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B5DD02F-271D-4F9E-921B-8C7A1365C3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2)" sheetId="3" r:id="rId3"/>
    <sheet name="B" sheetId="4" r:id="rId4"/>
  </sheets>
  <definedNames>
    <definedName name="solver_adj" localSheetId="2">'A (2)'!$AC$3:$AC$10</definedName>
    <definedName name="solver_adj" localSheetId="0">Active!$AC$3:$AC$10</definedName>
    <definedName name="solver_cvg" localSheetId="2">0.0001</definedName>
    <definedName name="solver_cvg" localSheetId="0">0.0001</definedName>
    <definedName name="solver_drv" localSheetId="2">1</definedName>
    <definedName name="solver_drv" localSheetId="0">1</definedName>
    <definedName name="solver_est" localSheetId="2">1</definedName>
    <definedName name="solver_est" localSheetId="0">1</definedName>
    <definedName name="solver_itr" localSheetId="2">100</definedName>
    <definedName name="solver_itr" localSheetId="0">100</definedName>
    <definedName name="solver_lin" localSheetId="2">2</definedName>
    <definedName name="solver_lin" localSheetId="0">2</definedName>
    <definedName name="solver_neg" localSheetId="2">2</definedName>
    <definedName name="solver_neg" localSheetId="0">2</definedName>
    <definedName name="solver_num" localSheetId="2">0</definedName>
    <definedName name="solver_num" localSheetId="0">0</definedName>
    <definedName name="solver_nwt" localSheetId="2">1</definedName>
    <definedName name="solver_nwt" localSheetId="0">1</definedName>
    <definedName name="solver_opt" localSheetId="2">'A (2)'!$AC$11</definedName>
    <definedName name="solver_opt" localSheetId="0">Active!$AC$11</definedName>
    <definedName name="solver_pre" localSheetId="2">0.000001</definedName>
    <definedName name="solver_pre" localSheetId="0">0.000001</definedName>
    <definedName name="solver_scl" localSheetId="2">2</definedName>
    <definedName name="solver_scl" localSheetId="0">2</definedName>
    <definedName name="solver_sho" localSheetId="2">2</definedName>
    <definedName name="solver_sho" localSheetId="0">2</definedName>
    <definedName name="solver_tim" localSheetId="2">100</definedName>
    <definedName name="solver_tim" localSheetId="0">100</definedName>
    <definedName name="solver_tol" localSheetId="2">0.05</definedName>
    <definedName name="solver_tol" localSheetId="0">0.05</definedName>
    <definedName name="solver_typ" localSheetId="2">2</definedName>
    <definedName name="solver_typ" localSheetId="0">2</definedName>
    <definedName name="solver_val" localSheetId="2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48" i="1" l="1"/>
  <c r="F648" i="1" s="1"/>
  <c r="Q648" i="1"/>
  <c r="S648" i="1"/>
  <c r="E643" i="1"/>
  <c r="F643" i="1" s="1"/>
  <c r="Z643" i="1" s="1"/>
  <c r="Q643" i="1"/>
  <c r="S643" i="1"/>
  <c r="E644" i="1"/>
  <c r="F644" i="1" s="1"/>
  <c r="G644" i="1" s="1"/>
  <c r="Q644" i="1"/>
  <c r="S644" i="1"/>
  <c r="E646" i="1"/>
  <c r="F646" i="1" s="1"/>
  <c r="G646" i="1" s="1"/>
  <c r="Q646" i="1"/>
  <c r="S646" i="1"/>
  <c r="E647" i="1"/>
  <c r="F647" i="1" s="1"/>
  <c r="Q647" i="1"/>
  <c r="S647" i="1"/>
  <c r="E645" i="1"/>
  <c r="F645" i="1" s="1"/>
  <c r="Q645" i="1"/>
  <c r="S645" i="1"/>
  <c r="AB2" i="1"/>
  <c r="AD2" i="1"/>
  <c r="AB3" i="1"/>
  <c r="AB4" i="1"/>
  <c r="AY4" i="1"/>
  <c r="AB5" i="1"/>
  <c r="AB6" i="1"/>
  <c r="AB7" i="1"/>
  <c r="AB8" i="1"/>
  <c r="AY8" i="1"/>
  <c r="C9" i="1"/>
  <c r="D9" i="1"/>
  <c r="AB9" i="1"/>
  <c r="Z10" i="1"/>
  <c r="AB10" i="1"/>
  <c r="AB15" i="1"/>
  <c r="AB11" i="1"/>
  <c r="AB12" i="1"/>
  <c r="AB13" i="1"/>
  <c r="AY13" i="1"/>
  <c r="AB14" i="1"/>
  <c r="F16" i="1"/>
  <c r="F17" i="1" s="1"/>
  <c r="C17" i="1"/>
  <c r="AB17" i="1"/>
  <c r="AY17" i="1"/>
  <c r="E21" i="1"/>
  <c r="F21" i="1"/>
  <c r="Q21" i="1"/>
  <c r="AB21" i="1"/>
  <c r="AD21" i="1"/>
  <c r="AF21" i="1"/>
  <c r="E22" i="1"/>
  <c r="F22" i="1" s="1"/>
  <c r="Z22" i="1" s="1"/>
  <c r="Q22" i="1"/>
  <c r="AB22" i="1"/>
  <c r="AD22" i="1"/>
  <c r="AF22" i="1"/>
  <c r="E23" i="1"/>
  <c r="F23" i="1" s="1"/>
  <c r="Q23" i="1"/>
  <c r="AB23" i="1"/>
  <c r="AD23" i="1"/>
  <c r="AF23" i="1"/>
  <c r="E24" i="1"/>
  <c r="F24" i="1" s="1"/>
  <c r="Q24" i="1"/>
  <c r="AB24" i="1"/>
  <c r="AD24" i="1"/>
  <c r="AF24" i="1"/>
  <c r="E25" i="1"/>
  <c r="F25" i="1" s="1"/>
  <c r="G25" i="1" s="1"/>
  <c r="Q25" i="1"/>
  <c r="AB25" i="1"/>
  <c r="AD25" i="1"/>
  <c r="AF25" i="1"/>
  <c r="AY25" i="1"/>
  <c r="E26" i="1"/>
  <c r="Q26" i="1"/>
  <c r="AB26" i="1"/>
  <c r="AD26" i="1"/>
  <c r="AF26" i="1"/>
  <c r="E27" i="1"/>
  <c r="F27" i="1"/>
  <c r="Z27" i="1" s="1"/>
  <c r="Q27" i="1"/>
  <c r="AB27" i="1"/>
  <c r="AD27" i="1"/>
  <c r="AF27" i="1"/>
  <c r="E28" i="1"/>
  <c r="F28" i="1"/>
  <c r="Q28" i="1"/>
  <c r="AB28" i="1"/>
  <c r="AD28" i="1"/>
  <c r="AF28" i="1"/>
  <c r="E29" i="1"/>
  <c r="F29" i="1" s="1"/>
  <c r="Q29" i="1"/>
  <c r="AB29" i="1"/>
  <c r="AD29" i="1"/>
  <c r="AF29" i="1"/>
  <c r="E30" i="1"/>
  <c r="F30" i="1" s="1"/>
  <c r="Q30" i="1"/>
  <c r="AB30" i="1"/>
  <c r="AD30" i="1"/>
  <c r="AF30" i="1"/>
  <c r="AY30" i="1"/>
  <c r="E31" i="1"/>
  <c r="F31" i="1" s="1"/>
  <c r="Q31" i="1"/>
  <c r="AB31" i="1"/>
  <c r="AD31" i="1"/>
  <c r="AF31" i="1"/>
  <c r="E32" i="1"/>
  <c r="E319" i="2" s="1"/>
  <c r="F32" i="1"/>
  <c r="Z32" i="1" s="1"/>
  <c r="Q32" i="1"/>
  <c r="AB32" i="1"/>
  <c r="AD32" i="1"/>
  <c r="AF32" i="1"/>
  <c r="E33" i="1"/>
  <c r="F33" i="1"/>
  <c r="Z33" i="1" s="1"/>
  <c r="Q33" i="1"/>
  <c r="AB33" i="1"/>
  <c r="AD33" i="1"/>
  <c r="AF33" i="1"/>
  <c r="E34" i="1"/>
  <c r="F34" i="1"/>
  <c r="Q34" i="1"/>
  <c r="AB34" i="1"/>
  <c r="AD34" i="1"/>
  <c r="AF34" i="1"/>
  <c r="E35" i="1"/>
  <c r="F35" i="1" s="1"/>
  <c r="Q35" i="1"/>
  <c r="AB35" i="1"/>
  <c r="AD35" i="1"/>
  <c r="AF35" i="1"/>
  <c r="E36" i="1"/>
  <c r="F36" i="1" s="1"/>
  <c r="Q36" i="1"/>
  <c r="AB36" i="1"/>
  <c r="AD36" i="1"/>
  <c r="AF36" i="1"/>
  <c r="AY36" i="1"/>
  <c r="E37" i="1"/>
  <c r="F37" i="1" s="1"/>
  <c r="Q37" i="1"/>
  <c r="AB37" i="1"/>
  <c r="AD37" i="1"/>
  <c r="AF37" i="1"/>
  <c r="AY37" i="1"/>
  <c r="E38" i="1"/>
  <c r="F38" i="1" s="1"/>
  <c r="G38" i="1" s="1"/>
  <c r="Q38" i="1"/>
  <c r="AB38" i="1"/>
  <c r="AD38" i="1"/>
  <c r="AF38" i="1"/>
  <c r="E39" i="1"/>
  <c r="F39" i="1" s="1"/>
  <c r="Q39" i="1"/>
  <c r="AB39" i="1"/>
  <c r="AD39" i="1"/>
  <c r="AF39" i="1"/>
  <c r="E40" i="1"/>
  <c r="F40" i="1" s="1"/>
  <c r="Z40" i="1" s="1"/>
  <c r="Q40" i="1"/>
  <c r="AB40" i="1"/>
  <c r="AD40" i="1"/>
  <c r="AF40" i="1"/>
  <c r="AY40" i="1"/>
  <c r="E41" i="1"/>
  <c r="F41" i="1"/>
  <c r="Q41" i="1"/>
  <c r="AB41" i="1"/>
  <c r="AD41" i="1"/>
  <c r="AF41" i="1"/>
  <c r="AY41" i="1"/>
  <c r="E42" i="1"/>
  <c r="F42" i="1" s="1"/>
  <c r="Z42" i="1" s="1"/>
  <c r="Q42" i="1"/>
  <c r="AB42" i="1"/>
  <c r="AD42" i="1"/>
  <c r="AF42" i="1"/>
  <c r="AY42" i="1"/>
  <c r="E43" i="1"/>
  <c r="F43" i="1" s="1"/>
  <c r="Q43" i="1"/>
  <c r="AB43" i="1"/>
  <c r="AD43" i="1"/>
  <c r="AF43" i="1"/>
  <c r="AY43" i="1"/>
  <c r="E44" i="1"/>
  <c r="F44" i="1" s="1"/>
  <c r="G44" i="1" s="1"/>
  <c r="AC44" i="1" s="1"/>
  <c r="Q44" i="1"/>
  <c r="S44" i="1"/>
  <c r="AY44" i="1"/>
  <c r="E45" i="1"/>
  <c r="F45" i="1" s="1"/>
  <c r="Q45" i="1"/>
  <c r="S45" i="1"/>
  <c r="E46" i="1"/>
  <c r="Q46" i="1"/>
  <c r="S46" i="1"/>
  <c r="E47" i="1"/>
  <c r="F47" i="1"/>
  <c r="Q47" i="1"/>
  <c r="S47" i="1"/>
  <c r="E48" i="1"/>
  <c r="F48" i="1" s="1"/>
  <c r="Z48" i="1" s="1"/>
  <c r="Q48" i="1"/>
  <c r="S48" i="1"/>
  <c r="E49" i="1"/>
  <c r="F49" i="1" s="1"/>
  <c r="Q49" i="1"/>
  <c r="S49" i="1"/>
  <c r="E50" i="1"/>
  <c r="F50" i="1" s="1"/>
  <c r="Q50" i="1"/>
  <c r="S50" i="1"/>
  <c r="AY50" i="1"/>
  <c r="E51" i="1"/>
  <c r="F51" i="1" s="1"/>
  <c r="Q51" i="1"/>
  <c r="S51" i="1"/>
  <c r="E52" i="1"/>
  <c r="F52" i="1" s="1"/>
  <c r="Q52" i="1"/>
  <c r="S52" i="1"/>
  <c r="E53" i="1"/>
  <c r="F53" i="1" s="1"/>
  <c r="Q53" i="1"/>
  <c r="S53" i="1"/>
  <c r="E54" i="1"/>
  <c r="F54" i="1"/>
  <c r="Q54" i="1"/>
  <c r="S54" i="1"/>
  <c r="E55" i="1"/>
  <c r="F55" i="1" s="1"/>
  <c r="Q55" i="1"/>
  <c r="S55" i="1"/>
  <c r="AY55" i="1"/>
  <c r="E56" i="1"/>
  <c r="F56" i="1" s="1"/>
  <c r="Q56" i="1"/>
  <c r="S56" i="1"/>
  <c r="E57" i="1"/>
  <c r="F57" i="1" s="1"/>
  <c r="Q57" i="1"/>
  <c r="S57" i="1"/>
  <c r="E58" i="1"/>
  <c r="F58" i="1" s="1"/>
  <c r="Q58" i="1"/>
  <c r="S58" i="1"/>
  <c r="E59" i="1"/>
  <c r="F59" i="1" s="1"/>
  <c r="Q59" i="1"/>
  <c r="S59" i="1"/>
  <c r="AY59" i="1"/>
  <c r="E60" i="1"/>
  <c r="F60" i="1"/>
  <c r="Q60" i="1"/>
  <c r="S60" i="1"/>
  <c r="E61" i="1"/>
  <c r="F61" i="1"/>
  <c r="Z61" i="1" s="1"/>
  <c r="Q61" i="1"/>
  <c r="S61" i="1"/>
  <c r="E62" i="1"/>
  <c r="F62" i="1"/>
  <c r="Q62" i="1"/>
  <c r="S62" i="1"/>
  <c r="E63" i="1"/>
  <c r="F63" i="1" s="1"/>
  <c r="Q63" i="1"/>
  <c r="S63" i="1"/>
  <c r="AY63" i="1"/>
  <c r="E64" i="1"/>
  <c r="F64" i="1" s="1"/>
  <c r="Z64" i="1" s="1"/>
  <c r="Q64" i="1"/>
  <c r="S64" i="1"/>
  <c r="E65" i="1"/>
  <c r="F65" i="1"/>
  <c r="Z65" i="1" s="1"/>
  <c r="Q65" i="1"/>
  <c r="S65" i="1"/>
  <c r="E66" i="1"/>
  <c r="F66" i="1"/>
  <c r="Q66" i="1"/>
  <c r="S66" i="1"/>
  <c r="E67" i="1"/>
  <c r="F67" i="1"/>
  <c r="Q67" i="1"/>
  <c r="S67" i="1"/>
  <c r="E68" i="1"/>
  <c r="F68" i="1"/>
  <c r="G68" i="1" s="1"/>
  <c r="Q68" i="1"/>
  <c r="S68" i="1"/>
  <c r="E69" i="1"/>
  <c r="F69" i="1" s="1"/>
  <c r="G69" i="1" s="1"/>
  <c r="Q69" i="1"/>
  <c r="S69" i="1"/>
  <c r="E70" i="1"/>
  <c r="F70" i="1" s="1"/>
  <c r="Q70" i="1"/>
  <c r="S70" i="1"/>
  <c r="E71" i="1"/>
  <c r="E11" i="2" s="1"/>
  <c r="F71" i="1"/>
  <c r="Q71" i="1"/>
  <c r="S71" i="1"/>
  <c r="E72" i="1"/>
  <c r="F72" i="1" s="1"/>
  <c r="Q72" i="1"/>
  <c r="S72" i="1"/>
  <c r="E73" i="1"/>
  <c r="F73" i="1"/>
  <c r="G73" i="1" s="1"/>
  <c r="Q73" i="1"/>
  <c r="S73" i="1"/>
  <c r="E74" i="1"/>
  <c r="F74" i="1"/>
  <c r="G74" i="1"/>
  <c r="Q74" i="1"/>
  <c r="S74" i="1"/>
  <c r="E75" i="1"/>
  <c r="F75" i="1" s="1"/>
  <c r="G75" i="1" s="1"/>
  <c r="J75" i="1" s="1"/>
  <c r="Q75" i="1"/>
  <c r="S75" i="1"/>
  <c r="E76" i="1"/>
  <c r="F76" i="1"/>
  <c r="G76" i="1"/>
  <c r="AC76" i="1" s="1"/>
  <c r="Q76" i="1"/>
  <c r="S76" i="1"/>
  <c r="E77" i="1"/>
  <c r="F77" i="1" s="1"/>
  <c r="Q77" i="1"/>
  <c r="S77" i="1"/>
  <c r="Z77" i="1"/>
  <c r="E78" i="1"/>
  <c r="F78" i="1" s="1"/>
  <c r="Q78" i="1"/>
  <c r="S78" i="1"/>
  <c r="E79" i="1"/>
  <c r="F79" i="1" s="1"/>
  <c r="Q79" i="1"/>
  <c r="S79" i="1"/>
  <c r="E80" i="1"/>
  <c r="E15" i="2" s="1"/>
  <c r="F80" i="1"/>
  <c r="G80" i="1" s="1"/>
  <c r="AC80" i="1" s="1"/>
  <c r="Q80" i="1"/>
  <c r="S80" i="1"/>
  <c r="E81" i="1"/>
  <c r="F81" i="1" s="1"/>
  <c r="Z81" i="1" s="1"/>
  <c r="Q81" i="1"/>
  <c r="S81" i="1"/>
  <c r="E82" i="1"/>
  <c r="F82" i="1" s="1"/>
  <c r="Q82" i="1"/>
  <c r="S82" i="1"/>
  <c r="E83" i="1"/>
  <c r="F83" i="1"/>
  <c r="G83" i="1"/>
  <c r="Q83" i="1"/>
  <c r="S83" i="1"/>
  <c r="E84" i="1"/>
  <c r="F84" i="1" s="1"/>
  <c r="G84" i="1" s="1"/>
  <c r="Q84" i="1"/>
  <c r="S84" i="1"/>
  <c r="AF84" i="1" s="1"/>
  <c r="E85" i="1"/>
  <c r="F85" i="1" s="1"/>
  <c r="Q85" i="1"/>
  <c r="S85" i="1"/>
  <c r="E86" i="1"/>
  <c r="F86" i="1" s="1"/>
  <c r="Q86" i="1"/>
  <c r="S86" i="1"/>
  <c r="E87" i="1"/>
  <c r="Q87" i="1"/>
  <c r="S87" i="1"/>
  <c r="E88" i="1"/>
  <c r="F88" i="1" s="1"/>
  <c r="G88" i="1" s="1"/>
  <c r="Q88" i="1"/>
  <c r="S88" i="1"/>
  <c r="E89" i="1"/>
  <c r="F89" i="1" s="1"/>
  <c r="G89" i="1" s="1"/>
  <c r="AC89" i="1" s="1"/>
  <c r="Q89" i="1"/>
  <c r="S89" i="1"/>
  <c r="E90" i="1"/>
  <c r="F90" i="1" s="1"/>
  <c r="G90" i="1" s="1"/>
  <c r="Q90" i="1"/>
  <c r="S90" i="1"/>
  <c r="E91" i="1"/>
  <c r="F91" i="1"/>
  <c r="Q91" i="1"/>
  <c r="S91" i="1"/>
  <c r="E92" i="1"/>
  <c r="F92" i="1" s="1"/>
  <c r="G92" i="1" s="1"/>
  <c r="Q92" i="1"/>
  <c r="S92" i="1"/>
  <c r="E93" i="1"/>
  <c r="F93" i="1" s="1"/>
  <c r="Z93" i="1" s="1"/>
  <c r="Q93" i="1"/>
  <c r="AB93" i="1"/>
  <c r="AD93" i="1"/>
  <c r="AF93" i="1"/>
  <c r="E94" i="1"/>
  <c r="F94" i="1" s="1"/>
  <c r="Z94" i="1" s="1"/>
  <c r="Q94" i="1"/>
  <c r="S94" i="1"/>
  <c r="E95" i="1"/>
  <c r="F95" i="1" s="1"/>
  <c r="Q95" i="1"/>
  <c r="S95" i="1"/>
  <c r="E96" i="1"/>
  <c r="F96" i="1" s="1"/>
  <c r="Q96" i="1"/>
  <c r="S96" i="1"/>
  <c r="E97" i="1"/>
  <c r="F97" i="1" s="1"/>
  <c r="Q97" i="1"/>
  <c r="S97" i="1"/>
  <c r="E98" i="1"/>
  <c r="F98" i="1" s="1"/>
  <c r="Z98" i="1" s="1"/>
  <c r="Q98" i="1"/>
  <c r="S98" i="1"/>
  <c r="E99" i="1"/>
  <c r="E26" i="2" s="1"/>
  <c r="F99" i="1"/>
  <c r="Q99" i="1"/>
  <c r="S99" i="1"/>
  <c r="E100" i="1"/>
  <c r="F100" i="1" s="1"/>
  <c r="Q100" i="1"/>
  <c r="S100" i="1"/>
  <c r="E101" i="1"/>
  <c r="Q101" i="1"/>
  <c r="S101" i="1"/>
  <c r="E102" i="1"/>
  <c r="F102" i="1" s="1"/>
  <c r="Q102" i="1"/>
  <c r="S102" i="1"/>
  <c r="E103" i="1"/>
  <c r="Q103" i="1"/>
  <c r="S103" i="1"/>
  <c r="E104" i="1"/>
  <c r="F104" i="1" s="1"/>
  <c r="Q104" i="1"/>
  <c r="S104" i="1"/>
  <c r="E105" i="1"/>
  <c r="F105" i="1"/>
  <c r="G105" i="1" s="1"/>
  <c r="Q105" i="1"/>
  <c r="S105" i="1"/>
  <c r="E106" i="1"/>
  <c r="F106" i="1" s="1"/>
  <c r="G106" i="1" s="1"/>
  <c r="Q106" i="1"/>
  <c r="S106" i="1"/>
  <c r="E107" i="1"/>
  <c r="F107" i="1"/>
  <c r="Q107" i="1"/>
  <c r="S107" i="1"/>
  <c r="E108" i="1"/>
  <c r="F108" i="1"/>
  <c r="Z108" i="1" s="1"/>
  <c r="Q108" i="1"/>
  <c r="S108" i="1"/>
  <c r="E109" i="1"/>
  <c r="F109" i="1" s="1"/>
  <c r="Z109" i="1" s="1"/>
  <c r="Q109" i="1"/>
  <c r="S109" i="1"/>
  <c r="E110" i="1"/>
  <c r="F110" i="1"/>
  <c r="Q110" i="1"/>
  <c r="S110" i="1"/>
  <c r="E111" i="1"/>
  <c r="F111" i="1" s="1"/>
  <c r="Q111" i="1"/>
  <c r="S111" i="1"/>
  <c r="E112" i="1"/>
  <c r="F112" i="1"/>
  <c r="G112" i="1"/>
  <c r="AC112" i="1"/>
  <c r="Q112" i="1"/>
  <c r="S112" i="1"/>
  <c r="E113" i="1"/>
  <c r="F113" i="1" s="1"/>
  <c r="Z113" i="1" s="1"/>
  <c r="Q113" i="1"/>
  <c r="S113" i="1"/>
  <c r="E114" i="1"/>
  <c r="F114" i="1" s="1"/>
  <c r="Z114" i="1" s="1"/>
  <c r="Q114" i="1"/>
  <c r="S114" i="1"/>
  <c r="E115" i="1"/>
  <c r="F115" i="1" s="1"/>
  <c r="Q115" i="1"/>
  <c r="S115" i="1"/>
  <c r="E116" i="1"/>
  <c r="F116" i="1" s="1"/>
  <c r="Q116" i="1"/>
  <c r="S116" i="1"/>
  <c r="E117" i="1"/>
  <c r="F117" i="1" s="1"/>
  <c r="Q117" i="1"/>
  <c r="S117" i="1"/>
  <c r="E118" i="1"/>
  <c r="F118" i="1"/>
  <c r="G118" i="1"/>
  <c r="Q118" i="1"/>
  <c r="S118" i="1"/>
  <c r="E119" i="1"/>
  <c r="F119" i="1" s="1"/>
  <c r="G119" i="1" s="1"/>
  <c r="Q119" i="1"/>
  <c r="S119" i="1"/>
  <c r="E120" i="1"/>
  <c r="F120" i="1"/>
  <c r="Q120" i="1"/>
  <c r="S120" i="1"/>
  <c r="E121" i="1"/>
  <c r="Q121" i="1"/>
  <c r="S121" i="1"/>
  <c r="E122" i="1"/>
  <c r="F122" i="1" s="1"/>
  <c r="Z122" i="1" s="1"/>
  <c r="Q122" i="1"/>
  <c r="S122" i="1"/>
  <c r="E123" i="1"/>
  <c r="Q123" i="1"/>
  <c r="S123" i="1"/>
  <c r="E124" i="1"/>
  <c r="F124" i="1" s="1"/>
  <c r="Q124" i="1"/>
  <c r="S124" i="1"/>
  <c r="E125" i="1"/>
  <c r="Q125" i="1"/>
  <c r="S125" i="1"/>
  <c r="E126" i="1"/>
  <c r="F126" i="1"/>
  <c r="Z126" i="1" s="1"/>
  <c r="Q126" i="1"/>
  <c r="S126" i="1"/>
  <c r="E127" i="1"/>
  <c r="F127" i="1" s="1"/>
  <c r="Q127" i="1"/>
  <c r="S127" i="1"/>
  <c r="E128" i="1"/>
  <c r="F128" i="1" s="1"/>
  <c r="Q128" i="1"/>
  <c r="S128" i="1"/>
  <c r="E129" i="1"/>
  <c r="F129" i="1" s="1"/>
  <c r="Q129" i="1"/>
  <c r="S129" i="1"/>
  <c r="E130" i="1"/>
  <c r="Q130" i="1"/>
  <c r="S130" i="1"/>
  <c r="E131" i="1"/>
  <c r="F131" i="1" s="1"/>
  <c r="Q131" i="1"/>
  <c r="S131" i="1"/>
  <c r="E132" i="1"/>
  <c r="F132" i="1" s="1"/>
  <c r="Z132" i="1" s="1"/>
  <c r="Q132" i="1"/>
  <c r="S132" i="1"/>
  <c r="E133" i="1"/>
  <c r="F133" i="1"/>
  <c r="Q133" i="1"/>
  <c r="S133" i="1"/>
  <c r="E134" i="1"/>
  <c r="F134" i="1"/>
  <c r="Q134" i="1"/>
  <c r="S134" i="1"/>
  <c r="E135" i="1"/>
  <c r="F135" i="1" s="1"/>
  <c r="Q135" i="1"/>
  <c r="S135" i="1"/>
  <c r="E136" i="1"/>
  <c r="F136" i="1" s="1"/>
  <c r="Q136" i="1"/>
  <c r="S136" i="1"/>
  <c r="E137" i="1"/>
  <c r="F137" i="1" s="1"/>
  <c r="Q137" i="1"/>
  <c r="S137" i="1"/>
  <c r="E138" i="1"/>
  <c r="Q138" i="1"/>
  <c r="S138" i="1"/>
  <c r="E139" i="1"/>
  <c r="F139" i="1" s="1"/>
  <c r="Q139" i="1"/>
  <c r="S139" i="1"/>
  <c r="E140" i="1"/>
  <c r="F140" i="1"/>
  <c r="Q140" i="1"/>
  <c r="S140" i="1"/>
  <c r="E141" i="1"/>
  <c r="F141" i="1" s="1"/>
  <c r="Z141" i="1" s="1"/>
  <c r="Q141" i="1"/>
  <c r="S141" i="1"/>
  <c r="E142" i="1"/>
  <c r="F142" i="1"/>
  <c r="Q142" i="1"/>
  <c r="S142" i="1"/>
  <c r="E143" i="1"/>
  <c r="F143" i="1" s="1"/>
  <c r="Q143" i="1"/>
  <c r="S143" i="1"/>
  <c r="E144" i="1"/>
  <c r="F144" i="1" s="1"/>
  <c r="Q144" i="1"/>
  <c r="S144" i="1"/>
  <c r="E145" i="1"/>
  <c r="Q145" i="1"/>
  <c r="S145" i="1"/>
  <c r="E146" i="1"/>
  <c r="F146" i="1" s="1"/>
  <c r="Z146" i="1" s="1"/>
  <c r="Q146" i="1"/>
  <c r="S146" i="1"/>
  <c r="E147" i="1"/>
  <c r="F147" i="1" s="1"/>
  <c r="Q147" i="1"/>
  <c r="S147" i="1"/>
  <c r="E148" i="1"/>
  <c r="F148" i="1" s="1"/>
  <c r="Q148" i="1"/>
  <c r="S148" i="1"/>
  <c r="E149" i="1"/>
  <c r="E61" i="2" s="1"/>
  <c r="F149" i="1"/>
  <c r="Q149" i="1"/>
  <c r="S149" i="1"/>
  <c r="E150" i="1"/>
  <c r="F150" i="1" s="1"/>
  <c r="Q150" i="1"/>
  <c r="S150" i="1"/>
  <c r="E151" i="1"/>
  <c r="F151" i="1"/>
  <c r="Z151" i="1" s="1"/>
  <c r="Q151" i="1"/>
  <c r="S151" i="1"/>
  <c r="E152" i="1"/>
  <c r="F152" i="1" s="1"/>
  <c r="Q152" i="1"/>
  <c r="S152" i="1"/>
  <c r="E153" i="1"/>
  <c r="Q153" i="1"/>
  <c r="S153" i="1"/>
  <c r="E154" i="1"/>
  <c r="F154" i="1" s="1"/>
  <c r="Q154" i="1"/>
  <c r="S154" i="1"/>
  <c r="E155" i="1"/>
  <c r="Q155" i="1"/>
  <c r="S155" i="1"/>
  <c r="E156" i="1"/>
  <c r="F156" i="1" s="1"/>
  <c r="Q156" i="1"/>
  <c r="S156" i="1"/>
  <c r="E157" i="1"/>
  <c r="F157" i="1" s="1"/>
  <c r="Q157" i="1"/>
  <c r="S157" i="1"/>
  <c r="E158" i="1"/>
  <c r="F158" i="1"/>
  <c r="Z158" i="1" s="1"/>
  <c r="Q158" i="1"/>
  <c r="S158" i="1"/>
  <c r="E159" i="1"/>
  <c r="F159" i="1"/>
  <c r="Z159" i="1"/>
  <c r="Q159" i="1"/>
  <c r="S159" i="1"/>
  <c r="E160" i="1"/>
  <c r="F160" i="1" s="1"/>
  <c r="Z160" i="1" s="1"/>
  <c r="Q160" i="1"/>
  <c r="S160" i="1"/>
  <c r="E161" i="1"/>
  <c r="F161" i="1"/>
  <c r="Q161" i="1"/>
  <c r="S161" i="1"/>
  <c r="E162" i="1"/>
  <c r="F162" i="1" s="1"/>
  <c r="Z162" i="1" s="1"/>
  <c r="Q162" i="1"/>
  <c r="S162" i="1"/>
  <c r="E163" i="1"/>
  <c r="F163" i="1" s="1"/>
  <c r="Q163" i="1"/>
  <c r="S163" i="1"/>
  <c r="E164" i="1"/>
  <c r="Q164" i="1"/>
  <c r="S164" i="1"/>
  <c r="E165" i="1"/>
  <c r="F165" i="1" s="1"/>
  <c r="Q165" i="1"/>
  <c r="S165" i="1"/>
  <c r="E166" i="1"/>
  <c r="Q166" i="1"/>
  <c r="S166" i="1"/>
  <c r="E167" i="1"/>
  <c r="F167" i="1" s="1"/>
  <c r="Q167" i="1"/>
  <c r="S167" i="1"/>
  <c r="E168" i="1"/>
  <c r="E78" i="2" s="1"/>
  <c r="F168" i="1"/>
  <c r="Q168" i="1"/>
  <c r="S168" i="1"/>
  <c r="E169" i="1"/>
  <c r="F169" i="1" s="1"/>
  <c r="Q169" i="1"/>
  <c r="S169" i="1"/>
  <c r="E170" i="1"/>
  <c r="F170" i="1" s="1"/>
  <c r="Z170" i="1" s="1"/>
  <c r="Q170" i="1"/>
  <c r="S170" i="1"/>
  <c r="E171" i="1"/>
  <c r="F171" i="1"/>
  <c r="Q171" i="1"/>
  <c r="S171" i="1"/>
  <c r="E172" i="1"/>
  <c r="F172" i="1" s="1"/>
  <c r="Z172" i="1" s="1"/>
  <c r="Q172" i="1"/>
  <c r="S172" i="1"/>
  <c r="E173" i="1"/>
  <c r="F173" i="1" s="1"/>
  <c r="Q173" i="1"/>
  <c r="S173" i="1"/>
  <c r="E174" i="1"/>
  <c r="F174" i="1"/>
  <c r="Q174" i="1"/>
  <c r="S174" i="1"/>
  <c r="Z174" i="1"/>
  <c r="E175" i="1"/>
  <c r="F175" i="1"/>
  <c r="Q175" i="1"/>
  <c r="S175" i="1"/>
  <c r="E176" i="1"/>
  <c r="F176" i="1"/>
  <c r="Q176" i="1"/>
  <c r="S176" i="1"/>
  <c r="E177" i="1"/>
  <c r="F177" i="1" s="1"/>
  <c r="Q177" i="1"/>
  <c r="S177" i="1"/>
  <c r="E178" i="1"/>
  <c r="F178" i="1"/>
  <c r="Z178" i="1" s="1"/>
  <c r="Q178" i="1"/>
  <c r="S178" i="1"/>
  <c r="E179" i="1"/>
  <c r="F179" i="1" s="1"/>
  <c r="Z179" i="1" s="1"/>
  <c r="Q179" i="1"/>
  <c r="S179" i="1"/>
  <c r="E180" i="1"/>
  <c r="F180" i="1" s="1"/>
  <c r="Q180" i="1"/>
  <c r="S180" i="1"/>
  <c r="E181" i="1"/>
  <c r="F181" i="1"/>
  <c r="G181" i="1" s="1"/>
  <c r="Q181" i="1"/>
  <c r="S181" i="1"/>
  <c r="E182" i="1"/>
  <c r="F182" i="1"/>
  <c r="Q182" i="1"/>
  <c r="S182" i="1"/>
  <c r="Z182" i="1"/>
  <c r="E183" i="1"/>
  <c r="F183" i="1"/>
  <c r="Z183" i="1" s="1"/>
  <c r="Q183" i="1"/>
  <c r="S183" i="1"/>
  <c r="E184" i="1"/>
  <c r="F184" i="1" s="1"/>
  <c r="Q184" i="1"/>
  <c r="S184" i="1"/>
  <c r="E185" i="1"/>
  <c r="Q185" i="1"/>
  <c r="S185" i="1"/>
  <c r="E186" i="1"/>
  <c r="F186" i="1"/>
  <c r="G186" i="1"/>
  <c r="Q186" i="1"/>
  <c r="S186" i="1"/>
  <c r="E187" i="1"/>
  <c r="F187" i="1" s="1"/>
  <c r="Z187" i="1" s="1"/>
  <c r="Q187" i="1"/>
  <c r="S187" i="1"/>
  <c r="E188" i="1"/>
  <c r="Q188" i="1"/>
  <c r="S188" i="1"/>
  <c r="E189" i="1"/>
  <c r="Q189" i="1"/>
  <c r="S189" i="1"/>
  <c r="E190" i="1"/>
  <c r="F190" i="1" s="1"/>
  <c r="Q190" i="1"/>
  <c r="S190" i="1"/>
  <c r="E191" i="1"/>
  <c r="F191" i="1"/>
  <c r="Z191" i="1" s="1"/>
  <c r="Q191" i="1"/>
  <c r="S191" i="1"/>
  <c r="E192" i="1"/>
  <c r="F192" i="1" s="1"/>
  <c r="G192" i="1" s="1"/>
  <c r="AC192" i="1" s="1"/>
  <c r="Q192" i="1"/>
  <c r="S192" i="1"/>
  <c r="Z192" i="1"/>
  <c r="E193" i="1"/>
  <c r="F193" i="1" s="1"/>
  <c r="Q193" i="1"/>
  <c r="S193" i="1"/>
  <c r="E194" i="1"/>
  <c r="F194" i="1"/>
  <c r="Z194" i="1" s="1"/>
  <c r="Q194" i="1"/>
  <c r="S194" i="1"/>
  <c r="E195" i="1"/>
  <c r="F195" i="1" s="1"/>
  <c r="Q195" i="1"/>
  <c r="S195" i="1"/>
  <c r="E196" i="1"/>
  <c r="F196" i="1" s="1"/>
  <c r="Z196" i="1" s="1"/>
  <c r="Q196" i="1"/>
  <c r="S196" i="1"/>
  <c r="E197" i="1"/>
  <c r="F197" i="1"/>
  <c r="Q197" i="1"/>
  <c r="S197" i="1"/>
  <c r="E198" i="1"/>
  <c r="F198" i="1" s="1"/>
  <c r="Q198" i="1"/>
  <c r="S198" i="1"/>
  <c r="E199" i="1"/>
  <c r="F199" i="1" s="1"/>
  <c r="Q199" i="1"/>
  <c r="S199" i="1"/>
  <c r="E200" i="1"/>
  <c r="Q200" i="1"/>
  <c r="S200" i="1"/>
  <c r="E201" i="1"/>
  <c r="F201" i="1" s="1"/>
  <c r="Q201" i="1"/>
  <c r="S201" i="1"/>
  <c r="E202" i="1"/>
  <c r="F202" i="1" s="1"/>
  <c r="Q202" i="1"/>
  <c r="AB202" i="1"/>
  <c r="AD202" i="1"/>
  <c r="AF202" i="1"/>
  <c r="E203" i="1"/>
  <c r="F203" i="1" s="1"/>
  <c r="Q203" i="1"/>
  <c r="S203" i="1"/>
  <c r="E204" i="1"/>
  <c r="F204" i="1" s="1"/>
  <c r="Q204" i="1"/>
  <c r="S204" i="1"/>
  <c r="E205" i="1"/>
  <c r="F205" i="1" s="1"/>
  <c r="Q205" i="1"/>
  <c r="S205" i="1"/>
  <c r="E206" i="1"/>
  <c r="F206" i="1" s="1"/>
  <c r="Q206" i="1"/>
  <c r="S206" i="1"/>
  <c r="E207" i="1"/>
  <c r="F207" i="1"/>
  <c r="Q207" i="1"/>
  <c r="S207" i="1"/>
  <c r="E208" i="1"/>
  <c r="F208" i="1" s="1"/>
  <c r="Q208" i="1"/>
  <c r="S208" i="1"/>
  <c r="E209" i="1"/>
  <c r="Q209" i="1"/>
  <c r="S209" i="1"/>
  <c r="E210" i="1"/>
  <c r="F210" i="1" s="1"/>
  <c r="Q210" i="1"/>
  <c r="S210" i="1"/>
  <c r="E211" i="1"/>
  <c r="F211" i="1"/>
  <c r="Q211" i="1"/>
  <c r="S211" i="1"/>
  <c r="E212" i="1"/>
  <c r="F212" i="1" s="1"/>
  <c r="Q212" i="1"/>
  <c r="S212" i="1"/>
  <c r="E213" i="1"/>
  <c r="F213" i="1"/>
  <c r="Q213" i="1"/>
  <c r="S213" i="1"/>
  <c r="E214" i="1"/>
  <c r="F214" i="1" s="1"/>
  <c r="Q214" i="1"/>
  <c r="S214" i="1"/>
  <c r="E215" i="1"/>
  <c r="F215" i="1"/>
  <c r="Q215" i="1"/>
  <c r="S215" i="1"/>
  <c r="E216" i="1"/>
  <c r="F216" i="1" s="1"/>
  <c r="Z216" i="1" s="1"/>
  <c r="Q216" i="1"/>
  <c r="S216" i="1"/>
  <c r="E217" i="1"/>
  <c r="F217" i="1" s="1"/>
  <c r="Q217" i="1"/>
  <c r="S217" i="1"/>
  <c r="E218" i="1"/>
  <c r="F218" i="1" s="1"/>
  <c r="Q218" i="1"/>
  <c r="S218" i="1"/>
  <c r="E219" i="1"/>
  <c r="F219" i="1"/>
  <c r="Q219" i="1"/>
  <c r="S219" i="1"/>
  <c r="E220" i="1"/>
  <c r="F220" i="1" s="1"/>
  <c r="Q220" i="1"/>
  <c r="S220" i="1"/>
  <c r="E221" i="1"/>
  <c r="F221" i="1" s="1"/>
  <c r="Q221" i="1"/>
  <c r="S221" i="1"/>
  <c r="E222" i="1"/>
  <c r="Q222" i="1"/>
  <c r="S222" i="1"/>
  <c r="E223" i="1"/>
  <c r="F223" i="1" s="1"/>
  <c r="G223" i="1" s="1"/>
  <c r="Q223" i="1"/>
  <c r="S223" i="1"/>
  <c r="E224" i="1"/>
  <c r="Q224" i="1"/>
  <c r="S224" i="1"/>
  <c r="E225" i="1"/>
  <c r="F225" i="1" s="1"/>
  <c r="Q225" i="1"/>
  <c r="S225" i="1"/>
  <c r="E226" i="1"/>
  <c r="F226" i="1" s="1"/>
  <c r="Z226" i="1" s="1"/>
  <c r="Q226" i="1"/>
  <c r="S226" i="1"/>
  <c r="E227" i="1"/>
  <c r="Q227" i="1"/>
  <c r="S227" i="1"/>
  <c r="E228" i="1"/>
  <c r="F228" i="1" s="1"/>
  <c r="Z228" i="1" s="1"/>
  <c r="Q228" i="1"/>
  <c r="S228" i="1"/>
  <c r="E229" i="1"/>
  <c r="F229" i="1" s="1"/>
  <c r="G229" i="1" s="1"/>
  <c r="Q229" i="1"/>
  <c r="S229" i="1"/>
  <c r="E230" i="1"/>
  <c r="F230" i="1"/>
  <c r="Q230" i="1"/>
  <c r="S230" i="1"/>
  <c r="E231" i="1"/>
  <c r="Q231" i="1"/>
  <c r="S231" i="1"/>
  <c r="E232" i="1"/>
  <c r="F232" i="1" s="1"/>
  <c r="Q232" i="1"/>
  <c r="S232" i="1"/>
  <c r="E233" i="1"/>
  <c r="Q233" i="1"/>
  <c r="S233" i="1"/>
  <c r="E234" i="1"/>
  <c r="F234" i="1" s="1"/>
  <c r="Z234" i="1" s="1"/>
  <c r="Q234" i="1"/>
  <c r="S234" i="1"/>
  <c r="E235" i="1"/>
  <c r="Q235" i="1"/>
  <c r="S235" i="1"/>
  <c r="E236" i="1"/>
  <c r="F236" i="1" s="1"/>
  <c r="Q236" i="1"/>
  <c r="S236" i="1"/>
  <c r="E237" i="1"/>
  <c r="E139" i="2" s="1"/>
  <c r="F237" i="1"/>
  <c r="Z237" i="1" s="1"/>
  <c r="Q237" i="1"/>
  <c r="S237" i="1"/>
  <c r="E238" i="1"/>
  <c r="F238" i="1" s="1"/>
  <c r="Q238" i="1"/>
  <c r="S238" i="1"/>
  <c r="E239" i="1"/>
  <c r="F239" i="1" s="1"/>
  <c r="Q239" i="1"/>
  <c r="S239" i="1"/>
  <c r="E240" i="1"/>
  <c r="F240" i="1"/>
  <c r="Q240" i="1"/>
  <c r="S240" i="1"/>
  <c r="E241" i="1"/>
  <c r="F241" i="1" s="1"/>
  <c r="Q241" i="1"/>
  <c r="S241" i="1"/>
  <c r="E242" i="1"/>
  <c r="Q242" i="1"/>
  <c r="S242" i="1"/>
  <c r="E243" i="1"/>
  <c r="F243" i="1" s="1"/>
  <c r="Z243" i="1" s="1"/>
  <c r="Q243" i="1"/>
  <c r="S243" i="1"/>
  <c r="E244" i="1"/>
  <c r="Q244" i="1"/>
  <c r="S244" i="1"/>
  <c r="E245" i="1"/>
  <c r="F245" i="1" s="1"/>
  <c r="Q245" i="1"/>
  <c r="S245" i="1"/>
  <c r="E246" i="1"/>
  <c r="Q246" i="1"/>
  <c r="S246" i="1"/>
  <c r="E247" i="1"/>
  <c r="F247" i="1" s="1"/>
  <c r="Q247" i="1"/>
  <c r="S247" i="1"/>
  <c r="E248" i="1"/>
  <c r="Q248" i="1"/>
  <c r="S248" i="1"/>
  <c r="E249" i="1"/>
  <c r="F249" i="1" s="1"/>
  <c r="Q249" i="1"/>
  <c r="S249" i="1"/>
  <c r="E250" i="1"/>
  <c r="F250" i="1" s="1"/>
  <c r="Q250" i="1"/>
  <c r="S250" i="1"/>
  <c r="E251" i="1"/>
  <c r="F251" i="1" s="1"/>
  <c r="G251" i="1" s="1"/>
  <c r="Q251" i="1"/>
  <c r="S251" i="1"/>
  <c r="E252" i="1"/>
  <c r="F252" i="1"/>
  <c r="Q252" i="1"/>
  <c r="S252" i="1"/>
  <c r="E253" i="1"/>
  <c r="Q253" i="1"/>
  <c r="S253" i="1"/>
  <c r="E254" i="1"/>
  <c r="F254" i="1" s="1"/>
  <c r="Q254" i="1"/>
  <c r="S254" i="1"/>
  <c r="E255" i="1"/>
  <c r="Q255" i="1"/>
  <c r="S255" i="1"/>
  <c r="E256" i="1"/>
  <c r="F256" i="1" s="1"/>
  <c r="Z256" i="1" s="1"/>
  <c r="Q256" i="1"/>
  <c r="S256" i="1"/>
  <c r="E257" i="1"/>
  <c r="F257" i="1"/>
  <c r="G257" i="1"/>
  <c r="AC257" i="1" s="1"/>
  <c r="Q257" i="1"/>
  <c r="S257" i="1"/>
  <c r="E258" i="1"/>
  <c r="F258" i="1" s="1"/>
  <c r="Q258" i="1"/>
  <c r="S258" i="1"/>
  <c r="E259" i="1"/>
  <c r="F259" i="1" s="1"/>
  <c r="G259" i="1" s="1"/>
  <c r="Q259" i="1"/>
  <c r="S259" i="1"/>
  <c r="E260" i="1"/>
  <c r="F260" i="1" s="1"/>
  <c r="G260" i="1" s="1"/>
  <c r="Q260" i="1"/>
  <c r="S260" i="1"/>
  <c r="E261" i="1"/>
  <c r="F261" i="1"/>
  <c r="Q261" i="1"/>
  <c r="S261" i="1"/>
  <c r="E262" i="1"/>
  <c r="F262" i="1" s="1"/>
  <c r="G262" i="1" s="1"/>
  <c r="I262" i="1" s="1"/>
  <c r="Q262" i="1"/>
  <c r="S262" i="1"/>
  <c r="E263" i="1"/>
  <c r="F263" i="1" s="1"/>
  <c r="Q263" i="1"/>
  <c r="S263" i="1"/>
  <c r="E264" i="1"/>
  <c r="F264" i="1" s="1"/>
  <c r="Q264" i="1"/>
  <c r="S264" i="1"/>
  <c r="E265" i="1"/>
  <c r="F265" i="1" s="1"/>
  <c r="Q265" i="1"/>
  <c r="S265" i="1"/>
  <c r="E266" i="1"/>
  <c r="F266" i="1"/>
  <c r="Z266" i="1" s="1"/>
  <c r="Q266" i="1"/>
  <c r="S266" i="1"/>
  <c r="E267" i="1"/>
  <c r="F267" i="1" s="1"/>
  <c r="Q267" i="1"/>
  <c r="S267" i="1"/>
  <c r="E268" i="1"/>
  <c r="F268" i="1" s="1"/>
  <c r="Q268" i="1"/>
  <c r="S268" i="1"/>
  <c r="E269" i="1"/>
  <c r="F269" i="1" s="1"/>
  <c r="Q269" i="1"/>
  <c r="S269" i="1"/>
  <c r="E270" i="1"/>
  <c r="F270" i="1" s="1"/>
  <c r="G270" i="1" s="1"/>
  <c r="Q270" i="1"/>
  <c r="S270" i="1"/>
  <c r="E271" i="1"/>
  <c r="F271" i="1" s="1"/>
  <c r="Z271" i="1" s="1"/>
  <c r="Q271" i="1"/>
  <c r="S271" i="1"/>
  <c r="E272" i="1"/>
  <c r="Q272" i="1"/>
  <c r="S272" i="1"/>
  <c r="E273" i="1"/>
  <c r="F273" i="1" s="1"/>
  <c r="Q273" i="1"/>
  <c r="S273" i="1"/>
  <c r="E274" i="1"/>
  <c r="F274" i="1" s="1"/>
  <c r="Q274" i="1"/>
  <c r="S274" i="1"/>
  <c r="E275" i="1"/>
  <c r="F275" i="1" s="1"/>
  <c r="Z275" i="1" s="1"/>
  <c r="Q275" i="1"/>
  <c r="S275" i="1"/>
  <c r="E276" i="1"/>
  <c r="F276" i="1"/>
  <c r="Q276" i="1"/>
  <c r="S276" i="1"/>
  <c r="E277" i="1"/>
  <c r="F277" i="1" s="1"/>
  <c r="Q277" i="1"/>
  <c r="S277" i="1"/>
  <c r="E278" i="1"/>
  <c r="F278" i="1"/>
  <c r="Q278" i="1"/>
  <c r="S278" i="1"/>
  <c r="E279" i="1"/>
  <c r="F279" i="1" s="1"/>
  <c r="Q279" i="1"/>
  <c r="S279" i="1"/>
  <c r="E280" i="1"/>
  <c r="F280" i="1" s="1"/>
  <c r="Z280" i="1" s="1"/>
  <c r="Q280" i="1"/>
  <c r="S280" i="1"/>
  <c r="E281" i="1"/>
  <c r="Q281" i="1"/>
  <c r="S281" i="1"/>
  <c r="E282" i="1"/>
  <c r="F282" i="1" s="1"/>
  <c r="G282" i="1" s="1"/>
  <c r="AF282" i="1" s="1"/>
  <c r="Q282" i="1"/>
  <c r="S282" i="1"/>
  <c r="E283" i="1"/>
  <c r="F283" i="1"/>
  <c r="G283" i="1" s="1"/>
  <c r="Q283" i="1"/>
  <c r="S283" i="1"/>
  <c r="E284" i="1"/>
  <c r="F284" i="1" s="1"/>
  <c r="G284" i="1" s="1"/>
  <c r="AC284" i="1" s="1"/>
  <c r="Q284" i="1"/>
  <c r="S284" i="1"/>
  <c r="E285" i="1"/>
  <c r="F285" i="1" s="1"/>
  <c r="G285" i="1" s="1"/>
  <c r="Q285" i="1"/>
  <c r="S285" i="1"/>
  <c r="E286" i="1"/>
  <c r="F286" i="1"/>
  <c r="G286" i="1" s="1"/>
  <c r="Q286" i="1"/>
  <c r="S286" i="1"/>
  <c r="E287" i="1"/>
  <c r="F287" i="1" s="1"/>
  <c r="Q287" i="1"/>
  <c r="S287" i="1"/>
  <c r="E288" i="1"/>
  <c r="F288" i="1" s="1"/>
  <c r="G288" i="1" s="1"/>
  <c r="Q288" i="1"/>
  <c r="S288" i="1"/>
  <c r="E289" i="1"/>
  <c r="F289" i="1" s="1"/>
  <c r="Q289" i="1"/>
  <c r="S289" i="1"/>
  <c r="E290" i="1"/>
  <c r="Q290" i="1"/>
  <c r="S290" i="1"/>
  <c r="E291" i="1"/>
  <c r="F291" i="1" s="1"/>
  <c r="Q291" i="1"/>
  <c r="S291" i="1"/>
  <c r="E292" i="1"/>
  <c r="F292" i="1"/>
  <c r="Q292" i="1"/>
  <c r="S292" i="1"/>
  <c r="E293" i="1"/>
  <c r="F293" i="1" s="1"/>
  <c r="G293" i="1" s="1"/>
  <c r="I293" i="1" s="1"/>
  <c r="Q293" i="1"/>
  <c r="S293" i="1"/>
  <c r="E294" i="1"/>
  <c r="F294" i="1" s="1"/>
  <c r="Q294" i="1"/>
  <c r="S294" i="1"/>
  <c r="E295" i="1"/>
  <c r="F295" i="1" s="1"/>
  <c r="Q295" i="1"/>
  <c r="S295" i="1"/>
  <c r="E296" i="1"/>
  <c r="F296" i="1" s="1"/>
  <c r="G296" i="1" s="1"/>
  <c r="Q296" i="1"/>
  <c r="S296" i="1"/>
  <c r="E297" i="1"/>
  <c r="F297" i="1"/>
  <c r="G297" i="1" s="1"/>
  <c r="Q297" i="1"/>
  <c r="S297" i="1"/>
  <c r="E298" i="1"/>
  <c r="F298" i="1" s="1"/>
  <c r="Q298" i="1"/>
  <c r="S298" i="1"/>
  <c r="E299" i="1"/>
  <c r="F299" i="1"/>
  <c r="G299" i="1" s="1"/>
  <c r="Q299" i="1"/>
  <c r="S299" i="1"/>
  <c r="E300" i="1"/>
  <c r="F300" i="1" s="1"/>
  <c r="G300" i="1" s="1"/>
  <c r="Q300" i="1"/>
  <c r="S300" i="1"/>
  <c r="E301" i="1"/>
  <c r="F301" i="1" s="1"/>
  <c r="G301" i="1" s="1"/>
  <c r="Q301" i="1"/>
  <c r="S301" i="1"/>
  <c r="AF301" i="1" s="1"/>
  <c r="E302" i="1"/>
  <c r="F302" i="1" s="1"/>
  <c r="Q302" i="1"/>
  <c r="S302" i="1"/>
  <c r="E303" i="1"/>
  <c r="F303" i="1"/>
  <c r="G303" i="1" s="1"/>
  <c r="Q303" i="1"/>
  <c r="S303" i="1"/>
  <c r="E304" i="1"/>
  <c r="Q304" i="1"/>
  <c r="S304" i="1"/>
  <c r="E305" i="1"/>
  <c r="F305" i="1" s="1"/>
  <c r="G305" i="1" s="1"/>
  <c r="Q305" i="1"/>
  <c r="S305" i="1"/>
  <c r="E306" i="1"/>
  <c r="F306" i="1" s="1"/>
  <c r="Q306" i="1"/>
  <c r="S306" i="1"/>
  <c r="E307" i="1"/>
  <c r="F307" i="1" s="1"/>
  <c r="G307" i="1" s="1"/>
  <c r="I307" i="1" s="1"/>
  <c r="Q307" i="1"/>
  <c r="S307" i="1"/>
  <c r="E308" i="1"/>
  <c r="F308" i="1" s="1"/>
  <c r="Z308" i="1" s="1"/>
  <c r="Q308" i="1"/>
  <c r="S308" i="1"/>
  <c r="E309" i="1"/>
  <c r="F309" i="1" s="1"/>
  <c r="G309" i="1" s="1"/>
  <c r="AF309" i="1" s="1"/>
  <c r="Q309" i="1"/>
  <c r="S309" i="1"/>
  <c r="E310" i="1"/>
  <c r="F310" i="1" s="1"/>
  <c r="Z310" i="1" s="1"/>
  <c r="Q310" i="1"/>
  <c r="S310" i="1"/>
  <c r="E311" i="1"/>
  <c r="F311" i="1" s="1"/>
  <c r="G311" i="1"/>
  <c r="AF311" i="1" s="1"/>
  <c r="Q311" i="1"/>
  <c r="S311" i="1"/>
  <c r="E312" i="1"/>
  <c r="F312" i="1" s="1"/>
  <c r="Q312" i="1"/>
  <c r="S312" i="1"/>
  <c r="E313" i="1"/>
  <c r="F313" i="1" s="1"/>
  <c r="G313" i="1" s="1"/>
  <c r="Q313" i="1"/>
  <c r="S313" i="1"/>
  <c r="E314" i="1"/>
  <c r="F314" i="1" s="1"/>
  <c r="Q314" i="1"/>
  <c r="S314" i="1"/>
  <c r="E315" i="1"/>
  <c r="F315" i="1" s="1"/>
  <c r="Q315" i="1"/>
  <c r="S315" i="1"/>
  <c r="E316" i="1"/>
  <c r="F316" i="1" s="1"/>
  <c r="Q316" i="1"/>
  <c r="S316" i="1"/>
  <c r="E317" i="1"/>
  <c r="F317" i="1"/>
  <c r="Q317" i="1"/>
  <c r="S317" i="1"/>
  <c r="E318" i="1"/>
  <c r="F318" i="1" s="1"/>
  <c r="Q318" i="1"/>
  <c r="S318" i="1"/>
  <c r="E319" i="1"/>
  <c r="F319" i="1" s="1"/>
  <c r="Z319" i="1" s="1"/>
  <c r="Q319" i="1"/>
  <c r="S319" i="1"/>
  <c r="E320" i="1"/>
  <c r="F320" i="1" s="1"/>
  <c r="Q320" i="1"/>
  <c r="S320" i="1"/>
  <c r="E321" i="1"/>
  <c r="F321" i="1"/>
  <c r="Q321" i="1"/>
  <c r="S321" i="1"/>
  <c r="E322" i="1"/>
  <c r="F322" i="1" s="1"/>
  <c r="Z322" i="1" s="1"/>
  <c r="Q322" i="1"/>
  <c r="AB322" i="1"/>
  <c r="AC322" i="1"/>
  <c r="AD322" i="1"/>
  <c r="AF322" i="1"/>
  <c r="E323" i="1"/>
  <c r="F323" i="1" s="1"/>
  <c r="Q323" i="1"/>
  <c r="AB323" i="1"/>
  <c r="AC323" i="1"/>
  <c r="AD323" i="1"/>
  <c r="AF323" i="1"/>
  <c r="E324" i="1"/>
  <c r="F324" i="1" s="1"/>
  <c r="Z324" i="1" s="1"/>
  <c r="Q324" i="1"/>
  <c r="AB324" i="1"/>
  <c r="AC324" i="1"/>
  <c r="AD324" i="1"/>
  <c r="AF324" i="1"/>
  <c r="E325" i="1"/>
  <c r="F325" i="1" s="1"/>
  <c r="Q325" i="1"/>
  <c r="AB325" i="1"/>
  <c r="AC325" i="1"/>
  <c r="AD325" i="1"/>
  <c r="AF325" i="1"/>
  <c r="E326" i="1"/>
  <c r="F326" i="1" s="1"/>
  <c r="Z326" i="1" s="1"/>
  <c r="Q326" i="1"/>
  <c r="AB326" i="1"/>
  <c r="AC326" i="1"/>
  <c r="AD326" i="1"/>
  <c r="AF326" i="1"/>
  <c r="E327" i="1"/>
  <c r="F327" i="1"/>
  <c r="Q327" i="1"/>
  <c r="S327" i="1"/>
  <c r="E328" i="1"/>
  <c r="F328" i="1" s="1"/>
  <c r="Q328" i="1"/>
  <c r="S328" i="1"/>
  <c r="E329" i="1"/>
  <c r="F329" i="1" s="1"/>
  <c r="Z329" i="1" s="1"/>
  <c r="Q329" i="1"/>
  <c r="S329" i="1"/>
  <c r="E330" i="1"/>
  <c r="F330" i="1" s="1"/>
  <c r="Q330" i="1"/>
  <c r="S330" i="1"/>
  <c r="E331" i="1"/>
  <c r="F331" i="1" s="1"/>
  <c r="Q331" i="1"/>
  <c r="S331" i="1"/>
  <c r="E333" i="1"/>
  <c r="F333" i="1"/>
  <c r="Q333" i="1"/>
  <c r="S333" i="1"/>
  <c r="E334" i="1"/>
  <c r="F334" i="1" s="1"/>
  <c r="Z334" i="1" s="1"/>
  <c r="Q334" i="1"/>
  <c r="S334" i="1"/>
  <c r="E335" i="1"/>
  <c r="F335" i="1"/>
  <c r="Q335" i="1"/>
  <c r="S335" i="1"/>
  <c r="E336" i="1"/>
  <c r="F336" i="1" s="1"/>
  <c r="Z336" i="1" s="1"/>
  <c r="Q336" i="1"/>
  <c r="S336" i="1"/>
  <c r="E337" i="1"/>
  <c r="F337" i="1" s="1"/>
  <c r="Q337" i="1"/>
  <c r="S337" i="1"/>
  <c r="E338" i="1"/>
  <c r="F338" i="1" s="1"/>
  <c r="Q338" i="1"/>
  <c r="S338" i="1"/>
  <c r="E339" i="1"/>
  <c r="F339" i="1"/>
  <c r="Q339" i="1"/>
  <c r="S339" i="1"/>
  <c r="E340" i="1"/>
  <c r="F340" i="1" s="1"/>
  <c r="Q340" i="1"/>
  <c r="S340" i="1"/>
  <c r="E341" i="1"/>
  <c r="F341" i="1" s="1"/>
  <c r="G341" i="1"/>
  <c r="Q341" i="1"/>
  <c r="S341" i="1"/>
  <c r="E342" i="1"/>
  <c r="F342" i="1" s="1"/>
  <c r="G342" i="1" s="1"/>
  <c r="I342" i="1" s="1"/>
  <c r="Q342" i="1"/>
  <c r="S342" i="1"/>
  <c r="E343" i="1"/>
  <c r="F343" i="1" s="1"/>
  <c r="Q343" i="1"/>
  <c r="S343" i="1"/>
  <c r="E344" i="1"/>
  <c r="F344" i="1" s="1"/>
  <c r="Z344" i="1" s="1"/>
  <c r="Q344" i="1"/>
  <c r="S344" i="1"/>
  <c r="E345" i="1"/>
  <c r="F345" i="1" s="1"/>
  <c r="Z345" i="1" s="1"/>
  <c r="Q345" i="1"/>
  <c r="S345" i="1"/>
  <c r="E346" i="1"/>
  <c r="F346" i="1"/>
  <c r="G346" i="1"/>
  <c r="Q346" i="1"/>
  <c r="S346" i="1"/>
  <c r="E347" i="1"/>
  <c r="F347" i="1" s="1"/>
  <c r="Q347" i="1"/>
  <c r="S347" i="1"/>
  <c r="E348" i="1"/>
  <c r="F348" i="1" s="1"/>
  <c r="Q348" i="1"/>
  <c r="S348" i="1"/>
  <c r="E349" i="1"/>
  <c r="F349" i="1" s="1"/>
  <c r="Z349" i="1" s="1"/>
  <c r="Q349" i="1"/>
  <c r="S349" i="1"/>
  <c r="E350" i="1"/>
  <c r="F350" i="1" s="1"/>
  <c r="Z350" i="1" s="1"/>
  <c r="Q350" i="1"/>
  <c r="S350" i="1"/>
  <c r="E351" i="1"/>
  <c r="F351" i="1" s="1"/>
  <c r="G351" i="1" s="1"/>
  <c r="AC351" i="1" s="1"/>
  <c r="Q351" i="1"/>
  <c r="S351" i="1"/>
  <c r="E352" i="1"/>
  <c r="F352" i="1" s="1"/>
  <c r="Q352" i="1"/>
  <c r="S352" i="1"/>
  <c r="E353" i="1"/>
  <c r="F353" i="1" s="1"/>
  <c r="Q353" i="1"/>
  <c r="S353" i="1"/>
  <c r="E354" i="1"/>
  <c r="F354" i="1" s="1"/>
  <c r="Q354" i="1"/>
  <c r="S354" i="1"/>
  <c r="E355" i="1"/>
  <c r="F355" i="1" s="1"/>
  <c r="Q355" i="1"/>
  <c r="S355" i="1"/>
  <c r="E356" i="1"/>
  <c r="F356" i="1" s="1"/>
  <c r="Z356" i="1" s="1"/>
  <c r="Q356" i="1"/>
  <c r="S356" i="1"/>
  <c r="E357" i="1"/>
  <c r="F357" i="1" s="1"/>
  <c r="Q357" i="1"/>
  <c r="S357" i="1"/>
  <c r="E358" i="1"/>
  <c r="F358" i="1" s="1"/>
  <c r="Z358" i="1" s="1"/>
  <c r="Q358" i="1"/>
  <c r="S358" i="1"/>
  <c r="E359" i="1"/>
  <c r="F359" i="1" s="1"/>
  <c r="G359" i="1" s="1"/>
  <c r="AC359" i="1" s="1"/>
  <c r="Q359" i="1"/>
  <c r="S359" i="1"/>
  <c r="E360" i="1"/>
  <c r="F360" i="1" s="1"/>
  <c r="Q360" i="1"/>
  <c r="S360" i="1"/>
  <c r="E361" i="1"/>
  <c r="F361" i="1" s="1"/>
  <c r="Q361" i="1"/>
  <c r="S361" i="1"/>
  <c r="E362" i="1"/>
  <c r="F362" i="1" s="1"/>
  <c r="Q362" i="1"/>
  <c r="S362" i="1"/>
  <c r="E363" i="1"/>
  <c r="F363" i="1" s="1"/>
  <c r="Q363" i="1"/>
  <c r="S363" i="1"/>
  <c r="E364" i="1"/>
  <c r="F364" i="1"/>
  <c r="Z364" i="1" s="1"/>
  <c r="Q364" i="1"/>
  <c r="S364" i="1"/>
  <c r="E365" i="1"/>
  <c r="F365" i="1" s="1"/>
  <c r="G365" i="1" s="1"/>
  <c r="Q365" i="1"/>
  <c r="S365" i="1"/>
  <c r="E366" i="1"/>
  <c r="F366" i="1" s="1"/>
  <c r="Q366" i="1"/>
  <c r="S366" i="1"/>
  <c r="E367" i="1"/>
  <c r="Q367" i="1"/>
  <c r="S367" i="1"/>
  <c r="E368" i="1"/>
  <c r="F368" i="1"/>
  <c r="Q368" i="1"/>
  <c r="S368" i="1"/>
  <c r="E369" i="1"/>
  <c r="F369" i="1" s="1"/>
  <c r="Q369" i="1"/>
  <c r="S369" i="1"/>
  <c r="E370" i="1"/>
  <c r="F370" i="1"/>
  <c r="Q370" i="1"/>
  <c r="S370" i="1"/>
  <c r="E371" i="1"/>
  <c r="F371" i="1" s="1"/>
  <c r="Q371" i="1"/>
  <c r="S371" i="1"/>
  <c r="E372" i="1"/>
  <c r="F372" i="1"/>
  <c r="Q372" i="1"/>
  <c r="S372" i="1"/>
  <c r="E373" i="1"/>
  <c r="F373" i="1" s="1"/>
  <c r="Q373" i="1"/>
  <c r="S373" i="1"/>
  <c r="E374" i="1"/>
  <c r="F374" i="1" s="1"/>
  <c r="G374" i="1" s="1"/>
  <c r="AC374" i="1" s="1"/>
  <c r="Q374" i="1"/>
  <c r="S374" i="1"/>
  <c r="E375" i="1"/>
  <c r="F375" i="1" s="1"/>
  <c r="G375" i="1" s="1"/>
  <c r="AF375" i="1" s="1"/>
  <c r="Q375" i="1"/>
  <c r="S375" i="1"/>
  <c r="E376" i="1"/>
  <c r="F376" i="1" s="1"/>
  <c r="Q376" i="1"/>
  <c r="S376" i="1"/>
  <c r="E378" i="1"/>
  <c r="F378" i="1" s="1"/>
  <c r="G378" i="1" s="1"/>
  <c r="Q378" i="1"/>
  <c r="S378" i="1"/>
  <c r="E379" i="1"/>
  <c r="F379" i="1" s="1"/>
  <c r="Q379" i="1"/>
  <c r="S379" i="1"/>
  <c r="E380" i="1"/>
  <c r="F380" i="1" s="1"/>
  <c r="G380" i="1" s="1"/>
  <c r="Q380" i="1"/>
  <c r="S380" i="1"/>
  <c r="E381" i="1"/>
  <c r="F381" i="1" s="1"/>
  <c r="Q381" i="1"/>
  <c r="S381" i="1"/>
  <c r="E383" i="1"/>
  <c r="F383" i="1" s="1"/>
  <c r="G383" i="1" s="1"/>
  <c r="Q383" i="1"/>
  <c r="S383" i="1"/>
  <c r="E384" i="1"/>
  <c r="F384" i="1" s="1"/>
  <c r="Q384" i="1"/>
  <c r="S384" i="1"/>
  <c r="E385" i="1"/>
  <c r="F385" i="1" s="1"/>
  <c r="G385" i="1" s="1"/>
  <c r="AC385" i="1"/>
  <c r="Q385" i="1"/>
  <c r="S385" i="1"/>
  <c r="E386" i="1"/>
  <c r="F386" i="1" s="1"/>
  <c r="G386" i="1" s="1"/>
  <c r="Q386" i="1"/>
  <c r="S386" i="1"/>
  <c r="E387" i="1"/>
  <c r="F387" i="1"/>
  <c r="Q387" i="1"/>
  <c r="S387" i="1"/>
  <c r="E388" i="1"/>
  <c r="F388" i="1" s="1"/>
  <c r="G388" i="1" s="1"/>
  <c r="AC388" i="1" s="1"/>
  <c r="Q388" i="1"/>
  <c r="S388" i="1"/>
  <c r="E389" i="1"/>
  <c r="F389" i="1" s="1"/>
  <c r="Q389" i="1"/>
  <c r="S389" i="1"/>
  <c r="E391" i="1"/>
  <c r="F391" i="1" s="1"/>
  <c r="G391" i="1" s="1"/>
  <c r="Q391" i="1"/>
  <c r="S391" i="1"/>
  <c r="E392" i="1"/>
  <c r="F392" i="1"/>
  <c r="G392" i="1" s="1"/>
  <c r="Q392" i="1"/>
  <c r="S392" i="1"/>
  <c r="E393" i="1"/>
  <c r="F393" i="1" s="1"/>
  <c r="Q393" i="1"/>
  <c r="S393" i="1"/>
  <c r="E394" i="1"/>
  <c r="F394" i="1" s="1"/>
  <c r="G394" i="1" s="1"/>
  <c r="AC394" i="1" s="1"/>
  <c r="Q394" i="1"/>
  <c r="S394" i="1"/>
  <c r="E395" i="1"/>
  <c r="F395" i="1" s="1"/>
  <c r="Q395" i="1"/>
  <c r="S395" i="1"/>
  <c r="E396" i="1"/>
  <c r="F396" i="1" s="1"/>
  <c r="G396" i="1" s="1"/>
  <c r="Q396" i="1"/>
  <c r="S396" i="1"/>
  <c r="E397" i="1"/>
  <c r="F397" i="1" s="1"/>
  <c r="Q397" i="1"/>
  <c r="S397" i="1"/>
  <c r="E398" i="1"/>
  <c r="F398" i="1"/>
  <c r="G398" i="1" s="1"/>
  <c r="Q398" i="1"/>
  <c r="S398" i="1"/>
  <c r="E399" i="1"/>
  <c r="F399" i="1" s="1"/>
  <c r="G399" i="1"/>
  <c r="AF399" i="1" s="1"/>
  <c r="Q399" i="1"/>
  <c r="S399" i="1"/>
  <c r="E400" i="1"/>
  <c r="F400" i="1" s="1"/>
  <c r="G400" i="1" s="1"/>
  <c r="Q400" i="1"/>
  <c r="S400" i="1"/>
  <c r="E401" i="1"/>
  <c r="F401" i="1" s="1"/>
  <c r="Q401" i="1"/>
  <c r="S401" i="1"/>
  <c r="E402" i="1"/>
  <c r="F402" i="1" s="1"/>
  <c r="G402" i="1" s="1"/>
  <c r="Q402" i="1"/>
  <c r="S402" i="1"/>
  <c r="E403" i="1"/>
  <c r="F403" i="1"/>
  <c r="G403" i="1" s="1"/>
  <c r="Q403" i="1"/>
  <c r="S403" i="1"/>
  <c r="E404" i="1"/>
  <c r="F404" i="1" s="1"/>
  <c r="G404" i="1" s="1"/>
  <c r="Q404" i="1"/>
  <c r="S404" i="1"/>
  <c r="E405" i="1"/>
  <c r="F405" i="1" s="1"/>
  <c r="Q405" i="1"/>
  <c r="S405" i="1"/>
  <c r="E406" i="1"/>
  <c r="F406" i="1"/>
  <c r="Q406" i="1"/>
  <c r="S406" i="1"/>
  <c r="E407" i="1"/>
  <c r="F407" i="1" s="1"/>
  <c r="G407" i="1" s="1"/>
  <c r="Q407" i="1"/>
  <c r="S407" i="1"/>
  <c r="E408" i="1"/>
  <c r="F408" i="1" s="1"/>
  <c r="G408" i="1" s="1"/>
  <c r="Q408" i="1"/>
  <c r="S408" i="1"/>
  <c r="E410" i="1"/>
  <c r="F410" i="1"/>
  <c r="Q410" i="1"/>
  <c r="AB410" i="1"/>
  <c r="AC410" i="1"/>
  <c r="AD410" i="1"/>
  <c r="AF410" i="1"/>
  <c r="E411" i="1"/>
  <c r="F411" i="1" s="1"/>
  <c r="Q411" i="1"/>
  <c r="S411" i="1"/>
  <c r="E412" i="1"/>
  <c r="F412" i="1" s="1"/>
  <c r="Z412" i="1" s="1"/>
  <c r="Q412" i="1"/>
  <c r="S412" i="1"/>
  <c r="E413" i="1"/>
  <c r="F413" i="1" s="1"/>
  <c r="Q413" i="1"/>
  <c r="S413" i="1"/>
  <c r="E414" i="1"/>
  <c r="F414" i="1" s="1"/>
  <c r="Q414" i="1"/>
  <c r="S414" i="1"/>
  <c r="E415" i="1"/>
  <c r="F415" i="1" s="1"/>
  <c r="Q415" i="1"/>
  <c r="S415" i="1"/>
  <c r="E416" i="1"/>
  <c r="F416" i="1" s="1"/>
  <c r="Q416" i="1"/>
  <c r="S416" i="1"/>
  <c r="E418" i="1"/>
  <c r="F418" i="1" s="1"/>
  <c r="Q418" i="1"/>
  <c r="S418" i="1"/>
  <c r="E419" i="1"/>
  <c r="F419" i="1" s="1"/>
  <c r="Q419" i="1"/>
  <c r="S419" i="1"/>
  <c r="E420" i="1"/>
  <c r="F420" i="1" s="1"/>
  <c r="Q420" i="1"/>
  <c r="S420" i="1"/>
  <c r="E421" i="1"/>
  <c r="F421" i="1" s="1"/>
  <c r="G421" i="1" s="1"/>
  <c r="Q421" i="1"/>
  <c r="S421" i="1"/>
  <c r="E422" i="1"/>
  <c r="F422" i="1" s="1"/>
  <c r="Q422" i="1"/>
  <c r="S422" i="1"/>
  <c r="E423" i="1"/>
  <c r="F423" i="1" s="1"/>
  <c r="Z423" i="1" s="1"/>
  <c r="Q423" i="1"/>
  <c r="S423" i="1"/>
  <c r="E424" i="1"/>
  <c r="F424" i="1" s="1"/>
  <c r="Q424" i="1"/>
  <c r="S424" i="1"/>
  <c r="E426" i="1"/>
  <c r="F426" i="1" s="1"/>
  <c r="Q426" i="1"/>
  <c r="S426" i="1"/>
  <c r="E427" i="1"/>
  <c r="F427" i="1" s="1"/>
  <c r="Q427" i="1"/>
  <c r="S427" i="1"/>
  <c r="E428" i="1"/>
  <c r="F428" i="1" s="1"/>
  <c r="Q428" i="1"/>
  <c r="S428" i="1"/>
  <c r="E429" i="1"/>
  <c r="F429" i="1" s="1"/>
  <c r="Q429" i="1"/>
  <c r="S429" i="1"/>
  <c r="E430" i="1"/>
  <c r="F430" i="1" s="1"/>
  <c r="Q430" i="1"/>
  <c r="S430" i="1"/>
  <c r="E431" i="1"/>
  <c r="F431" i="1"/>
  <c r="Z431" i="1"/>
  <c r="Q431" i="1"/>
  <c r="AB431" i="1"/>
  <c r="AC431" i="1"/>
  <c r="AD431" i="1"/>
  <c r="AF431" i="1"/>
  <c r="E432" i="1"/>
  <c r="F432" i="1"/>
  <c r="Z432" i="1"/>
  <c r="Q432" i="1"/>
  <c r="S432" i="1"/>
  <c r="E433" i="1"/>
  <c r="F433" i="1" s="1"/>
  <c r="Q433" i="1"/>
  <c r="S433" i="1"/>
  <c r="E434" i="1"/>
  <c r="F434" i="1" s="1"/>
  <c r="Q434" i="1"/>
  <c r="S434" i="1"/>
  <c r="E435" i="1"/>
  <c r="F435" i="1"/>
  <c r="Q435" i="1"/>
  <c r="S435" i="1"/>
  <c r="E436" i="1"/>
  <c r="F436" i="1" s="1"/>
  <c r="Q436" i="1"/>
  <c r="S436" i="1"/>
  <c r="E437" i="1"/>
  <c r="F437" i="1" s="1"/>
  <c r="Q437" i="1"/>
  <c r="S437" i="1"/>
  <c r="E438" i="1"/>
  <c r="F438" i="1" s="1"/>
  <c r="Q438" i="1"/>
  <c r="S438" i="1"/>
  <c r="E439" i="1"/>
  <c r="F439" i="1" s="1"/>
  <c r="Z439" i="1" s="1"/>
  <c r="Q439" i="1"/>
  <c r="S439" i="1"/>
  <c r="E440" i="1"/>
  <c r="F440" i="1"/>
  <c r="Q440" i="1"/>
  <c r="S440" i="1"/>
  <c r="E441" i="1"/>
  <c r="F441" i="1" s="1"/>
  <c r="Z441" i="1" s="1"/>
  <c r="Q441" i="1"/>
  <c r="S441" i="1"/>
  <c r="E442" i="1"/>
  <c r="F442" i="1" s="1"/>
  <c r="Q442" i="1"/>
  <c r="S442" i="1"/>
  <c r="E443" i="1"/>
  <c r="F443" i="1" s="1"/>
  <c r="Z443" i="1" s="1"/>
  <c r="Q443" i="1"/>
  <c r="S443" i="1"/>
  <c r="E444" i="1"/>
  <c r="F444" i="1" s="1"/>
  <c r="Q444" i="1"/>
  <c r="S444" i="1"/>
  <c r="E445" i="1"/>
  <c r="F445" i="1" s="1"/>
  <c r="Q445" i="1"/>
  <c r="S445" i="1"/>
  <c r="E446" i="1"/>
  <c r="F446" i="1"/>
  <c r="Q446" i="1"/>
  <c r="S446" i="1"/>
  <c r="E448" i="1"/>
  <c r="Q448" i="1"/>
  <c r="S448" i="1"/>
  <c r="E451" i="1"/>
  <c r="F451" i="1" s="1"/>
  <c r="Q451" i="1"/>
  <c r="S451" i="1"/>
  <c r="E452" i="1"/>
  <c r="F452" i="1" s="1"/>
  <c r="Z452" i="1" s="1"/>
  <c r="Q452" i="1"/>
  <c r="S452" i="1"/>
  <c r="E453" i="1"/>
  <c r="F453" i="1" s="1"/>
  <c r="Z453" i="1" s="1"/>
  <c r="Q453" i="1"/>
  <c r="S453" i="1"/>
  <c r="E454" i="1"/>
  <c r="F454" i="1" s="1"/>
  <c r="Z454" i="1" s="1"/>
  <c r="Q454" i="1"/>
  <c r="S454" i="1"/>
  <c r="E455" i="1"/>
  <c r="F455" i="1" s="1"/>
  <c r="Q455" i="1"/>
  <c r="S455" i="1"/>
  <c r="E456" i="1"/>
  <c r="F456" i="1" s="1"/>
  <c r="Z456" i="1" s="1"/>
  <c r="Q456" i="1"/>
  <c r="S456" i="1"/>
  <c r="E457" i="1"/>
  <c r="F457" i="1" s="1"/>
  <c r="Q457" i="1"/>
  <c r="S457" i="1"/>
  <c r="E458" i="1"/>
  <c r="F458" i="1"/>
  <c r="Z458" i="1" s="1"/>
  <c r="Q458" i="1"/>
  <c r="S458" i="1"/>
  <c r="E460" i="1"/>
  <c r="F460" i="1" s="1"/>
  <c r="Q460" i="1"/>
  <c r="S460" i="1"/>
  <c r="E461" i="1"/>
  <c r="F461" i="1" s="1"/>
  <c r="Z461" i="1" s="1"/>
  <c r="Q461" i="1"/>
  <c r="S461" i="1"/>
  <c r="E462" i="1"/>
  <c r="F462" i="1" s="1"/>
  <c r="Q462" i="1"/>
  <c r="S462" i="1"/>
  <c r="E464" i="1"/>
  <c r="F464" i="1" s="1"/>
  <c r="Z464" i="1" s="1"/>
  <c r="Q464" i="1"/>
  <c r="S464" i="1"/>
  <c r="E465" i="1"/>
  <c r="F465" i="1" s="1"/>
  <c r="Q465" i="1"/>
  <c r="S465" i="1"/>
  <c r="E467" i="1"/>
  <c r="F467" i="1" s="1"/>
  <c r="G467" i="1" s="1"/>
  <c r="Q467" i="1"/>
  <c r="S467" i="1"/>
  <c r="E468" i="1"/>
  <c r="F468" i="1" s="1"/>
  <c r="G468" i="1" s="1"/>
  <c r="K468" i="1" s="1"/>
  <c r="Q468" i="1"/>
  <c r="S468" i="1"/>
  <c r="E470" i="1"/>
  <c r="F470" i="1" s="1"/>
  <c r="Q470" i="1"/>
  <c r="S470" i="1"/>
  <c r="E471" i="1"/>
  <c r="F471" i="1" s="1"/>
  <c r="G471" i="1" s="1"/>
  <c r="Q471" i="1"/>
  <c r="S471" i="1"/>
  <c r="E472" i="1"/>
  <c r="F472" i="1" s="1"/>
  <c r="G472" i="1" s="1"/>
  <c r="K472" i="1" s="1"/>
  <c r="Q472" i="1"/>
  <c r="S472" i="1"/>
  <c r="E473" i="1"/>
  <c r="F473" i="1" s="1"/>
  <c r="Z473" i="1" s="1"/>
  <c r="Q473" i="1"/>
  <c r="S473" i="1"/>
  <c r="E474" i="1"/>
  <c r="F474" i="1" s="1"/>
  <c r="Q474" i="1"/>
  <c r="S474" i="1"/>
  <c r="E475" i="1"/>
  <c r="F475" i="1" s="1"/>
  <c r="Q475" i="1"/>
  <c r="S475" i="1"/>
  <c r="E476" i="1"/>
  <c r="F476" i="1" s="1"/>
  <c r="Q476" i="1"/>
  <c r="S476" i="1"/>
  <c r="E479" i="1"/>
  <c r="F479" i="1" s="1"/>
  <c r="G479" i="1" s="1"/>
  <c r="K479" i="1" s="1"/>
  <c r="Q479" i="1"/>
  <c r="S479" i="1"/>
  <c r="E480" i="1"/>
  <c r="Q480" i="1"/>
  <c r="S480" i="1"/>
  <c r="E482" i="1"/>
  <c r="F482" i="1" s="1"/>
  <c r="Q482" i="1"/>
  <c r="AB482" i="1"/>
  <c r="AC482" i="1"/>
  <c r="AD482" i="1"/>
  <c r="AF482" i="1"/>
  <c r="E484" i="1"/>
  <c r="F484" i="1" s="1"/>
  <c r="G484" i="1"/>
  <c r="Q484" i="1"/>
  <c r="S484" i="1"/>
  <c r="E486" i="1"/>
  <c r="Q486" i="1"/>
  <c r="S486" i="1"/>
  <c r="E487" i="1"/>
  <c r="F487" i="1" s="1"/>
  <c r="G487" i="1" s="1"/>
  <c r="Q487" i="1"/>
  <c r="S487" i="1"/>
  <c r="E490" i="1"/>
  <c r="F490" i="1"/>
  <c r="Q490" i="1"/>
  <c r="S490" i="1"/>
  <c r="E491" i="1"/>
  <c r="F491" i="1" s="1"/>
  <c r="G491" i="1" s="1"/>
  <c r="K491" i="1" s="1"/>
  <c r="Q491" i="1"/>
  <c r="S491" i="1"/>
  <c r="E492" i="1"/>
  <c r="F492" i="1" s="1"/>
  <c r="G492" i="1" s="1"/>
  <c r="K492" i="1" s="1"/>
  <c r="Q492" i="1"/>
  <c r="S492" i="1"/>
  <c r="E494" i="1"/>
  <c r="F494" i="1"/>
  <c r="Q494" i="1"/>
  <c r="S494" i="1"/>
  <c r="E496" i="1"/>
  <c r="F496" i="1" s="1"/>
  <c r="Z496" i="1" s="1"/>
  <c r="Q496" i="1"/>
  <c r="S496" i="1"/>
  <c r="E497" i="1"/>
  <c r="F497" i="1" s="1"/>
  <c r="Z497" i="1" s="1"/>
  <c r="Q497" i="1"/>
  <c r="S497" i="1"/>
  <c r="E498" i="1"/>
  <c r="F498" i="1" s="1"/>
  <c r="Q498" i="1"/>
  <c r="S498" i="1"/>
  <c r="E499" i="1"/>
  <c r="F499" i="1" s="1"/>
  <c r="Q499" i="1"/>
  <c r="S499" i="1"/>
  <c r="E500" i="1"/>
  <c r="F500" i="1" s="1"/>
  <c r="Z500" i="1" s="1"/>
  <c r="Q500" i="1"/>
  <c r="S500" i="1"/>
  <c r="E504" i="1"/>
  <c r="F504" i="1" s="1"/>
  <c r="Q504" i="1"/>
  <c r="S504" i="1"/>
  <c r="E506" i="1"/>
  <c r="F506" i="1" s="1"/>
  <c r="Z506" i="1" s="1"/>
  <c r="Q506" i="1"/>
  <c r="S506" i="1"/>
  <c r="E507" i="1"/>
  <c r="F507" i="1" s="1"/>
  <c r="G507" i="1" s="1"/>
  <c r="Q507" i="1"/>
  <c r="S507" i="1"/>
  <c r="E508" i="1"/>
  <c r="F508" i="1" s="1"/>
  <c r="Q508" i="1"/>
  <c r="S508" i="1"/>
  <c r="E509" i="1"/>
  <c r="F509" i="1" s="1"/>
  <c r="Q509" i="1"/>
  <c r="S509" i="1"/>
  <c r="E512" i="1"/>
  <c r="F512" i="1"/>
  <c r="Z512" i="1" s="1"/>
  <c r="Q512" i="1"/>
  <c r="S512" i="1"/>
  <c r="E513" i="1"/>
  <c r="F513" i="1" s="1"/>
  <c r="Q513" i="1"/>
  <c r="S513" i="1"/>
  <c r="E514" i="1"/>
  <c r="F514" i="1" s="1"/>
  <c r="Z514" i="1" s="1"/>
  <c r="Q514" i="1"/>
  <c r="S514" i="1"/>
  <c r="E515" i="1"/>
  <c r="F515" i="1" s="1"/>
  <c r="Q515" i="1"/>
  <c r="S515" i="1"/>
  <c r="E516" i="1"/>
  <c r="F516" i="1"/>
  <c r="Z516" i="1" s="1"/>
  <c r="Q516" i="1"/>
  <c r="S516" i="1"/>
  <c r="E518" i="1"/>
  <c r="F518" i="1" s="1"/>
  <c r="G518" i="1" s="1"/>
  <c r="Q518" i="1"/>
  <c r="S518" i="1"/>
  <c r="E519" i="1"/>
  <c r="F519" i="1" s="1"/>
  <c r="Q519" i="1"/>
  <c r="S519" i="1"/>
  <c r="E520" i="1"/>
  <c r="F520" i="1" s="1"/>
  <c r="Q520" i="1"/>
  <c r="S520" i="1"/>
  <c r="E521" i="1"/>
  <c r="F521" i="1" s="1"/>
  <c r="Q521" i="1"/>
  <c r="S521" i="1"/>
  <c r="E522" i="1"/>
  <c r="F522" i="1" s="1"/>
  <c r="Q522" i="1"/>
  <c r="S522" i="1"/>
  <c r="E523" i="1"/>
  <c r="F523" i="1" s="1"/>
  <c r="Z523" i="1" s="1"/>
  <c r="Q523" i="1"/>
  <c r="S523" i="1"/>
  <c r="E524" i="1"/>
  <c r="F524" i="1" s="1"/>
  <c r="Q524" i="1"/>
  <c r="S524" i="1"/>
  <c r="E525" i="1"/>
  <c r="F525" i="1" s="1"/>
  <c r="Z525" i="1" s="1"/>
  <c r="Q525" i="1"/>
  <c r="S525" i="1"/>
  <c r="E526" i="1"/>
  <c r="F526" i="1" s="1"/>
  <c r="Q526" i="1"/>
  <c r="S526" i="1"/>
  <c r="E527" i="1"/>
  <c r="F527" i="1"/>
  <c r="Z527" i="1" s="1"/>
  <c r="Q527" i="1"/>
  <c r="S527" i="1"/>
  <c r="E529" i="1"/>
  <c r="F529" i="1"/>
  <c r="Z529" i="1" s="1"/>
  <c r="Q529" i="1"/>
  <c r="S529" i="1"/>
  <c r="E530" i="1"/>
  <c r="F530" i="1" s="1"/>
  <c r="Z530" i="1" s="1"/>
  <c r="Q530" i="1"/>
  <c r="S530" i="1"/>
  <c r="E531" i="1"/>
  <c r="F531" i="1" s="1"/>
  <c r="Q531" i="1"/>
  <c r="S531" i="1"/>
  <c r="E532" i="1"/>
  <c r="F532" i="1" s="1"/>
  <c r="Z532" i="1" s="1"/>
  <c r="Q532" i="1"/>
  <c r="S532" i="1"/>
  <c r="E533" i="1"/>
  <c r="F533" i="1" s="1"/>
  <c r="Q533" i="1"/>
  <c r="S533" i="1"/>
  <c r="E534" i="1"/>
  <c r="F534" i="1" s="1"/>
  <c r="Q534" i="1"/>
  <c r="S534" i="1"/>
  <c r="E535" i="1"/>
  <c r="F535" i="1" s="1"/>
  <c r="Q535" i="1"/>
  <c r="S535" i="1"/>
  <c r="E537" i="1"/>
  <c r="F537" i="1" s="1"/>
  <c r="Z537" i="1" s="1"/>
  <c r="Q537" i="1"/>
  <c r="S537" i="1"/>
  <c r="E538" i="1"/>
  <c r="F538" i="1" s="1"/>
  <c r="Q538" i="1"/>
  <c r="S538" i="1"/>
  <c r="E539" i="1"/>
  <c r="F539" i="1" s="1"/>
  <c r="Z539" i="1" s="1"/>
  <c r="Q539" i="1"/>
  <c r="S539" i="1"/>
  <c r="E540" i="1"/>
  <c r="F540" i="1" s="1"/>
  <c r="Q540" i="1"/>
  <c r="S540" i="1"/>
  <c r="E541" i="1"/>
  <c r="F541" i="1" s="1"/>
  <c r="Z541" i="1" s="1"/>
  <c r="Q541" i="1"/>
  <c r="S541" i="1"/>
  <c r="E543" i="1"/>
  <c r="F543" i="1" s="1"/>
  <c r="Q543" i="1"/>
  <c r="S543" i="1"/>
  <c r="E544" i="1"/>
  <c r="F544" i="1" s="1"/>
  <c r="Z544" i="1" s="1"/>
  <c r="Q544" i="1"/>
  <c r="S544" i="1"/>
  <c r="E545" i="1"/>
  <c r="F545" i="1" s="1"/>
  <c r="Q545" i="1"/>
  <c r="S545" i="1"/>
  <c r="E546" i="1"/>
  <c r="F546" i="1" s="1"/>
  <c r="Q546" i="1"/>
  <c r="S546" i="1"/>
  <c r="E547" i="1"/>
  <c r="F547" i="1" s="1"/>
  <c r="Q547" i="1"/>
  <c r="S547" i="1"/>
  <c r="E548" i="1"/>
  <c r="F548" i="1" s="1"/>
  <c r="Z548" i="1" s="1"/>
  <c r="Q548" i="1"/>
  <c r="S548" i="1"/>
  <c r="E550" i="1"/>
  <c r="F550" i="1" s="1"/>
  <c r="Q550" i="1"/>
  <c r="S550" i="1"/>
  <c r="E551" i="1"/>
  <c r="F551" i="1" s="1"/>
  <c r="Z551" i="1" s="1"/>
  <c r="Q551" i="1"/>
  <c r="S551" i="1"/>
  <c r="E552" i="1"/>
  <c r="F552" i="1"/>
  <c r="Q552" i="1"/>
  <c r="S552" i="1"/>
  <c r="E554" i="1"/>
  <c r="F554" i="1" s="1"/>
  <c r="Z554" i="1" s="1"/>
  <c r="Q554" i="1"/>
  <c r="S554" i="1"/>
  <c r="E555" i="1"/>
  <c r="F555" i="1" s="1"/>
  <c r="Q555" i="1"/>
  <c r="S555" i="1"/>
  <c r="E556" i="1"/>
  <c r="F556" i="1" s="1"/>
  <c r="Z556" i="1" s="1"/>
  <c r="Q556" i="1"/>
  <c r="S556" i="1"/>
  <c r="E557" i="1"/>
  <c r="F557" i="1"/>
  <c r="Q557" i="1"/>
  <c r="S557" i="1"/>
  <c r="E559" i="1"/>
  <c r="F559" i="1" s="1"/>
  <c r="Q559" i="1"/>
  <c r="S559" i="1"/>
  <c r="E560" i="1"/>
  <c r="F560" i="1" s="1"/>
  <c r="Q560" i="1"/>
  <c r="S560" i="1"/>
  <c r="E561" i="1"/>
  <c r="F561" i="1"/>
  <c r="Z561" i="1" s="1"/>
  <c r="Q561" i="1"/>
  <c r="S561" i="1"/>
  <c r="E563" i="1"/>
  <c r="F563" i="1" s="1"/>
  <c r="Q563" i="1"/>
  <c r="S563" i="1"/>
  <c r="E564" i="1"/>
  <c r="F564" i="1" s="1"/>
  <c r="Z564" i="1" s="1"/>
  <c r="Q564" i="1"/>
  <c r="S564" i="1"/>
  <c r="E565" i="1"/>
  <c r="F565" i="1" s="1"/>
  <c r="Q565" i="1"/>
  <c r="S565" i="1"/>
  <c r="E570" i="1"/>
  <c r="F570" i="1" s="1"/>
  <c r="Q570" i="1"/>
  <c r="S570" i="1"/>
  <c r="E571" i="1"/>
  <c r="F571" i="1"/>
  <c r="Q571" i="1"/>
  <c r="S571" i="1"/>
  <c r="E572" i="1"/>
  <c r="F572" i="1" s="1"/>
  <c r="Z572" i="1" s="1"/>
  <c r="Q572" i="1"/>
  <c r="S572" i="1"/>
  <c r="E573" i="1"/>
  <c r="F573" i="1" s="1"/>
  <c r="Q573" i="1"/>
  <c r="S573" i="1"/>
  <c r="E574" i="1"/>
  <c r="F574" i="1" s="1"/>
  <c r="Q574" i="1"/>
  <c r="S574" i="1"/>
  <c r="E575" i="1"/>
  <c r="F575" i="1"/>
  <c r="Q575" i="1"/>
  <c r="S575" i="1"/>
  <c r="B576" i="1"/>
  <c r="E576" i="1"/>
  <c r="F576" i="1" s="1"/>
  <c r="Q576" i="1"/>
  <c r="S576" i="1"/>
  <c r="E577" i="1"/>
  <c r="F577" i="1" s="1"/>
  <c r="Q577" i="1"/>
  <c r="S577" i="1"/>
  <c r="E578" i="1"/>
  <c r="F578" i="1"/>
  <c r="Q578" i="1"/>
  <c r="S578" i="1"/>
  <c r="E581" i="1"/>
  <c r="F581" i="1" s="1"/>
  <c r="G581" i="1" s="1"/>
  <c r="AC581" i="1" s="1"/>
  <c r="Q581" i="1"/>
  <c r="S581" i="1"/>
  <c r="E584" i="1"/>
  <c r="F584" i="1" s="1"/>
  <c r="Q584" i="1"/>
  <c r="S584" i="1"/>
  <c r="B585" i="1"/>
  <c r="E585" i="1"/>
  <c r="F585" i="1" s="1"/>
  <c r="Z585" i="1" s="1"/>
  <c r="Q585" i="1"/>
  <c r="S585" i="1"/>
  <c r="E587" i="1"/>
  <c r="F587" i="1" s="1"/>
  <c r="Q587" i="1"/>
  <c r="S587" i="1"/>
  <c r="E588" i="1"/>
  <c r="F588" i="1" s="1"/>
  <c r="Q588" i="1"/>
  <c r="S588" i="1"/>
  <c r="E589" i="1"/>
  <c r="F589" i="1" s="1"/>
  <c r="Q589" i="1"/>
  <c r="S589" i="1"/>
  <c r="E593" i="1"/>
  <c r="F593" i="1" s="1"/>
  <c r="G593" i="1" s="1"/>
  <c r="Q593" i="1"/>
  <c r="S593" i="1"/>
  <c r="E594" i="1"/>
  <c r="F594" i="1" s="1"/>
  <c r="Q594" i="1"/>
  <c r="S594" i="1"/>
  <c r="E606" i="1"/>
  <c r="F606" i="1" s="1"/>
  <c r="Q606" i="1"/>
  <c r="E449" i="1"/>
  <c r="F449" i="1" s="1"/>
  <c r="Q449" i="1"/>
  <c r="S449" i="1"/>
  <c r="E501" i="1"/>
  <c r="F501" i="1" s="1"/>
  <c r="Q501" i="1"/>
  <c r="S501" i="1"/>
  <c r="E502" i="1"/>
  <c r="F502" i="1" s="1"/>
  <c r="Q502" i="1"/>
  <c r="S502" i="1"/>
  <c r="E511" i="1"/>
  <c r="F511" i="1" s="1"/>
  <c r="Q511" i="1"/>
  <c r="S511" i="1"/>
  <c r="E579" i="1"/>
  <c r="F579" i="1" s="1"/>
  <c r="Q579" i="1"/>
  <c r="S579" i="1"/>
  <c r="E580" i="1"/>
  <c r="F580" i="1" s="1"/>
  <c r="Q580" i="1"/>
  <c r="S580" i="1"/>
  <c r="E582" i="1"/>
  <c r="F582" i="1" s="1"/>
  <c r="G582" i="1" s="1"/>
  <c r="Q582" i="1"/>
  <c r="S582" i="1"/>
  <c r="E583" i="1"/>
  <c r="F583" i="1" s="1"/>
  <c r="Q583" i="1"/>
  <c r="S583" i="1"/>
  <c r="E590" i="1"/>
  <c r="F590" i="1" s="1"/>
  <c r="Z590" i="1" s="1"/>
  <c r="Q590" i="1"/>
  <c r="S590" i="1"/>
  <c r="E591" i="1"/>
  <c r="F591" i="1" s="1"/>
  <c r="G591" i="1" s="1"/>
  <c r="Q591" i="1"/>
  <c r="S591" i="1"/>
  <c r="E595" i="1"/>
  <c r="F595" i="1" s="1"/>
  <c r="Q595" i="1"/>
  <c r="S595" i="1"/>
  <c r="E596" i="1"/>
  <c r="F596" i="1" s="1"/>
  <c r="G596" i="1" s="1"/>
  <c r="Q596" i="1"/>
  <c r="S596" i="1"/>
  <c r="E597" i="1"/>
  <c r="F597" i="1" s="1"/>
  <c r="Q597" i="1"/>
  <c r="S597" i="1"/>
  <c r="E598" i="1"/>
  <c r="F598" i="1" s="1"/>
  <c r="Q598" i="1"/>
  <c r="S598" i="1"/>
  <c r="E599" i="1"/>
  <c r="F599" i="1" s="1"/>
  <c r="Q599" i="1"/>
  <c r="S599" i="1"/>
  <c r="E600" i="1"/>
  <c r="F600" i="1" s="1"/>
  <c r="Q600" i="1"/>
  <c r="S600" i="1"/>
  <c r="E601" i="1"/>
  <c r="F601" i="1" s="1"/>
  <c r="Q601" i="1"/>
  <c r="S601" i="1"/>
  <c r="E602" i="1"/>
  <c r="F602" i="1" s="1"/>
  <c r="Z602" i="1" s="1"/>
  <c r="Q602" i="1"/>
  <c r="S602" i="1"/>
  <c r="E603" i="1"/>
  <c r="F603" i="1" s="1"/>
  <c r="Q603" i="1"/>
  <c r="S603" i="1"/>
  <c r="E604" i="1"/>
  <c r="F604" i="1" s="1"/>
  <c r="Q604" i="1"/>
  <c r="S604" i="1"/>
  <c r="E608" i="1"/>
  <c r="F608" i="1" s="1"/>
  <c r="Q608" i="1"/>
  <c r="S608" i="1"/>
  <c r="E609" i="1"/>
  <c r="F609" i="1" s="1"/>
  <c r="Z609" i="1" s="1"/>
  <c r="Q609" i="1"/>
  <c r="S609" i="1"/>
  <c r="E610" i="1"/>
  <c r="F610" i="1" s="1"/>
  <c r="Q610" i="1"/>
  <c r="S610" i="1"/>
  <c r="Z610" i="1"/>
  <c r="E611" i="1"/>
  <c r="F611" i="1" s="1"/>
  <c r="Z611" i="1" s="1"/>
  <c r="Q611" i="1"/>
  <c r="S611" i="1"/>
  <c r="E612" i="1"/>
  <c r="F612" i="1" s="1"/>
  <c r="Q612" i="1"/>
  <c r="S612" i="1"/>
  <c r="E613" i="1"/>
  <c r="F613" i="1" s="1"/>
  <c r="Q613" i="1"/>
  <c r="S613" i="1"/>
  <c r="E614" i="1"/>
  <c r="F614" i="1" s="1"/>
  <c r="Q614" i="1"/>
  <c r="S614" i="1"/>
  <c r="E615" i="1"/>
  <c r="F615" i="1" s="1"/>
  <c r="Z615" i="1" s="1"/>
  <c r="G615" i="1"/>
  <c r="AC615" i="1" s="1"/>
  <c r="Q615" i="1"/>
  <c r="S615" i="1"/>
  <c r="E617" i="1"/>
  <c r="F617" i="1" s="1"/>
  <c r="Q617" i="1"/>
  <c r="S617" i="1"/>
  <c r="E618" i="1"/>
  <c r="F618" i="1" s="1"/>
  <c r="Q618" i="1"/>
  <c r="S618" i="1"/>
  <c r="E620" i="1"/>
  <c r="F620" i="1" s="1"/>
  <c r="Q620" i="1"/>
  <c r="S620" i="1"/>
  <c r="E621" i="1"/>
  <c r="F621" i="1" s="1"/>
  <c r="Q621" i="1"/>
  <c r="S621" i="1"/>
  <c r="E622" i="1"/>
  <c r="F622" i="1" s="1"/>
  <c r="Q622" i="1"/>
  <c r="S622" i="1"/>
  <c r="E625" i="1"/>
  <c r="F625" i="1" s="1"/>
  <c r="Q625" i="1"/>
  <c r="S625" i="1"/>
  <c r="E627" i="1"/>
  <c r="F627" i="1"/>
  <c r="Q627" i="1"/>
  <c r="S627" i="1"/>
  <c r="E637" i="1"/>
  <c r="F637" i="1" s="1"/>
  <c r="Q637" i="1"/>
  <c r="S637" i="1"/>
  <c r="E638" i="1"/>
  <c r="F638" i="1"/>
  <c r="Q638" i="1"/>
  <c r="S638" i="1"/>
  <c r="E447" i="1"/>
  <c r="F447" i="1" s="1"/>
  <c r="Q447" i="1"/>
  <c r="S447" i="1"/>
  <c r="E450" i="1"/>
  <c r="F450" i="1" s="1"/>
  <c r="Q450" i="1"/>
  <c r="S450" i="1"/>
  <c r="E463" i="1"/>
  <c r="F463" i="1" s="1"/>
  <c r="Z463" i="1" s="1"/>
  <c r="Q463" i="1"/>
  <c r="S463" i="1"/>
  <c r="E466" i="1"/>
  <c r="F466" i="1" s="1"/>
  <c r="Q466" i="1"/>
  <c r="S466" i="1"/>
  <c r="E477" i="1"/>
  <c r="F477" i="1" s="1"/>
  <c r="Z477" i="1" s="1"/>
  <c r="Q477" i="1"/>
  <c r="S477" i="1"/>
  <c r="E478" i="1"/>
  <c r="F478" i="1" s="1"/>
  <c r="G478" i="1" s="1"/>
  <c r="Q478" i="1"/>
  <c r="S478" i="1"/>
  <c r="E481" i="1"/>
  <c r="F481" i="1" s="1"/>
  <c r="Q481" i="1"/>
  <c r="S481" i="1"/>
  <c r="E483" i="1"/>
  <c r="F483" i="1" s="1"/>
  <c r="Q483" i="1"/>
  <c r="S483" i="1"/>
  <c r="E485" i="1"/>
  <c r="F485" i="1" s="1"/>
  <c r="G485" i="1" s="1"/>
  <c r="AC485" i="1" s="1"/>
  <c r="Q485" i="1"/>
  <c r="S485" i="1"/>
  <c r="E488" i="1"/>
  <c r="F488" i="1" s="1"/>
  <c r="Q488" i="1"/>
  <c r="S488" i="1"/>
  <c r="E489" i="1"/>
  <c r="F489" i="1" s="1"/>
  <c r="Q489" i="1"/>
  <c r="S489" i="1"/>
  <c r="E493" i="1"/>
  <c r="F493" i="1"/>
  <c r="Q493" i="1"/>
  <c r="S493" i="1"/>
  <c r="E495" i="1"/>
  <c r="F495" i="1" s="1"/>
  <c r="Q495" i="1"/>
  <c r="S495" i="1"/>
  <c r="E503" i="1"/>
  <c r="F503" i="1"/>
  <c r="Q503" i="1"/>
  <c r="S503" i="1"/>
  <c r="E505" i="1"/>
  <c r="F505" i="1" s="1"/>
  <c r="Q505" i="1"/>
  <c r="S505" i="1"/>
  <c r="E510" i="1"/>
  <c r="F510" i="1" s="1"/>
  <c r="Q510" i="1"/>
  <c r="S510" i="1"/>
  <c r="E542" i="1"/>
  <c r="F542" i="1" s="1"/>
  <c r="G542" i="1" s="1"/>
  <c r="Q542" i="1"/>
  <c r="S542" i="1"/>
  <c r="E549" i="1"/>
  <c r="F549" i="1"/>
  <c r="Q549" i="1"/>
  <c r="S549" i="1"/>
  <c r="E558" i="1"/>
  <c r="F558" i="1" s="1"/>
  <c r="G558" i="1" s="1"/>
  <c r="K558" i="1" s="1"/>
  <c r="Q558" i="1"/>
  <c r="S558" i="1"/>
  <c r="E562" i="1"/>
  <c r="F562" i="1" s="1"/>
  <c r="Z562" i="1" s="1"/>
  <c r="Q562" i="1"/>
  <c r="S562" i="1"/>
  <c r="E566" i="1"/>
  <c r="F566" i="1" s="1"/>
  <c r="G566" i="1" s="1"/>
  <c r="K566" i="1" s="1"/>
  <c r="Q566" i="1"/>
  <c r="S566" i="1"/>
  <c r="E567" i="1"/>
  <c r="F567" i="1" s="1"/>
  <c r="Q567" i="1"/>
  <c r="S567" i="1"/>
  <c r="E568" i="1"/>
  <c r="F568" i="1"/>
  <c r="G568" i="1" s="1"/>
  <c r="Q568" i="1"/>
  <c r="S568" i="1"/>
  <c r="E569" i="1"/>
  <c r="F569" i="1"/>
  <c r="Q569" i="1"/>
  <c r="S569" i="1"/>
  <c r="E586" i="1"/>
  <c r="F586" i="1" s="1"/>
  <c r="G586" i="1" s="1"/>
  <c r="Q586" i="1"/>
  <c r="S586" i="1"/>
  <c r="E592" i="1"/>
  <c r="F592" i="1" s="1"/>
  <c r="Q592" i="1"/>
  <c r="S592" i="1"/>
  <c r="E605" i="1"/>
  <c r="F605" i="1" s="1"/>
  <c r="G605" i="1" s="1"/>
  <c r="AF605" i="1" s="1"/>
  <c r="Q605" i="1"/>
  <c r="S605" i="1"/>
  <c r="E619" i="1"/>
  <c r="F619" i="1" s="1"/>
  <c r="Z619" i="1" s="1"/>
  <c r="Q619" i="1"/>
  <c r="S619" i="1"/>
  <c r="E623" i="1"/>
  <c r="F623" i="1" s="1"/>
  <c r="Q623" i="1"/>
  <c r="S623" i="1"/>
  <c r="E624" i="1"/>
  <c r="F624" i="1"/>
  <c r="G624" i="1" s="1"/>
  <c r="Q624" i="1"/>
  <c r="S624" i="1"/>
  <c r="E635" i="1"/>
  <c r="F635" i="1" s="1"/>
  <c r="Q635" i="1"/>
  <c r="S635" i="1"/>
  <c r="E636" i="1"/>
  <c r="F636" i="1" s="1"/>
  <c r="Q636" i="1"/>
  <c r="S636" i="1"/>
  <c r="E332" i="1"/>
  <c r="F332" i="1" s="1"/>
  <c r="G332" i="1" s="1"/>
  <c r="K332" i="1" s="1"/>
  <c r="Q332" i="1"/>
  <c r="S332" i="1"/>
  <c r="E377" i="1"/>
  <c r="F377" i="1" s="1"/>
  <c r="G377" i="1" s="1"/>
  <c r="Q377" i="1"/>
  <c r="S377" i="1"/>
  <c r="E382" i="1"/>
  <c r="F382" i="1" s="1"/>
  <c r="Q382" i="1"/>
  <c r="S382" i="1"/>
  <c r="E390" i="1"/>
  <c r="F390" i="1" s="1"/>
  <c r="Q390" i="1"/>
  <c r="S390" i="1"/>
  <c r="E409" i="1"/>
  <c r="F409" i="1" s="1"/>
  <c r="Q409" i="1"/>
  <c r="S409" i="1"/>
  <c r="E417" i="1"/>
  <c r="F417" i="1" s="1"/>
  <c r="Q417" i="1"/>
  <c r="S417" i="1"/>
  <c r="E425" i="1"/>
  <c r="F425" i="1" s="1"/>
  <c r="G425" i="1" s="1"/>
  <c r="Q425" i="1"/>
  <c r="S425" i="1"/>
  <c r="E459" i="1"/>
  <c r="F459" i="1" s="1"/>
  <c r="Q459" i="1"/>
  <c r="S459" i="1"/>
  <c r="E469" i="1"/>
  <c r="F469" i="1" s="1"/>
  <c r="Q469" i="1"/>
  <c r="S469" i="1"/>
  <c r="E517" i="1"/>
  <c r="F517" i="1" s="1"/>
  <c r="Q517" i="1"/>
  <c r="S517" i="1"/>
  <c r="E528" i="1"/>
  <c r="F528" i="1"/>
  <c r="G528" i="1" s="1"/>
  <c r="Q528" i="1"/>
  <c r="S528" i="1"/>
  <c r="E536" i="1"/>
  <c r="F536" i="1" s="1"/>
  <c r="Q536" i="1"/>
  <c r="S536" i="1"/>
  <c r="E553" i="1"/>
  <c r="F553" i="1"/>
  <c r="G553" i="1" s="1"/>
  <c r="AF553" i="1" s="1"/>
  <c r="Q553" i="1"/>
  <c r="S553" i="1"/>
  <c r="E628" i="1"/>
  <c r="F628" i="1" s="1"/>
  <c r="Q628" i="1"/>
  <c r="S628" i="1"/>
  <c r="E629" i="1"/>
  <c r="F629" i="1" s="1"/>
  <c r="Q629" i="1"/>
  <c r="S629" i="1"/>
  <c r="E630" i="1"/>
  <c r="F630" i="1" s="1"/>
  <c r="Z630" i="1" s="1"/>
  <c r="Q630" i="1"/>
  <c r="S630" i="1"/>
  <c r="E631" i="1"/>
  <c r="F631" i="1" s="1"/>
  <c r="G631" i="1" s="1"/>
  <c r="Q631" i="1"/>
  <c r="S631" i="1"/>
  <c r="E632" i="1"/>
  <c r="F632" i="1" s="1"/>
  <c r="G632" i="1" s="1"/>
  <c r="AF632" i="1" s="1"/>
  <c r="Q632" i="1"/>
  <c r="S632" i="1"/>
  <c r="E633" i="1"/>
  <c r="F633" i="1" s="1"/>
  <c r="Q633" i="1"/>
  <c r="S633" i="1"/>
  <c r="E634" i="1"/>
  <c r="F634" i="1" s="1"/>
  <c r="Q634" i="1"/>
  <c r="S634" i="1"/>
  <c r="E639" i="1"/>
  <c r="F639" i="1"/>
  <c r="Q639" i="1"/>
  <c r="S639" i="1"/>
  <c r="E640" i="1"/>
  <c r="F640" i="1" s="1"/>
  <c r="Z640" i="1" s="1"/>
  <c r="Q640" i="1"/>
  <c r="S640" i="1"/>
  <c r="E641" i="1"/>
  <c r="F641" i="1" s="1"/>
  <c r="Q641" i="1"/>
  <c r="S641" i="1"/>
  <c r="E642" i="1"/>
  <c r="F642" i="1" s="1"/>
  <c r="Z642" i="1" s="1"/>
  <c r="Q642" i="1"/>
  <c r="S642" i="1"/>
  <c r="E607" i="1"/>
  <c r="F607" i="1" s="1"/>
  <c r="Z607" i="1" s="1"/>
  <c r="Q607" i="1"/>
  <c r="S607" i="1"/>
  <c r="E616" i="1"/>
  <c r="F616" i="1" s="1"/>
  <c r="Q616" i="1"/>
  <c r="S616" i="1"/>
  <c r="E626" i="1"/>
  <c r="F626" i="1"/>
  <c r="Q626" i="1"/>
  <c r="S626" i="1"/>
  <c r="AB2" i="3"/>
  <c r="AD2" i="3"/>
  <c r="AY2" i="3"/>
  <c r="AB3" i="3"/>
  <c r="AY3" i="3"/>
  <c r="AB4" i="3"/>
  <c r="AY4" i="3"/>
  <c r="AB5" i="3"/>
  <c r="AY5" i="3"/>
  <c r="AB6" i="3"/>
  <c r="AY6" i="3"/>
  <c r="AB7" i="3"/>
  <c r="AB11" i="3"/>
  <c r="AY7" i="3"/>
  <c r="AB8" i="3"/>
  <c r="AY8" i="3"/>
  <c r="D9" i="3"/>
  <c r="E9" i="3"/>
  <c r="AB9" i="3"/>
  <c r="AY9" i="3"/>
  <c r="AB10" i="3"/>
  <c r="AB15" i="3"/>
  <c r="AY10" i="3"/>
  <c r="AY11" i="3"/>
  <c r="AB12" i="3"/>
  <c r="AZ72" i="3" s="1"/>
  <c r="AX72" i="3" s="1"/>
  <c r="AB13" i="3"/>
  <c r="AD13" i="3"/>
  <c r="AB17" i="3"/>
  <c r="AY13" i="3"/>
  <c r="AB14" i="3"/>
  <c r="AY14" i="3"/>
  <c r="AY15" i="3"/>
  <c r="F16" i="3"/>
  <c r="F17" i="3" s="1"/>
  <c r="AB16" i="3"/>
  <c r="C17" i="3"/>
  <c r="AY17" i="3"/>
  <c r="AB18" i="3"/>
  <c r="AU27" i="3"/>
  <c r="AY18" i="3"/>
  <c r="AY19" i="3"/>
  <c r="E21" i="3"/>
  <c r="F21" i="3"/>
  <c r="Q21" i="3"/>
  <c r="E22" i="3"/>
  <c r="F22" i="3"/>
  <c r="Q22" i="3"/>
  <c r="AY22" i="3"/>
  <c r="BL22" i="3"/>
  <c r="E23" i="3"/>
  <c r="F23" i="3"/>
  <c r="Q23" i="3"/>
  <c r="AY23" i="3"/>
  <c r="E24" i="3"/>
  <c r="F24" i="3"/>
  <c r="Q24" i="3"/>
  <c r="AY24" i="3"/>
  <c r="BL24" i="3"/>
  <c r="E25" i="3"/>
  <c r="F25" i="3"/>
  <c r="Q25" i="3"/>
  <c r="AY25" i="3"/>
  <c r="E26" i="3"/>
  <c r="F26" i="3"/>
  <c r="Q26" i="3"/>
  <c r="AY26" i="3"/>
  <c r="BL26" i="3"/>
  <c r="E27" i="3"/>
  <c r="F27" i="3"/>
  <c r="Q27" i="3"/>
  <c r="AY27" i="3"/>
  <c r="E28" i="3"/>
  <c r="F28" i="3"/>
  <c r="Q28" i="3"/>
  <c r="AY28" i="3"/>
  <c r="BL28" i="3"/>
  <c r="E29" i="3"/>
  <c r="F29" i="3"/>
  <c r="Q29" i="3"/>
  <c r="AY29" i="3"/>
  <c r="BL29" i="3"/>
  <c r="E30" i="3"/>
  <c r="F30" i="3"/>
  <c r="Q30" i="3"/>
  <c r="AY30" i="3"/>
  <c r="BL30" i="3"/>
  <c r="E31" i="3"/>
  <c r="F31" i="3"/>
  <c r="Q31" i="3"/>
  <c r="AY31" i="3"/>
  <c r="BL31" i="3"/>
  <c r="E32" i="3"/>
  <c r="F32" i="3"/>
  <c r="Q32" i="3"/>
  <c r="AY32" i="3"/>
  <c r="E33" i="3"/>
  <c r="F33" i="3"/>
  <c r="Q33" i="3"/>
  <c r="AY33" i="3"/>
  <c r="BL33" i="3"/>
  <c r="E34" i="3"/>
  <c r="F34" i="3"/>
  <c r="Q34" i="3"/>
  <c r="AY34" i="3"/>
  <c r="E35" i="3"/>
  <c r="F35" i="3"/>
  <c r="Q35" i="3"/>
  <c r="AY35" i="3"/>
  <c r="BL35" i="3"/>
  <c r="E36" i="3"/>
  <c r="F36" i="3"/>
  <c r="Q36" i="3"/>
  <c r="AY36" i="3"/>
  <c r="E37" i="3"/>
  <c r="F37" i="3"/>
  <c r="Q37" i="3"/>
  <c r="AY37" i="3"/>
  <c r="BL37" i="3"/>
  <c r="E38" i="3"/>
  <c r="F38" i="3"/>
  <c r="Q38" i="3"/>
  <c r="AY38" i="3"/>
  <c r="E39" i="3"/>
  <c r="F39" i="3"/>
  <c r="Q39" i="3"/>
  <c r="AY39" i="3"/>
  <c r="BL39" i="3"/>
  <c r="E40" i="3"/>
  <c r="F40" i="3"/>
  <c r="Q40" i="3"/>
  <c r="AY40" i="3"/>
  <c r="BL40" i="3"/>
  <c r="E41" i="3"/>
  <c r="F41" i="3"/>
  <c r="Q41" i="3"/>
  <c r="AY41" i="3"/>
  <c r="BL41" i="3"/>
  <c r="E42" i="3"/>
  <c r="F42" i="3"/>
  <c r="G42" i="3"/>
  <c r="AF42" i="3"/>
  <c r="Q42" i="3"/>
  <c r="AY42" i="3"/>
  <c r="E43" i="3"/>
  <c r="F43" i="3"/>
  <c r="Q43" i="3"/>
  <c r="AY43" i="3"/>
  <c r="BL43" i="3"/>
  <c r="E44" i="3"/>
  <c r="F44" i="3"/>
  <c r="G44" i="3"/>
  <c r="AF44" i="3"/>
  <c r="Q44" i="3"/>
  <c r="AY44" i="3"/>
  <c r="BL44" i="3"/>
  <c r="E45" i="3"/>
  <c r="F45" i="3"/>
  <c r="Q45" i="3"/>
  <c r="AY45" i="3"/>
  <c r="BL45" i="3"/>
  <c r="E46" i="3"/>
  <c r="F46" i="3"/>
  <c r="Q46" i="3"/>
  <c r="AY46" i="3"/>
  <c r="BL46" i="3"/>
  <c r="BK46" i="3"/>
  <c r="E47" i="3"/>
  <c r="F47" i="3"/>
  <c r="Q47" i="3"/>
  <c r="AY47" i="3"/>
  <c r="BJ47" i="3"/>
  <c r="BI47" i="3"/>
  <c r="BH47" i="3"/>
  <c r="BL47" i="3"/>
  <c r="BK47" i="3"/>
  <c r="E48" i="3"/>
  <c r="F48" i="3"/>
  <c r="Q48" i="3"/>
  <c r="AY48" i="3"/>
  <c r="BL48" i="3"/>
  <c r="BK48" i="3"/>
  <c r="E49" i="3"/>
  <c r="F49" i="3"/>
  <c r="G49" i="3"/>
  <c r="I49" i="3"/>
  <c r="Q49" i="3"/>
  <c r="Z49" i="3"/>
  <c r="AC49" i="3"/>
  <c r="AU49" i="3"/>
  <c r="AY49" i="3"/>
  <c r="BJ49" i="3"/>
  <c r="BL49" i="3"/>
  <c r="BK49" i="3"/>
  <c r="E50" i="3"/>
  <c r="F50" i="3"/>
  <c r="G50" i="3"/>
  <c r="Q50" i="3"/>
  <c r="AY50" i="3"/>
  <c r="BL50" i="3"/>
  <c r="E51" i="3"/>
  <c r="F51" i="3"/>
  <c r="G51" i="3"/>
  <c r="I51" i="3"/>
  <c r="Q51" i="3"/>
  <c r="Z51" i="3"/>
  <c r="AC51" i="3"/>
  <c r="AF51" i="3"/>
  <c r="AU51" i="3"/>
  <c r="AY51" i="3"/>
  <c r="BF51" i="3"/>
  <c r="BE51" i="3"/>
  <c r="BD51" i="3"/>
  <c r="BC51" i="3"/>
  <c r="BH51" i="3"/>
  <c r="BG51" i="3"/>
  <c r="BJ51" i="3"/>
  <c r="BI51" i="3"/>
  <c r="BL51" i="3"/>
  <c r="BK51" i="3"/>
  <c r="E52" i="3"/>
  <c r="F52" i="3"/>
  <c r="G52" i="3"/>
  <c r="Q52" i="3"/>
  <c r="AY52" i="3"/>
  <c r="BL52" i="3"/>
  <c r="E53" i="3"/>
  <c r="F53" i="3"/>
  <c r="G53" i="3"/>
  <c r="I53" i="3"/>
  <c r="Q53" i="3"/>
  <c r="AC53" i="3"/>
  <c r="AU53" i="3"/>
  <c r="AY53" i="3"/>
  <c r="BI53" i="3"/>
  <c r="BK53" i="3"/>
  <c r="BJ53" i="3"/>
  <c r="BL53" i="3"/>
  <c r="E54" i="3"/>
  <c r="F54" i="3"/>
  <c r="Q54" i="3"/>
  <c r="AY54" i="3"/>
  <c r="BK54" i="3"/>
  <c r="BJ54" i="3"/>
  <c r="BI54" i="3"/>
  <c r="BL54" i="3"/>
  <c r="E55" i="3"/>
  <c r="F55" i="3"/>
  <c r="Q55" i="3"/>
  <c r="AY55" i="3"/>
  <c r="BK55" i="3"/>
  <c r="BJ55" i="3"/>
  <c r="BI55" i="3"/>
  <c r="BL55" i="3"/>
  <c r="E56" i="3"/>
  <c r="F56" i="3"/>
  <c r="Q56" i="3"/>
  <c r="AY56" i="3"/>
  <c r="BI56" i="3"/>
  <c r="BK56" i="3"/>
  <c r="BJ56" i="3"/>
  <c r="BL56" i="3"/>
  <c r="BH56" i="3"/>
  <c r="BG56" i="3"/>
  <c r="BF56" i="3"/>
  <c r="BE56" i="3"/>
  <c r="BD56" i="3"/>
  <c r="BC56" i="3"/>
  <c r="E57" i="3"/>
  <c r="F57" i="3"/>
  <c r="Q57" i="3"/>
  <c r="AY57" i="3"/>
  <c r="BI57" i="3"/>
  <c r="BK57" i="3"/>
  <c r="BJ57" i="3"/>
  <c r="BL57" i="3"/>
  <c r="E58" i="3"/>
  <c r="F58" i="3"/>
  <c r="Q58" i="3"/>
  <c r="AY58" i="3"/>
  <c r="BK58" i="3"/>
  <c r="BJ58" i="3"/>
  <c r="BI58" i="3"/>
  <c r="BL58" i="3"/>
  <c r="E59" i="3"/>
  <c r="F59" i="3"/>
  <c r="Q59" i="3"/>
  <c r="AY59" i="3"/>
  <c r="BJ59" i="3"/>
  <c r="BI59" i="3"/>
  <c r="BK59" i="3"/>
  <c r="BL59" i="3"/>
  <c r="E60" i="3"/>
  <c r="F60" i="3"/>
  <c r="Q60" i="3"/>
  <c r="AY60" i="3"/>
  <c r="BK60" i="3"/>
  <c r="BJ60" i="3"/>
  <c r="BI60" i="3"/>
  <c r="BL60" i="3"/>
  <c r="E61" i="3"/>
  <c r="F61" i="3"/>
  <c r="G61" i="3"/>
  <c r="Q61" i="3"/>
  <c r="AY61" i="3"/>
  <c r="BI61" i="3"/>
  <c r="BJ61" i="3"/>
  <c r="BK61" i="3"/>
  <c r="BL61" i="3"/>
  <c r="BH61" i="3"/>
  <c r="BG61" i="3"/>
  <c r="BF61" i="3"/>
  <c r="BE61" i="3"/>
  <c r="BD61" i="3"/>
  <c r="BC61" i="3"/>
  <c r="E62" i="3"/>
  <c r="F62" i="3"/>
  <c r="Q62" i="3"/>
  <c r="AY62" i="3"/>
  <c r="BJ62" i="3"/>
  <c r="BI62" i="3"/>
  <c r="BK62" i="3"/>
  <c r="BL62" i="3"/>
  <c r="E63" i="3"/>
  <c r="F63" i="3"/>
  <c r="Q63" i="3"/>
  <c r="AY63" i="3"/>
  <c r="BL63" i="3"/>
  <c r="E64" i="3"/>
  <c r="F64" i="3"/>
  <c r="Q64" i="3"/>
  <c r="AY64" i="3"/>
  <c r="BL64" i="3"/>
  <c r="E65" i="3"/>
  <c r="F65" i="3"/>
  <c r="AU65" i="3"/>
  <c r="Q65" i="3"/>
  <c r="Z65" i="3"/>
  <c r="AY65" i="3"/>
  <c r="BK65" i="3"/>
  <c r="BJ65" i="3"/>
  <c r="BI65" i="3"/>
  <c r="BL65" i="3"/>
  <c r="E66" i="3"/>
  <c r="F66" i="3"/>
  <c r="Q66" i="3"/>
  <c r="AY66" i="3"/>
  <c r="BK66" i="3"/>
  <c r="BL66" i="3"/>
  <c r="E67" i="3"/>
  <c r="F67" i="3"/>
  <c r="AU67" i="3"/>
  <c r="Q67" i="3"/>
  <c r="AY67" i="3"/>
  <c r="BK67" i="3"/>
  <c r="BL67" i="3"/>
  <c r="E68" i="3"/>
  <c r="F68" i="3"/>
  <c r="Q68" i="3"/>
  <c r="AY68" i="3"/>
  <c r="BJ68" i="3"/>
  <c r="BI68" i="3"/>
  <c r="BK68" i="3"/>
  <c r="BL68" i="3"/>
  <c r="E69" i="3"/>
  <c r="F69" i="3"/>
  <c r="Q69" i="3"/>
  <c r="AY69" i="3"/>
  <c r="BJ69" i="3"/>
  <c r="BK69" i="3"/>
  <c r="BL69" i="3"/>
  <c r="E70" i="3"/>
  <c r="F70" i="3"/>
  <c r="Q70" i="3"/>
  <c r="AY70" i="3"/>
  <c r="BJ70" i="3"/>
  <c r="BK70" i="3"/>
  <c r="BL70" i="3"/>
  <c r="BI70" i="3"/>
  <c r="BH70" i="3"/>
  <c r="BG70" i="3"/>
  <c r="BF70" i="3"/>
  <c r="BE70" i="3"/>
  <c r="BD70" i="3"/>
  <c r="BC70" i="3"/>
  <c r="E71" i="3"/>
  <c r="F71" i="3"/>
  <c r="Q71" i="3"/>
  <c r="AY71" i="3"/>
  <c r="BJ71" i="3"/>
  <c r="BK71" i="3"/>
  <c r="BL71" i="3"/>
  <c r="E72" i="3"/>
  <c r="F72" i="3"/>
  <c r="Z72" i="3"/>
  <c r="Q72" i="3"/>
  <c r="AY72" i="3"/>
  <c r="BJ72" i="3"/>
  <c r="BK72" i="3"/>
  <c r="BL72" i="3"/>
  <c r="BI72" i="3"/>
  <c r="BH72" i="3"/>
  <c r="BG72" i="3"/>
  <c r="BF72" i="3"/>
  <c r="BE72" i="3"/>
  <c r="BD72" i="3"/>
  <c r="BC72" i="3"/>
  <c r="BA72" i="3"/>
  <c r="E73" i="3"/>
  <c r="F73" i="3"/>
  <c r="Q73" i="3"/>
  <c r="Z73" i="3"/>
  <c r="AY73" i="3"/>
  <c r="BJ73" i="3"/>
  <c r="BK73" i="3"/>
  <c r="BL73" i="3"/>
  <c r="E74" i="3"/>
  <c r="F74" i="3"/>
  <c r="Q74" i="3"/>
  <c r="AY74" i="3"/>
  <c r="BJ74" i="3"/>
  <c r="BK74" i="3"/>
  <c r="BL74" i="3"/>
  <c r="BI74" i="3"/>
  <c r="E75" i="3"/>
  <c r="F75" i="3"/>
  <c r="Q75" i="3"/>
  <c r="AY75" i="3"/>
  <c r="BJ75" i="3"/>
  <c r="BK75" i="3"/>
  <c r="BL75" i="3"/>
  <c r="E76" i="3"/>
  <c r="F76" i="3"/>
  <c r="Z76" i="3"/>
  <c r="Q76" i="3"/>
  <c r="AY76" i="3"/>
  <c r="BJ76" i="3"/>
  <c r="BK76" i="3"/>
  <c r="BL76" i="3"/>
  <c r="BI76" i="3"/>
  <c r="E77" i="3"/>
  <c r="F77" i="3"/>
  <c r="Q77" i="3"/>
  <c r="Z77" i="3"/>
  <c r="AY77" i="3"/>
  <c r="BJ77" i="3"/>
  <c r="BK77" i="3"/>
  <c r="BL77" i="3"/>
  <c r="E78" i="3"/>
  <c r="F78" i="3"/>
  <c r="Q78" i="3"/>
  <c r="AY78" i="3"/>
  <c r="BJ78" i="3"/>
  <c r="BK78" i="3"/>
  <c r="BL78" i="3"/>
  <c r="BI78" i="3"/>
  <c r="E79" i="3"/>
  <c r="F79" i="3"/>
  <c r="Q79" i="3"/>
  <c r="AY79" i="3"/>
  <c r="BJ79" i="3"/>
  <c r="BK79" i="3"/>
  <c r="BL79" i="3"/>
  <c r="E80" i="3"/>
  <c r="F80" i="3"/>
  <c r="Z80" i="3"/>
  <c r="Q80" i="3"/>
  <c r="AY80" i="3"/>
  <c r="BJ80" i="3"/>
  <c r="BK80" i="3"/>
  <c r="BL80" i="3"/>
  <c r="BI80" i="3"/>
  <c r="E81" i="3"/>
  <c r="F81" i="3"/>
  <c r="Q81" i="3"/>
  <c r="Z81" i="3"/>
  <c r="AY81" i="3"/>
  <c r="BJ81" i="3"/>
  <c r="BK81" i="3"/>
  <c r="BL81" i="3"/>
  <c r="E82" i="3"/>
  <c r="F82" i="3"/>
  <c r="Q82" i="3"/>
  <c r="AY82" i="3"/>
  <c r="BJ82" i="3"/>
  <c r="BK82" i="3"/>
  <c r="BL82" i="3"/>
  <c r="BI82" i="3"/>
  <c r="E83" i="3"/>
  <c r="F83" i="3"/>
  <c r="Q83" i="3"/>
  <c r="AY83" i="3"/>
  <c r="BJ83" i="3"/>
  <c r="BK83" i="3"/>
  <c r="BL83" i="3"/>
  <c r="E84" i="3"/>
  <c r="F84" i="3"/>
  <c r="Z84" i="3"/>
  <c r="Q84" i="3"/>
  <c r="AY84" i="3"/>
  <c r="BJ84" i="3"/>
  <c r="BK84" i="3"/>
  <c r="BL84" i="3"/>
  <c r="BI84" i="3"/>
  <c r="E85" i="3"/>
  <c r="F85" i="3"/>
  <c r="Q85" i="3"/>
  <c r="Z85" i="3"/>
  <c r="AY85" i="3"/>
  <c r="BJ85" i="3"/>
  <c r="BK85" i="3"/>
  <c r="BL85" i="3"/>
  <c r="E86" i="3"/>
  <c r="F86" i="3"/>
  <c r="Q86" i="3"/>
  <c r="AY86" i="3"/>
  <c r="BJ86" i="3"/>
  <c r="BK86" i="3"/>
  <c r="BL86" i="3"/>
  <c r="BI86" i="3"/>
  <c r="E87" i="3"/>
  <c r="F87" i="3"/>
  <c r="Q87" i="3"/>
  <c r="AY87" i="3"/>
  <c r="BJ87" i="3"/>
  <c r="BK87" i="3"/>
  <c r="BL87" i="3"/>
  <c r="E88" i="3"/>
  <c r="F88" i="3"/>
  <c r="Z88" i="3"/>
  <c r="Q88" i="3"/>
  <c r="AY88" i="3"/>
  <c r="BJ88" i="3"/>
  <c r="BK88" i="3"/>
  <c r="BL88" i="3"/>
  <c r="BI88" i="3"/>
  <c r="E89" i="3"/>
  <c r="F89" i="3"/>
  <c r="Q89" i="3"/>
  <c r="Z89" i="3"/>
  <c r="AY89" i="3"/>
  <c r="BJ89" i="3"/>
  <c r="BK89" i="3"/>
  <c r="BL89" i="3"/>
  <c r="E90" i="3"/>
  <c r="F90" i="3"/>
  <c r="Q90" i="3"/>
  <c r="AY90" i="3"/>
  <c r="BJ90" i="3"/>
  <c r="BK90" i="3"/>
  <c r="BL90" i="3"/>
  <c r="BI90" i="3"/>
  <c r="E91" i="3"/>
  <c r="F91" i="3"/>
  <c r="Q91" i="3"/>
  <c r="AY91" i="3"/>
  <c r="BJ91" i="3"/>
  <c r="BK91" i="3"/>
  <c r="BL91" i="3"/>
  <c r="E92" i="3"/>
  <c r="F92" i="3"/>
  <c r="Z92" i="3"/>
  <c r="Q92" i="3"/>
  <c r="AY92" i="3"/>
  <c r="BJ92" i="3"/>
  <c r="BK92" i="3"/>
  <c r="BL92" i="3"/>
  <c r="BI92" i="3"/>
  <c r="E93" i="3"/>
  <c r="F93" i="3"/>
  <c r="Q93" i="3"/>
  <c r="Z93" i="3"/>
  <c r="AY93" i="3"/>
  <c r="BJ93" i="3"/>
  <c r="BK93" i="3"/>
  <c r="BL93" i="3"/>
  <c r="E94" i="3"/>
  <c r="F94" i="3"/>
  <c r="Q94" i="3"/>
  <c r="AY94" i="3"/>
  <c r="BJ94" i="3"/>
  <c r="BK94" i="3"/>
  <c r="BL94" i="3"/>
  <c r="BI94" i="3"/>
  <c r="E95" i="3"/>
  <c r="F95" i="3"/>
  <c r="Q95" i="3"/>
  <c r="AY95" i="3"/>
  <c r="BJ95" i="3"/>
  <c r="BK95" i="3"/>
  <c r="BL95" i="3"/>
  <c r="E96" i="3"/>
  <c r="F96" i="3"/>
  <c r="Z96" i="3"/>
  <c r="Q96" i="3"/>
  <c r="AY96" i="3"/>
  <c r="BJ96" i="3"/>
  <c r="BK96" i="3"/>
  <c r="BL96" i="3"/>
  <c r="BI96" i="3"/>
  <c r="E97" i="3"/>
  <c r="F97" i="3"/>
  <c r="Q97" i="3"/>
  <c r="Z97" i="3"/>
  <c r="AY97" i="3"/>
  <c r="BJ97" i="3"/>
  <c r="BK97" i="3"/>
  <c r="BL97" i="3"/>
  <c r="BI97" i="3"/>
  <c r="BH97" i="3"/>
  <c r="E98" i="3"/>
  <c r="F98" i="3"/>
  <c r="Q98" i="3"/>
  <c r="Z98" i="3"/>
  <c r="AY98" i="3"/>
  <c r="BJ98" i="3"/>
  <c r="BK98" i="3"/>
  <c r="BL98" i="3"/>
  <c r="BI98" i="3"/>
  <c r="BH98" i="3"/>
  <c r="E99" i="3"/>
  <c r="F99" i="3"/>
  <c r="Q99" i="3"/>
  <c r="AY99" i="3"/>
  <c r="BJ99" i="3"/>
  <c r="BK99" i="3"/>
  <c r="BL99" i="3"/>
  <c r="E100" i="3"/>
  <c r="F100" i="3"/>
  <c r="Q100" i="3"/>
  <c r="AY100" i="3"/>
  <c r="BJ100" i="3"/>
  <c r="BK100" i="3"/>
  <c r="BL100" i="3"/>
  <c r="BI100" i="3"/>
  <c r="BH100" i="3"/>
  <c r="E101" i="3"/>
  <c r="F101" i="3"/>
  <c r="Q101" i="3"/>
  <c r="AY101" i="3"/>
  <c r="BJ101" i="3"/>
  <c r="BK101" i="3"/>
  <c r="BL101" i="3"/>
  <c r="E102" i="3"/>
  <c r="F102" i="3"/>
  <c r="G102" i="3"/>
  <c r="I102" i="3"/>
  <c r="Q102" i="3"/>
  <c r="AC102" i="3"/>
  <c r="AY102" i="3"/>
  <c r="BJ102" i="3"/>
  <c r="BK102" i="3"/>
  <c r="BL102" i="3"/>
  <c r="E103" i="3"/>
  <c r="F103" i="3"/>
  <c r="G103" i="3"/>
  <c r="I103" i="3"/>
  <c r="Q103" i="3"/>
  <c r="Z103" i="3"/>
  <c r="AC103" i="3"/>
  <c r="AU103" i="3"/>
  <c r="AY103" i="3"/>
  <c r="BJ103" i="3"/>
  <c r="BK103" i="3"/>
  <c r="BL103" i="3"/>
  <c r="BI103" i="3"/>
  <c r="BH103" i="3"/>
  <c r="E104" i="3"/>
  <c r="F104" i="3"/>
  <c r="G104" i="3"/>
  <c r="J104" i="3"/>
  <c r="Q104" i="3"/>
  <c r="Z104" i="3"/>
  <c r="AY104" i="3"/>
  <c r="BK104" i="3"/>
  <c r="BJ104" i="3"/>
  <c r="BL104" i="3"/>
  <c r="E105" i="3"/>
  <c r="F105" i="3"/>
  <c r="Q105" i="3"/>
  <c r="AY105" i="3"/>
  <c r="BJ105" i="3"/>
  <c r="BK105" i="3"/>
  <c r="BL105" i="3"/>
  <c r="E106" i="3"/>
  <c r="F106" i="3"/>
  <c r="Q106" i="3"/>
  <c r="AY106" i="3"/>
  <c r="BK106" i="3"/>
  <c r="BJ106" i="3"/>
  <c r="BL106" i="3"/>
  <c r="E107" i="3"/>
  <c r="F107" i="3"/>
  <c r="G107" i="3"/>
  <c r="I107" i="3"/>
  <c r="Q107" i="3"/>
  <c r="Z107" i="3"/>
  <c r="AC107" i="3"/>
  <c r="AU107" i="3"/>
  <c r="AY107" i="3"/>
  <c r="BJ107" i="3"/>
  <c r="BK107" i="3"/>
  <c r="BL107" i="3"/>
  <c r="BI107" i="3"/>
  <c r="BH107" i="3"/>
  <c r="E108" i="3"/>
  <c r="F108" i="3"/>
  <c r="G108" i="3"/>
  <c r="I108" i="3"/>
  <c r="Q108" i="3"/>
  <c r="Z108" i="3"/>
  <c r="AC108" i="3"/>
  <c r="AU108" i="3"/>
  <c r="AY108" i="3"/>
  <c r="BL108" i="3"/>
  <c r="E109" i="3"/>
  <c r="F109" i="3"/>
  <c r="Q109" i="3"/>
  <c r="AY109" i="3"/>
  <c r="BK109" i="3"/>
  <c r="BJ109" i="3"/>
  <c r="BL109" i="3"/>
  <c r="E110" i="3"/>
  <c r="F110" i="3"/>
  <c r="G110" i="3"/>
  <c r="I110" i="3"/>
  <c r="Q110" i="3"/>
  <c r="AC110" i="3"/>
  <c r="AU110" i="3"/>
  <c r="AY110" i="3"/>
  <c r="BL110" i="3"/>
  <c r="E111" i="3"/>
  <c r="F111" i="3"/>
  <c r="G111" i="3"/>
  <c r="J111" i="3"/>
  <c r="Q111" i="3"/>
  <c r="Z111" i="3"/>
  <c r="AC111" i="3"/>
  <c r="AT111" i="3"/>
  <c r="AS111" i="3"/>
  <c r="AR111" i="3"/>
  <c r="AU111" i="3"/>
  <c r="AY111" i="3"/>
  <c r="BL111" i="3"/>
  <c r="E112" i="3"/>
  <c r="F112" i="3"/>
  <c r="Q112" i="3"/>
  <c r="AY112" i="3"/>
  <c r="BL112" i="3"/>
  <c r="E113" i="3"/>
  <c r="F113" i="3"/>
  <c r="G113" i="3"/>
  <c r="Q113" i="3"/>
  <c r="AY113" i="3"/>
  <c r="BK113" i="3"/>
  <c r="BJ113" i="3"/>
  <c r="BL113" i="3"/>
  <c r="E114" i="3"/>
  <c r="F114" i="3"/>
  <c r="G114" i="3"/>
  <c r="I114" i="3"/>
  <c r="Q114" i="3"/>
  <c r="Z114" i="3"/>
  <c r="AT114" i="3"/>
  <c r="AS114" i="3"/>
  <c r="AU114" i="3"/>
  <c r="AY114" i="3"/>
  <c r="BL114" i="3"/>
  <c r="E115" i="3"/>
  <c r="F115" i="3"/>
  <c r="G115" i="3"/>
  <c r="I115" i="3"/>
  <c r="Q115" i="3"/>
  <c r="Z115" i="3"/>
  <c r="AT115" i="3"/>
  <c r="AU115" i="3"/>
  <c r="AY115" i="3"/>
  <c r="BK115" i="3"/>
  <c r="BJ115" i="3"/>
  <c r="BL115" i="3"/>
  <c r="E116" i="3"/>
  <c r="F116" i="3"/>
  <c r="G116" i="3"/>
  <c r="Q116" i="3"/>
  <c r="Z116" i="3"/>
  <c r="AU116" i="3"/>
  <c r="AY116" i="3"/>
  <c r="BL116" i="3"/>
  <c r="E117" i="3"/>
  <c r="F117" i="3"/>
  <c r="AU117" i="3"/>
  <c r="G117" i="3"/>
  <c r="I117" i="3"/>
  <c r="Q117" i="3"/>
  <c r="Z117" i="3"/>
  <c r="AY117" i="3"/>
  <c r="BK117" i="3"/>
  <c r="BJ117" i="3"/>
  <c r="BL117" i="3"/>
  <c r="E118" i="3"/>
  <c r="F118" i="3"/>
  <c r="G118" i="3"/>
  <c r="Q118" i="3"/>
  <c r="AY118" i="3"/>
  <c r="BK118" i="3"/>
  <c r="BL118" i="3"/>
  <c r="E119" i="3"/>
  <c r="F119" i="3"/>
  <c r="Z119" i="3"/>
  <c r="G119" i="3"/>
  <c r="I119" i="3"/>
  <c r="Q119" i="3"/>
  <c r="AC119" i="3"/>
  <c r="AU119" i="3"/>
  <c r="AY119" i="3"/>
  <c r="BL119" i="3"/>
  <c r="E120" i="3"/>
  <c r="F120" i="3"/>
  <c r="Q120" i="3"/>
  <c r="AY120" i="3"/>
  <c r="BL120" i="3"/>
  <c r="E121" i="3"/>
  <c r="F121" i="3"/>
  <c r="G121" i="3"/>
  <c r="Q121" i="3"/>
  <c r="AY121" i="3"/>
  <c r="BK121" i="3"/>
  <c r="BJ121" i="3"/>
  <c r="BL121" i="3"/>
  <c r="E122" i="3"/>
  <c r="F122" i="3"/>
  <c r="G122" i="3"/>
  <c r="I122" i="3"/>
  <c r="Q122" i="3"/>
  <c r="Z122" i="3"/>
  <c r="AS122" i="3"/>
  <c r="AT122" i="3"/>
  <c r="AU122" i="3"/>
  <c r="AY122" i="3"/>
  <c r="BL122" i="3"/>
  <c r="E123" i="3"/>
  <c r="F123" i="3"/>
  <c r="G123" i="3"/>
  <c r="I123" i="3"/>
  <c r="Q123" i="3"/>
  <c r="Z123" i="3"/>
  <c r="AT123" i="3"/>
  <c r="AU123" i="3"/>
  <c r="AY123" i="3"/>
  <c r="BK123" i="3"/>
  <c r="BJ123" i="3"/>
  <c r="BL123" i="3"/>
  <c r="E124" i="3"/>
  <c r="F124" i="3"/>
  <c r="Q124" i="3"/>
  <c r="AY124" i="3"/>
  <c r="BL124" i="3"/>
  <c r="E125" i="3"/>
  <c r="F125" i="3"/>
  <c r="Q125" i="3"/>
  <c r="AY125" i="3"/>
  <c r="BK125" i="3"/>
  <c r="BJ125" i="3"/>
  <c r="BL125" i="3"/>
  <c r="E126" i="3"/>
  <c r="F126" i="3"/>
  <c r="Q126" i="3"/>
  <c r="AY126" i="3"/>
  <c r="BL126" i="3"/>
  <c r="E127" i="3"/>
  <c r="F127" i="3"/>
  <c r="Q127" i="3"/>
  <c r="AY127" i="3"/>
  <c r="BK127" i="3"/>
  <c r="BJ127" i="3"/>
  <c r="BL127" i="3"/>
  <c r="E128" i="3"/>
  <c r="F128" i="3"/>
  <c r="Q128" i="3"/>
  <c r="AY128" i="3"/>
  <c r="BL128" i="3"/>
  <c r="E129" i="3"/>
  <c r="F129" i="3"/>
  <c r="Q129" i="3"/>
  <c r="AY129" i="3"/>
  <c r="BK129" i="3"/>
  <c r="BJ129" i="3"/>
  <c r="BL129" i="3"/>
  <c r="E130" i="3"/>
  <c r="F130" i="3"/>
  <c r="Q130" i="3"/>
  <c r="AY130" i="3"/>
  <c r="BL130" i="3"/>
  <c r="E131" i="3"/>
  <c r="F131" i="3"/>
  <c r="Q131" i="3"/>
  <c r="AY131" i="3"/>
  <c r="BK131" i="3"/>
  <c r="BJ131" i="3"/>
  <c r="BL131" i="3"/>
  <c r="E132" i="3"/>
  <c r="F132" i="3"/>
  <c r="Q132" i="3"/>
  <c r="AY132" i="3"/>
  <c r="BL132" i="3"/>
  <c r="E133" i="3"/>
  <c r="F133" i="3"/>
  <c r="Q133" i="3"/>
  <c r="AY133" i="3"/>
  <c r="BK133" i="3"/>
  <c r="BJ133" i="3"/>
  <c r="BL133" i="3"/>
  <c r="E134" i="3"/>
  <c r="F134" i="3"/>
  <c r="Q134" i="3"/>
  <c r="AY134" i="3"/>
  <c r="BL134" i="3"/>
  <c r="E135" i="3"/>
  <c r="F135" i="3"/>
  <c r="Q135" i="3"/>
  <c r="AY135" i="3"/>
  <c r="BK135" i="3"/>
  <c r="BJ135" i="3"/>
  <c r="BL135" i="3"/>
  <c r="E136" i="3"/>
  <c r="F136" i="3"/>
  <c r="Q136" i="3"/>
  <c r="AY136" i="3"/>
  <c r="BL136" i="3"/>
  <c r="E137" i="3"/>
  <c r="F137" i="3"/>
  <c r="Q137" i="3"/>
  <c r="AY137" i="3"/>
  <c r="BK137" i="3"/>
  <c r="BJ137" i="3"/>
  <c r="BL137" i="3"/>
  <c r="E138" i="3"/>
  <c r="F138" i="3"/>
  <c r="Q138" i="3"/>
  <c r="AY138" i="3"/>
  <c r="BL138" i="3"/>
  <c r="E139" i="3"/>
  <c r="F139" i="3"/>
  <c r="Q139" i="3"/>
  <c r="E140" i="3"/>
  <c r="F140" i="3"/>
  <c r="Q140" i="3"/>
  <c r="E141" i="3"/>
  <c r="F141" i="3"/>
  <c r="Q141" i="3"/>
  <c r="E142" i="3"/>
  <c r="F142" i="3"/>
  <c r="G142" i="3"/>
  <c r="I142" i="3"/>
  <c r="Q142" i="3"/>
  <c r="Z142" i="3"/>
  <c r="AT142" i="3"/>
  <c r="AU142" i="3"/>
  <c r="E143" i="3"/>
  <c r="F143" i="3"/>
  <c r="AU143" i="3"/>
  <c r="Q143" i="3"/>
  <c r="E144" i="3"/>
  <c r="F144" i="3"/>
  <c r="Q144" i="3"/>
  <c r="E145" i="3"/>
  <c r="F145" i="3"/>
  <c r="Q145" i="3"/>
  <c r="E146" i="3"/>
  <c r="F146" i="3"/>
  <c r="Q146" i="3"/>
  <c r="E147" i="3"/>
  <c r="F147" i="3"/>
  <c r="G147" i="3"/>
  <c r="Q147" i="3"/>
  <c r="E148" i="3"/>
  <c r="F148" i="3"/>
  <c r="Q148" i="3"/>
  <c r="E149" i="3"/>
  <c r="F149" i="3"/>
  <c r="Q149" i="3"/>
  <c r="E150" i="3"/>
  <c r="F150" i="3"/>
  <c r="G150" i="3"/>
  <c r="Q150" i="3"/>
  <c r="E151" i="3"/>
  <c r="F151" i="3"/>
  <c r="Q151" i="3"/>
  <c r="E152" i="3"/>
  <c r="F152" i="3"/>
  <c r="AU152" i="3"/>
  <c r="Q152" i="3"/>
  <c r="Z152" i="3"/>
  <c r="E153" i="3"/>
  <c r="F153" i="3"/>
  <c r="Q153" i="3"/>
  <c r="AU153" i="3"/>
  <c r="E154" i="3"/>
  <c r="F154" i="3"/>
  <c r="G154" i="3"/>
  <c r="I154" i="3"/>
  <c r="Q154" i="3"/>
  <c r="AF154" i="3"/>
  <c r="E155" i="3"/>
  <c r="F155" i="3"/>
  <c r="G155" i="3"/>
  <c r="Q155" i="3"/>
  <c r="E156" i="3"/>
  <c r="F156" i="3"/>
  <c r="G156" i="3"/>
  <c r="AC156" i="3"/>
  <c r="Q156" i="3"/>
  <c r="E157" i="3"/>
  <c r="F157" i="3"/>
  <c r="AU157" i="3"/>
  <c r="Q157" i="3"/>
  <c r="E158" i="3"/>
  <c r="F158" i="3"/>
  <c r="G158" i="3"/>
  <c r="I158" i="3"/>
  <c r="Q158" i="3"/>
  <c r="E159" i="3"/>
  <c r="F159" i="3"/>
  <c r="AU159" i="3"/>
  <c r="Q159" i="3"/>
  <c r="E160" i="3"/>
  <c r="F160" i="3"/>
  <c r="Q160" i="3"/>
  <c r="Z160" i="3"/>
  <c r="E161" i="3"/>
  <c r="F161" i="3"/>
  <c r="Q161" i="3"/>
  <c r="AU161" i="3"/>
  <c r="E162" i="3"/>
  <c r="F162" i="3"/>
  <c r="G162" i="3"/>
  <c r="I162" i="3"/>
  <c r="Q162" i="3"/>
  <c r="E163" i="3"/>
  <c r="F163" i="3"/>
  <c r="G163" i="3"/>
  <c r="Q163" i="3"/>
  <c r="E164" i="3"/>
  <c r="F164" i="3"/>
  <c r="Q164" i="3"/>
  <c r="E165" i="3"/>
  <c r="F165" i="3"/>
  <c r="AU165" i="3"/>
  <c r="Q165" i="3"/>
  <c r="E166" i="3"/>
  <c r="F166" i="3"/>
  <c r="G166" i="3"/>
  <c r="I166" i="3"/>
  <c r="Q166" i="3"/>
  <c r="E167" i="3"/>
  <c r="F167" i="3"/>
  <c r="Q167" i="3"/>
  <c r="E168" i="3"/>
  <c r="F168" i="3"/>
  <c r="Z168" i="3"/>
  <c r="Q168" i="3"/>
  <c r="E169" i="3"/>
  <c r="F169" i="3"/>
  <c r="AU169" i="3"/>
  <c r="Q169" i="3"/>
  <c r="E170" i="3"/>
  <c r="F170" i="3"/>
  <c r="G170" i="3"/>
  <c r="Q170" i="3"/>
  <c r="E171" i="3"/>
  <c r="F171" i="3"/>
  <c r="G171" i="3"/>
  <c r="I171" i="3"/>
  <c r="Q171" i="3"/>
  <c r="E172" i="3"/>
  <c r="F172" i="3"/>
  <c r="Q172" i="3"/>
  <c r="E173" i="3"/>
  <c r="F173" i="3"/>
  <c r="Q173" i="3"/>
  <c r="E174" i="3"/>
  <c r="F174" i="3"/>
  <c r="Q174" i="3"/>
  <c r="E175" i="3"/>
  <c r="F175" i="3"/>
  <c r="G175" i="3"/>
  <c r="Q175" i="3"/>
  <c r="E176" i="3"/>
  <c r="F176" i="3"/>
  <c r="Q176" i="3"/>
  <c r="E177" i="3"/>
  <c r="F177" i="3"/>
  <c r="G177" i="3"/>
  <c r="I177" i="3"/>
  <c r="Q177" i="3"/>
  <c r="AC177" i="3"/>
  <c r="E178" i="3"/>
  <c r="F178" i="3"/>
  <c r="AU178" i="3"/>
  <c r="Q178" i="3"/>
  <c r="E179" i="3"/>
  <c r="F179" i="3"/>
  <c r="AU179" i="3"/>
  <c r="AT179" i="3"/>
  <c r="G179" i="3"/>
  <c r="I179" i="3"/>
  <c r="Q179" i="3"/>
  <c r="Z179" i="3"/>
  <c r="AF179" i="3"/>
  <c r="AS179" i="3"/>
  <c r="AR179" i="3"/>
  <c r="AQ179" i="3"/>
  <c r="E180" i="3"/>
  <c r="F180" i="3"/>
  <c r="G180" i="3"/>
  <c r="Q180" i="3"/>
  <c r="Z180" i="3"/>
  <c r="E181" i="3"/>
  <c r="F181" i="3"/>
  <c r="Z181" i="3"/>
  <c r="G181" i="3"/>
  <c r="Q181" i="3"/>
  <c r="AU181" i="3"/>
  <c r="E182" i="3"/>
  <c r="F182" i="3"/>
  <c r="Z182" i="3"/>
  <c r="Q182" i="3"/>
  <c r="E183" i="3"/>
  <c r="F183" i="3"/>
  <c r="Q183" i="3"/>
  <c r="AU183" i="3"/>
  <c r="E184" i="3"/>
  <c r="F184" i="3"/>
  <c r="Q184" i="3"/>
  <c r="E185" i="3"/>
  <c r="F185" i="3"/>
  <c r="G185" i="3"/>
  <c r="I185" i="3"/>
  <c r="Q185" i="3"/>
  <c r="AC185" i="3"/>
  <c r="E186" i="3"/>
  <c r="F186" i="3"/>
  <c r="AU186" i="3"/>
  <c r="G186" i="3"/>
  <c r="Q186" i="3"/>
  <c r="AS186" i="3"/>
  <c r="AR186" i="3"/>
  <c r="AT186" i="3"/>
  <c r="E187" i="3"/>
  <c r="F187" i="3"/>
  <c r="AU187" i="3"/>
  <c r="AT187" i="3"/>
  <c r="G187" i="3"/>
  <c r="I187" i="3"/>
  <c r="Q187" i="3"/>
  <c r="Z187" i="3"/>
  <c r="AF187" i="3"/>
  <c r="AS187" i="3"/>
  <c r="AR187" i="3"/>
  <c r="AQ187" i="3"/>
  <c r="AP187" i="3"/>
  <c r="AO187" i="3"/>
  <c r="AN187" i="3"/>
  <c r="AM187" i="3"/>
  <c r="AL187" i="3"/>
  <c r="E188" i="3"/>
  <c r="F188" i="3"/>
  <c r="Q188" i="3"/>
  <c r="E189" i="3"/>
  <c r="F189" i="3"/>
  <c r="Z189" i="3"/>
  <c r="G189" i="3"/>
  <c r="Q189" i="3"/>
  <c r="AF189" i="3"/>
  <c r="AU189" i="3"/>
  <c r="E190" i="3"/>
  <c r="F190" i="3"/>
  <c r="Z190" i="3"/>
  <c r="Q190" i="3"/>
  <c r="E191" i="3"/>
  <c r="F191" i="3"/>
  <c r="Q191" i="3"/>
  <c r="AU191" i="3"/>
  <c r="E192" i="3"/>
  <c r="F192" i="3"/>
  <c r="G192" i="3"/>
  <c r="AC192" i="3"/>
  <c r="Q192" i="3"/>
  <c r="AU192" i="3"/>
  <c r="E193" i="3"/>
  <c r="F193" i="3"/>
  <c r="G193" i="3"/>
  <c r="I193" i="3"/>
  <c r="Q193" i="3"/>
  <c r="Z193" i="3"/>
  <c r="AC193" i="3"/>
  <c r="AU193" i="3"/>
  <c r="E194" i="3"/>
  <c r="F194" i="3"/>
  <c r="AU194" i="3"/>
  <c r="G194" i="3"/>
  <c r="Q194" i="3"/>
  <c r="Z194" i="3"/>
  <c r="E195" i="3"/>
  <c r="F195" i="3"/>
  <c r="Q195" i="3"/>
  <c r="E196" i="3"/>
  <c r="F196" i="3"/>
  <c r="Q196" i="3"/>
  <c r="AU196" i="3"/>
  <c r="E197" i="3"/>
  <c r="F197" i="3"/>
  <c r="G197" i="3"/>
  <c r="Q197" i="3"/>
  <c r="Z197" i="3"/>
  <c r="AC197" i="3"/>
  <c r="AU197" i="3"/>
  <c r="E198" i="3"/>
  <c r="F198" i="3"/>
  <c r="Q198" i="3"/>
  <c r="E199" i="3"/>
  <c r="F199" i="3"/>
  <c r="Q199" i="3"/>
  <c r="E200" i="3"/>
  <c r="F200" i="3"/>
  <c r="AU200" i="3"/>
  <c r="AT200" i="3"/>
  <c r="G200" i="3"/>
  <c r="Q200" i="3"/>
  <c r="Z200" i="3"/>
  <c r="AC200" i="3"/>
  <c r="E201" i="3"/>
  <c r="F201" i="3"/>
  <c r="Q201" i="3"/>
  <c r="Z201" i="3"/>
  <c r="E202" i="3"/>
  <c r="F202" i="3"/>
  <c r="Q202" i="3"/>
  <c r="E203" i="3"/>
  <c r="F203" i="3"/>
  <c r="AU203" i="3"/>
  <c r="G203" i="3"/>
  <c r="Q203" i="3"/>
  <c r="Z203" i="3"/>
  <c r="E204" i="3"/>
  <c r="F204" i="3"/>
  <c r="Z204" i="3"/>
  <c r="G204" i="3"/>
  <c r="AC204" i="3"/>
  <c r="Q204" i="3"/>
  <c r="AU204" i="3"/>
  <c r="E205" i="3"/>
  <c r="F205" i="3"/>
  <c r="Q205" i="3"/>
  <c r="E206" i="3"/>
  <c r="F206" i="3"/>
  <c r="AU206" i="3"/>
  <c r="Q206" i="3"/>
  <c r="E207" i="3"/>
  <c r="F207" i="3"/>
  <c r="AU207" i="3"/>
  <c r="G207" i="3"/>
  <c r="Q207" i="3"/>
  <c r="Z207" i="3"/>
  <c r="AF207" i="3"/>
  <c r="E208" i="3"/>
  <c r="F208" i="3"/>
  <c r="Q208" i="3"/>
  <c r="E209" i="3"/>
  <c r="F209" i="3"/>
  <c r="Q209" i="3"/>
  <c r="E210" i="3"/>
  <c r="F210" i="3"/>
  <c r="Z210" i="3"/>
  <c r="G210" i="3"/>
  <c r="Q210" i="3"/>
  <c r="AF210" i="3"/>
  <c r="E211" i="3"/>
  <c r="F211" i="3"/>
  <c r="Q211" i="3"/>
  <c r="E212" i="3"/>
  <c r="F212" i="3"/>
  <c r="G212" i="3"/>
  <c r="Q212" i="3"/>
  <c r="E213" i="3"/>
  <c r="F213" i="3"/>
  <c r="Q213" i="3"/>
  <c r="E214" i="3"/>
  <c r="F214" i="3"/>
  <c r="Q214" i="3"/>
  <c r="AU214" i="3"/>
  <c r="E215" i="3"/>
  <c r="F215" i="3"/>
  <c r="AU215" i="3"/>
  <c r="G215" i="3"/>
  <c r="Q215" i="3"/>
  <c r="Z215" i="3"/>
  <c r="AF215" i="3"/>
  <c r="AT215" i="3"/>
  <c r="E216" i="3"/>
  <c r="F216" i="3"/>
  <c r="Q216" i="3"/>
  <c r="E217" i="3"/>
  <c r="F217" i="3"/>
  <c r="G217" i="3"/>
  <c r="I217" i="3"/>
  <c r="Q217" i="3"/>
  <c r="E218" i="3"/>
  <c r="F218" i="3"/>
  <c r="Z218" i="3"/>
  <c r="G218" i="3"/>
  <c r="Q218" i="3"/>
  <c r="AF218" i="3"/>
  <c r="E219" i="3"/>
  <c r="F219" i="3"/>
  <c r="Q219" i="3"/>
  <c r="E220" i="3"/>
  <c r="F220" i="3"/>
  <c r="Q220" i="3"/>
  <c r="E221" i="3"/>
  <c r="F221" i="3"/>
  <c r="Q221" i="3"/>
  <c r="E222" i="3"/>
  <c r="F222" i="3"/>
  <c r="Q222" i="3"/>
  <c r="AU222" i="3"/>
  <c r="E223" i="3"/>
  <c r="F223" i="3"/>
  <c r="AU223" i="3"/>
  <c r="G223" i="3"/>
  <c r="Q223" i="3"/>
  <c r="Z223" i="3"/>
  <c r="E224" i="3"/>
  <c r="F224" i="3"/>
  <c r="Q224" i="3"/>
  <c r="E225" i="3"/>
  <c r="F225" i="3"/>
  <c r="G225" i="3"/>
  <c r="I225" i="3"/>
  <c r="Q225" i="3"/>
  <c r="Z225" i="3"/>
  <c r="AC225" i="3"/>
  <c r="AU225" i="3"/>
  <c r="E226" i="3"/>
  <c r="F226" i="3"/>
  <c r="Z226" i="3"/>
  <c r="G226" i="3"/>
  <c r="Q226" i="3"/>
  <c r="E227" i="3"/>
  <c r="F227" i="3"/>
  <c r="Q227" i="3"/>
  <c r="E228" i="3"/>
  <c r="F228" i="3"/>
  <c r="AU228" i="3"/>
  <c r="G228" i="3"/>
  <c r="Q228" i="3"/>
  <c r="Z228" i="3"/>
  <c r="E229" i="3"/>
  <c r="F229" i="3"/>
  <c r="Q229" i="3"/>
  <c r="E230" i="3"/>
  <c r="F230" i="3"/>
  <c r="Q230" i="3"/>
  <c r="AU230" i="3"/>
  <c r="E231" i="3"/>
  <c r="F231" i="3"/>
  <c r="AU231" i="3"/>
  <c r="G231" i="3"/>
  <c r="Q231" i="3"/>
  <c r="Z231" i="3"/>
  <c r="E232" i="3"/>
  <c r="F232" i="3"/>
  <c r="Q232" i="3"/>
  <c r="E233" i="3"/>
  <c r="F233" i="3"/>
  <c r="G233" i="3"/>
  <c r="I233" i="3"/>
  <c r="Q233" i="3"/>
  <c r="Z233" i="3"/>
  <c r="AC233" i="3"/>
  <c r="AU233" i="3"/>
  <c r="E234" i="3"/>
  <c r="F234" i="3"/>
  <c r="Z234" i="3"/>
  <c r="G234" i="3"/>
  <c r="Q234" i="3"/>
  <c r="E235" i="3"/>
  <c r="F235" i="3"/>
  <c r="Q235" i="3"/>
  <c r="E236" i="3"/>
  <c r="F236" i="3"/>
  <c r="G236" i="3"/>
  <c r="Q236" i="3"/>
  <c r="Z236" i="3"/>
  <c r="AC236" i="3"/>
  <c r="AU236" i="3"/>
  <c r="E237" i="3"/>
  <c r="F237" i="3"/>
  <c r="Q237" i="3"/>
  <c r="E238" i="3"/>
  <c r="F238" i="3"/>
  <c r="AU238" i="3"/>
  <c r="Q238" i="3"/>
  <c r="E239" i="3"/>
  <c r="F239" i="3"/>
  <c r="AU239" i="3"/>
  <c r="AT239" i="3"/>
  <c r="G239" i="3"/>
  <c r="Q239" i="3"/>
  <c r="Z239" i="3"/>
  <c r="E240" i="3"/>
  <c r="F240" i="3"/>
  <c r="Q240" i="3"/>
  <c r="E241" i="3"/>
  <c r="F241" i="3"/>
  <c r="G241" i="3"/>
  <c r="I241" i="3"/>
  <c r="Q241" i="3"/>
  <c r="Z241" i="3"/>
  <c r="AC241" i="3"/>
  <c r="E242" i="3"/>
  <c r="F242" i="3"/>
  <c r="Z242" i="3"/>
  <c r="G242" i="3"/>
  <c r="Q242" i="3"/>
  <c r="E243" i="3"/>
  <c r="F243" i="3"/>
  <c r="Q243" i="3"/>
  <c r="E244" i="3"/>
  <c r="F244" i="3"/>
  <c r="G244" i="3"/>
  <c r="Q244" i="3"/>
  <c r="Z244" i="3"/>
  <c r="E245" i="3"/>
  <c r="F245" i="3"/>
  <c r="Q245" i="3"/>
  <c r="E246" i="3"/>
  <c r="F246" i="3"/>
  <c r="AU246" i="3"/>
  <c r="Q246" i="3"/>
  <c r="E247" i="3"/>
  <c r="F247" i="3"/>
  <c r="AU247" i="3"/>
  <c r="G247" i="3"/>
  <c r="Q247" i="3"/>
  <c r="Z247" i="3"/>
  <c r="AT247" i="3"/>
  <c r="E248" i="3"/>
  <c r="F248" i="3"/>
  <c r="Q248" i="3"/>
  <c r="E249" i="3"/>
  <c r="F249" i="3"/>
  <c r="G249" i="3"/>
  <c r="I249" i="3"/>
  <c r="Q249" i="3"/>
  <c r="AC249" i="3"/>
  <c r="AU249" i="3"/>
  <c r="E250" i="3"/>
  <c r="F250" i="3"/>
  <c r="Z250" i="3"/>
  <c r="G250" i="3"/>
  <c r="Q250" i="3"/>
  <c r="E251" i="3"/>
  <c r="F251" i="3"/>
  <c r="Q251" i="3"/>
  <c r="E252" i="3"/>
  <c r="F252" i="3"/>
  <c r="AU252" i="3"/>
  <c r="G252" i="3"/>
  <c r="AF252" i="3"/>
  <c r="Q252" i="3"/>
  <c r="Z252" i="3"/>
  <c r="AC252" i="3"/>
  <c r="E253" i="3"/>
  <c r="F253" i="3"/>
  <c r="Q253" i="3"/>
  <c r="E254" i="3"/>
  <c r="F254" i="3"/>
  <c r="Q254" i="3"/>
  <c r="E255" i="3"/>
  <c r="F255" i="3"/>
  <c r="AU255" i="3"/>
  <c r="G255" i="3"/>
  <c r="Q255" i="3"/>
  <c r="Z255" i="3"/>
  <c r="AF255" i="3"/>
  <c r="E256" i="3"/>
  <c r="F256" i="3"/>
  <c r="Q256" i="3"/>
  <c r="E257" i="3"/>
  <c r="F257" i="3"/>
  <c r="G257" i="3"/>
  <c r="I257" i="3"/>
  <c r="Q257" i="3"/>
  <c r="Z257" i="3"/>
  <c r="AC257" i="3"/>
  <c r="AU257" i="3"/>
  <c r="E258" i="3"/>
  <c r="F258" i="3"/>
  <c r="Z258" i="3"/>
  <c r="G258" i="3"/>
  <c r="AF258" i="3"/>
  <c r="Q258" i="3"/>
  <c r="E259" i="3"/>
  <c r="F259" i="3"/>
  <c r="Z259" i="3"/>
  <c r="Q259" i="3"/>
  <c r="E260" i="3"/>
  <c r="F260" i="3"/>
  <c r="AU260" i="3"/>
  <c r="G260" i="3"/>
  <c r="Q260" i="3"/>
  <c r="Z260" i="3"/>
  <c r="E261" i="3"/>
  <c r="F261" i="3"/>
  <c r="Q261" i="3"/>
  <c r="E262" i="3"/>
  <c r="F262" i="3"/>
  <c r="Z262" i="3"/>
  <c r="G262" i="3"/>
  <c r="I262" i="3"/>
  <c r="Q262" i="3"/>
  <c r="E263" i="3"/>
  <c r="F263" i="3"/>
  <c r="Q263" i="3"/>
  <c r="E264" i="3"/>
  <c r="F264" i="3"/>
  <c r="Q264" i="3"/>
  <c r="E265" i="3"/>
  <c r="F265" i="3"/>
  <c r="G265" i="3"/>
  <c r="K265" i="3"/>
  <c r="Q265" i="3"/>
  <c r="Z265" i="3"/>
  <c r="E266" i="3"/>
  <c r="F266" i="3"/>
  <c r="Z266" i="3"/>
  <c r="G266" i="3"/>
  <c r="AF266" i="3"/>
  <c r="Q266" i="3"/>
  <c r="AT266" i="3"/>
  <c r="AS266" i="3"/>
  <c r="AU266" i="3"/>
  <c r="E267" i="3"/>
  <c r="F267" i="3"/>
  <c r="Q267" i="3"/>
  <c r="E268" i="3"/>
  <c r="F268" i="3"/>
  <c r="G268" i="3"/>
  <c r="Q268" i="3"/>
  <c r="Z268" i="3"/>
  <c r="E269" i="3"/>
  <c r="F269" i="3"/>
  <c r="Q269" i="3"/>
  <c r="E270" i="3"/>
  <c r="F270" i="3"/>
  <c r="Z270" i="3"/>
  <c r="G270" i="3"/>
  <c r="Q270" i="3"/>
  <c r="E271" i="3"/>
  <c r="F271" i="3"/>
  <c r="AU271" i="3"/>
  <c r="G271" i="3"/>
  <c r="Q271" i="3"/>
  <c r="Z271" i="3"/>
  <c r="AT271" i="3"/>
  <c r="E272" i="3"/>
  <c r="F272" i="3"/>
  <c r="Q272" i="3"/>
  <c r="E273" i="3"/>
  <c r="F273" i="3"/>
  <c r="Q273" i="3"/>
  <c r="E274" i="3"/>
  <c r="F274" i="3"/>
  <c r="G274" i="3"/>
  <c r="Q274" i="3"/>
  <c r="E275" i="3"/>
  <c r="F275" i="3"/>
  <c r="Q275" i="3"/>
  <c r="Z275" i="3"/>
  <c r="E276" i="3"/>
  <c r="F276" i="3"/>
  <c r="Z276" i="3"/>
  <c r="G276" i="3"/>
  <c r="AF276" i="3"/>
  <c r="Q276" i="3"/>
  <c r="AC276" i="3"/>
  <c r="AU276" i="3"/>
  <c r="E277" i="3"/>
  <c r="F277" i="3"/>
  <c r="Q277" i="3"/>
  <c r="E278" i="3"/>
  <c r="F278" i="3"/>
  <c r="Z278" i="3"/>
  <c r="Q278" i="3"/>
  <c r="AT278" i="3"/>
  <c r="AS278" i="3"/>
  <c r="AU278" i="3"/>
  <c r="E279" i="3"/>
  <c r="F279" i="3"/>
  <c r="Q279" i="3"/>
  <c r="E280" i="3"/>
  <c r="F280" i="3"/>
  <c r="Q280" i="3"/>
  <c r="Z280" i="3"/>
  <c r="E281" i="3"/>
  <c r="F281" i="3"/>
  <c r="Q281" i="3"/>
  <c r="Z281" i="3"/>
  <c r="E282" i="3"/>
  <c r="F282" i="3"/>
  <c r="Q282" i="3"/>
  <c r="E283" i="3"/>
  <c r="F283" i="3"/>
  <c r="AU283" i="3"/>
  <c r="G283" i="3"/>
  <c r="K283" i="3"/>
  <c r="Q283" i="3"/>
  <c r="Z283" i="3"/>
  <c r="AF283" i="3"/>
  <c r="E284" i="3"/>
  <c r="F284" i="3"/>
  <c r="G284" i="3"/>
  <c r="Q284" i="3"/>
  <c r="Z284" i="3"/>
  <c r="AU284" i="3"/>
  <c r="E285" i="3"/>
  <c r="F285" i="3"/>
  <c r="Q285" i="3"/>
  <c r="AU285" i="3"/>
  <c r="E286" i="3"/>
  <c r="F286" i="3"/>
  <c r="Z286" i="3"/>
  <c r="G286" i="3"/>
  <c r="J286" i="3"/>
  <c r="Q286" i="3"/>
  <c r="AF286" i="3"/>
  <c r="AT286" i="3"/>
  <c r="AU286" i="3"/>
  <c r="E287" i="3"/>
  <c r="F287" i="3"/>
  <c r="Q287" i="3"/>
  <c r="E288" i="3"/>
  <c r="F288" i="3"/>
  <c r="Q288" i="3"/>
  <c r="E289" i="3"/>
  <c r="F289" i="3"/>
  <c r="Q289" i="3"/>
  <c r="E290" i="3"/>
  <c r="F290" i="3"/>
  <c r="G290" i="3"/>
  <c r="Q290" i="3"/>
  <c r="Z290" i="3"/>
  <c r="AT290" i="3"/>
  <c r="AU290" i="3"/>
  <c r="E291" i="3"/>
  <c r="F291" i="3"/>
  <c r="G291" i="3"/>
  <c r="K291" i="3"/>
  <c r="Q291" i="3"/>
  <c r="Z291" i="3"/>
  <c r="AU291" i="3"/>
  <c r="E292" i="3"/>
  <c r="F292" i="3"/>
  <c r="AU292" i="3"/>
  <c r="Q292" i="3"/>
  <c r="E293" i="3"/>
  <c r="F293" i="3"/>
  <c r="Q293" i="3"/>
  <c r="E294" i="3"/>
  <c r="F294" i="3"/>
  <c r="Q294" i="3"/>
  <c r="E295" i="3"/>
  <c r="F295" i="3"/>
  <c r="Z295" i="3"/>
  <c r="G295" i="3"/>
  <c r="Q295" i="3"/>
  <c r="AF295" i="3"/>
  <c r="E296" i="3"/>
  <c r="F296" i="3"/>
  <c r="Q296" i="3"/>
  <c r="E297" i="3"/>
  <c r="F297" i="3"/>
  <c r="G297" i="3"/>
  <c r="AC297" i="3"/>
  <c r="Q297" i="3"/>
  <c r="E298" i="3"/>
  <c r="F298" i="3"/>
  <c r="G298" i="3"/>
  <c r="Q298" i="3"/>
  <c r="E299" i="3"/>
  <c r="F299" i="3"/>
  <c r="Q299" i="3"/>
  <c r="E300" i="3"/>
  <c r="F300" i="3"/>
  <c r="AU300" i="3"/>
  <c r="Q300" i="3"/>
  <c r="E301" i="3"/>
  <c r="F301" i="3"/>
  <c r="Q301" i="3"/>
  <c r="E302" i="3"/>
  <c r="F302" i="3"/>
  <c r="Q302" i="3"/>
  <c r="E303" i="3"/>
  <c r="F303" i="3"/>
  <c r="Z303" i="3"/>
  <c r="G303" i="3"/>
  <c r="Q303" i="3"/>
  <c r="AF303" i="3"/>
  <c r="E304" i="3"/>
  <c r="F304" i="3"/>
  <c r="Q304" i="3"/>
  <c r="E305" i="3"/>
  <c r="F305" i="3"/>
  <c r="G305" i="3"/>
  <c r="AC305" i="3"/>
  <c r="Q305" i="3"/>
  <c r="E306" i="3"/>
  <c r="F306" i="3"/>
  <c r="G306" i="3"/>
  <c r="Q306" i="3"/>
  <c r="E307" i="3"/>
  <c r="F307" i="3"/>
  <c r="Q307" i="3"/>
  <c r="E308" i="3"/>
  <c r="F308" i="3"/>
  <c r="AU308" i="3"/>
  <c r="Q308" i="3"/>
  <c r="E309" i="3"/>
  <c r="F309" i="3"/>
  <c r="Q309" i="3"/>
  <c r="E310" i="3"/>
  <c r="F310" i="3"/>
  <c r="Q310" i="3"/>
  <c r="E311" i="3"/>
  <c r="F311" i="3"/>
  <c r="Z311" i="3"/>
  <c r="G311" i="3"/>
  <c r="Q311" i="3"/>
  <c r="AF311" i="3"/>
  <c r="E312" i="3"/>
  <c r="F312" i="3"/>
  <c r="Q312" i="3"/>
  <c r="E313" i="3"/>
  <c r="F313" i="3"/>
  <c r="G313" i="3"/>
  <c r="AC313" i="3"/>
  <c r="Q313" i="3"/>
  <c r="E314" i="3"/>
  <c r="F314" i="3"/>
  <c r="G314" i="3"/>
  <c r="Q314" i="3"/>
  <c r="E315" i="3"/>
  <c r="F315" i="3"/>
  <c r="Q315" i="3"/>
  <c r="E316" i="3"/>
  <c r="F316" i="3"/>
  <c r="AU316" i="3"/>
  <c r="Q316" i="3"/>
  <c r="E317" i="3"/>
  <c r="F317" i="3"/>
  <c r="Q317" i="3"/>
  <c r="E318" i="3"/>
  <c r="F318" i="3"/>
  <c r="G318" i="3"/>
  <c r="AC318" i="3"/>
  <c r="Q318" i="3"/>
  <c r="E319" i="3"/>
  <c r="F319" i="3"/>
  <c r="Z319" i="3"/>
  <c r="G319" i="3"/>
  <c r="Q319" i="3"/>
  <c r="AF319" i="3"/>
  <c r="E320" i="3"/>
  <c r="F320" i="3"/>
  <c r="Q320" i="3"/>
  <c r="E321" i="3"/>
  <c r="F321" i="3"/>
  <c r="G321" i="3"/>
  <c r="Q321" i="3"/>
  <c r="Z321" i="3"/>
  <c r="E322" i="3"/>
  <c r="F322" i="3"/>
  <c r="Q322" i="3"/>
  <c r="E323" i="3"/>
  <c r="F323" i="3"/>
  <c r="Q323" i="3"/>
  <c r="AU323" i="3"/>
  <c r="E324" i="3"/>
  <c r="F324" i="3"/>
  <c r="AU324" i="3"/>
  <c r="Q324" i="3"/>
  <c r="Z324" i="3"/>
  <c r="E325" i="3"/>
  <c r="F325" i="3"/>
  <c r="Q325" i="3"/>
  <c r="E326" i="3"/>
  <c r="F326" i="3"/>
  <c r="G326" i="3"/>
  <c r="K326" i="3"/>
  <c r="Q326" i="3"/>
  <c r="Z326" i="3"/>
  <c r="AU326" i="3"/>
  <c r="E327" i="3"/>
  <c r="F327" i="3"/>
  <c r="Z327" i="3"/>
  <c r="G327" i="3"/>
  <c r="Q327" i="3"/>
  <c r="AF327" i="3"/>
  <c r="E328" i="3"/>
  <c r="F328" i="3"/>
  <c r="Q328" i="3"/>
  <c r="E329" i="3"/>
  <c r="F329" i="3"/>
  <c r="AU329" i="3"/>
  <c r="G329" i="3"/>
  <c r="AC329" i="3"/>
  <c r="Q329" i="3"/>
  <c r="E330" i="3"/>
  <c r="F330" i="3"/>
  <c r="Q330" i="3"/>
  <c r="E331" i="3"/>
  <c r="F331" i="3"/>
  <c r="AU331" i="3"/>
  <c r="Q331" i="3"/>
  <c r="E332" i="3"/>
  <c r="F332" i="3"/>
  <c r="AU332" i="3"/>
  <c r="G332" i="3"/>
  <c r="Q332" i="3"/>
  <c r="E333" i="3"/>
  <c r="F333" i="3"/>
  <c r="Q333" i="3"/>
  <c r="E334" i="3"/>
  <c r="F334" i="3"/>
  <c r="G334" i="3"/>
  <c r="K334" i="3"/>
  <c r="Q334" i="3"/>
  <c r="Z334" i="3"/>
  <c r="AC334" i="3"/>
  <c r="E335" i="3"/>
  <c r="F335" i="3"/>
  <c r="Z335" i="3"/>
  <c r="G335" i="3"/>
  <c r="Q335" i="3"/>
  <c r="AF335" i="3"/>
  <c r="E336" i="3"/>
  <c r="F336" i="3"/>
  <c r="Q336" i="3"/>
  <c r="E337" i="3"/>
  <c r="F337" i="3"/>
  <c r="G337" i="3"/>
  <c r="Q337" i="3"/>
  <c r="Z337" i="3"/>
  <c r="AU337" i="3"/>
  <c r="E338" i="3"/>
  <c r="F338" i="3"/>
  <c r="Q338" i="3"/>
  <c r="E339" i="3"/>
  <c r="F339" i="3"/>
  <c r="Q339" i="3"/>
  <c r="AU339" i="3"/>
  <c r="E340" i="3"/>
  <c r="F340" i="3"/>
  <c r="AU340" i="3"/>
  <c r="Q340" i="3"/>
  <c r="Z340" i="3"/>
  <c r="AT340" i="3"/>
  <c r="E341" i="3"/>
  <c r="F341" i="3"/>
  <c r="Q341" i="3"/>
  <c r="E342" i="3"/>
  <c r="F342" i="3"/>
  <c r="G342" i="3"/>
  <c r="K342" i="3"/>
  <c r="Q342" i="3"/>
  <c r="Z342" i="3"/>
  <c r="AU342" i="3"/>
  <c r="E343" i="3"/>
  <c r="F343" i="3"/>
  <c r="Z343" i="3"/>
  <c r="G343" i="3"/>
  <c r="Q343" i="3"/>
  <c r="E344" i="3"/>
  <c r="F344" i="3"/>
  <c r="Q344" i="3"/>
  <c r="E345" i="3"/>
  <c r="F345" i="3"/>
  <c r="G345" i="3"/>
  <c r="AC345" i="3"/>
  <c r="Q345" i="3"/>
  <c r="Z345" i="3"/>
  <c r="AF345" i="3"/>
  <c r="AU345" i="3"/>
  <c r="E346" i="3"/>
  <c r="F346" i="3"/>
  <c r="Q346" i="3"/>
  <c r="E347" i="3"/>
  <c r="F347" i="3"/>
  <c r="Q347" i="3"/>
  <c r="E348" i="3"/>
  <c r="F348" i="3"/>
  <c r="G348" i="3"/>
  <c r="Q348" i="3"/>
  <c r="E349" i="3"/>
  <c r="F349" i="3"/>
  <c r="Q349" i="3"/>
  <c r="E350" i="3"/>
  <c r="F350" i="3"/>
  <c r="G350" i="3"/>
  <c r="Q350" i="3"/>
  <c r="Z350" i="3"/>
  <c r="E351" i="3"/>
  <c r="F351" i="3"/>
  <c r="AU351" i="3"/>
  <c r="Q351" i="3"/>
  <c r="E352" i="3"/>
  <c r="F352" i="3"/>
  <c r="AU352" i="3"/>
  <c r="G352" i="3"/>
  <c r="Q352" i="3"/>
  <c r="Z352" i="3"/>
  <c r="E353" i="3"/>
  <c r="F353" i="3"/>
  <c r="Q353" i="3"/>
  <c r="E354" i="3"/>
  <c r="F354" i="3"/>
  <c r="G354" i="3"/>
  <c r="Q354" i="3"/>
  <c r="Z354" i="3"/>
  <c r="E355" i="3"/>
  <c r="F355" i="3"/>
  <c r="AU355" i="3"/>
  <c r="Q355" i="3"/>
  <c r="E356" i="3"/>
  <c r="F356" i="3"/>
  <c r="AU356" i="3"/>
  <c r="G356" i="3"/>
  <c r="Q356" i="3"/>
  <c r="Z356" i="3"/>
  <c r="E357" i="3"/>
  <c r="F357" i="3"/>
  <c r="Q357" i="3"/>
  <c r="E358" i="3"/>
  <c r="F358" i="3"/>
  <c r="G358" i="3"/>
  <c r="Q358" i="3"/>
  <c r="Z358" i="3"/>
  <c r="E359" i="3"/>
  <c r="F359" i="3"/>
  <c r="G359" i="3"/>
  <c r="K359" i="3"/>
  <c r="Q359" i="3"/>
  <c r="E360" i="3"/>
  <c r="F360" i="3"/>
  <c r="G360" i="3"/>
  <c r="K360" i="3"/>
  <c r="Q360" i="3"/>
  <c r="E361" i="3"/>
  <c r="F361" i="3"/>
  <c r="G361" i="3"/>
  <c r="K361" i="3"/>
  <c r="Q361" i="3"/>
  <c r="E362" i="3"/>
  <c r="F362" i="3"/>
  <c r="G362" i="3"/>
  <c r="K362" i="3"/>
  <c r="Q362" i="3"/>
  <c r="A11" i="2"/>
  <c r="B11" i="2"/>
  <c r="C11" i="2"/>
  <c r="D11" i="2"/>
  <c r="G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B14" i="2"/>
  <c r="C14" i="2"/>
  <c r="E14" i="2"/>
  <c r="D14" i="2"/>
  <c r="G14" i="2"/>
  <c r="H14" i="2"/>
  <c r="A15" i="2"/>
  <c r="D15" i="2"/>
  <c r="G15" i="2"/>
  <c r="C15" i="2"/>
  <c r="H15" i="2"/>
  <c r="B15" i="2"/>
  <c r="A16" i="2"/>
  <c r="B16" i="2"/>
  <c r="D16" i="2"/>
  <c r="G16" i="2"/>
  <c r="C16" i="2"/>
  <c r="E16" i="2"/>
  <c r="H16" i="2"/>
  <c r="A17" i="2"/>
  <c r="D17" i="2"/>
  <c r="G17" i="2"/>
  <c r="C17" i="2"/>
  <c r="E17" i="2"/>
  <c r="H17" i="2"/>
  <c r="B17" i="2"/>
  <c r="A18" i="2"/>
  <c r="D18" i="2"/>
  <c r="G18" i="2"/>
  <c r="C18" i="2"/>
  <c r="E18" i="2"/>
  <c r="H18" i="2"/>
  <c r="B18" i="2"/>
  <c r="A19" i="2"/>
  <c r="B19" i="2"/>
  <c r="C19" i="2"/>
  <c r="E19" i="2"/>
  <c r="D19" i="2"/>
  <c r="G19" i="2"/>
  <c r="H19" i="2"/>
  <c r="A20" i="2"/>
  <c r="B20" i="2"/>
  <c r="C20" i="2"/>
  <c r="D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G25" i="2"/>
  <c r="H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H28" i="2"/>
  <c r="A29" i="2"/>
  <c r="C29" i="2"/>
  <c r="D29" i="2"/>
  <c r="E29" i="2"/>
  <c r="G29" i="2"/>
  <c r="H29" i="2"/>
  <c r="B29" i="2"/>
  <c r="A30" i="2"/>
  <c r="D30" i="2"/>
  <c r="G30" i="2"/>
  <c r="C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D35" i="2"/>
  <c r="G35" i="2"/>
  <c r="C35" i="2"/>
  <c r="E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B38" i="2"/>
  <c r="D38" i="2"/>
  <c r="G38" i="2"/>
  <c r="C38" i="2"/>
  <c r="E38" i="2"/>
  <c r="H38" i="2"/>
  <c r="A39" i="2"/>
  <c r="B39" i="2"/>
  <c r="C39" i="2"/>
  <c r="D39" i="2"/>
  <c r="G39" i="2"/>
  <c r="H39" i="2"/>
  <c r="A40" i="2"/>
  <c r="B40" i="2"/>
  <c r="C40" i="2"/>
  <c r="D40" i="2"/>
  <c r="E40" i="2"/>
  <c r="G40" i="2"/>
  <c r="H40" i="2"/>
  <c r="A41" i="2"/>
  <c r="B41" i="2"/>
  <c r="D41" i="2"/>
  <c r="G41" i="2"/>
  <c r="C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B45" i="2"/>
  <c r="D45" i="2"/>
  <c r="G45" i="2"/>
  <c r="C45" i="2"/>
  <c r="E45" i="2"/>
  <c r="H45" i="2"/>
  <c r="A46" i="2"/>
  <c r="B46" i="2"/>
  <c r="C46" i="2"/>
  <c r="E46" i="2"/>
  <c r="D46" i="2"/>
  <c r="G46" i="2"/>
  <c r="H46" i="2"/>
  <c r="A47" i="2"/>
  <c r="B47" i="2"/>
  <c r="C47" i="2"/>
  <c r="E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E49" i="2"/>
  <c r="H49" i="2"/>
  <c r="A50" i="2"/>
  <c r="D50" i="2"/>
  <c r="G50" i="2"/>
  <c r="C50" i="2"/>
  <c r="E50" i="2"/>
  <c r="H50" i="2"/>
  <c r="B50" i="2"/>
  <c r="A51" i="2"/>
  <c r="D51" i="2"/>
  <c r="G51" i="2"/>
  <c r="C51" i="2"/>
  <c r="E51" i="2"/>
  <c r="H51" i="2"/>
  <c r="B51" i="2"/>
  <c r="A52" i="2"/>
  <c r="D52" i="2"/>
  <c r="G52" i="2"/>
  <c r="C52" i="2"/>
  <c r="H52" i="2"/>
  <c r="B52" i="2"/>
  <c r="A53" i="2"/>
  <c r="B53" i="2"/>
  <c r="D53" i="2"/>
  <c r="G53" i="2"/>
  <c r="C53" i="2"/>
  <c r="E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E56" i="2"/>
  <c r="G56" i="2"/>
  <c r="H56" i="2"/>
  <c r="A57" i="2"/>
  <c r="B57" i="2"/>
  <c r="D57" i="2"/>
  <c r="G57" i="2"/>
  <c r="C57" i="2"/>
  <c r="E57" i="2"/>
  <c r="H57" i="2"/>
  <c r="A58" i="2"/>
  <c r="D58" i="2"/>
  <c r="G58" i="2"/>
  <c r="C58" i="2"/>
  <c r="H58" i="2"/>
  <c r="B58" i="2"/>
  <c r="A59" i="2"/>
  <c r="D59" i="2"/>
  <c r="G59" i="2"/>
  <c r="C59" i="2"/>
  <c r="E59" i="2"/>
  <c r="H59" i="2"/>
  <c r="B59" i="2"/>
  <c r="A60" i="2"/>
  <c r="D60" i="2"/>
  <c r="G60" i="2"/>
  <c r="C60" i="2"/>
  <c r="E60" i="2"/>
  <c r="H60" i="2"/>
  <c r="B60" i="2"/>
  <c r="A61" i="2"/>
  <c r="B61" i="2"/>
  <c r="D61" i="2"/>
  <c r="G61" i="2"/>
  <c r="C61" i="2"/>
  <c r="H61" i="2"/>
  <c r="A62" i="2"/>
  <c r="B62" i="2"/>
  <c r="C62" i="2"/>
  <c r="E62" i="2"/>
  <c r="D62" i="2"/>
  <c r="G62" i="2"/>
  <c r="H62" i="2"/>
  <c r="A63" i="2"/>
  <c r="B63" i="2"/>
  <c r="C63" i="2"/>
  <c r="E63" i="2"/>
  <c r="D63" i="2"/>
  <c r="G63" i="2"/>
  <c r="H63" i="2"/>
  <c r="A64" i="2"/>
  <c r="B64" i="2"/>
  <c r="C64" i="2"/>
  <c r="D64" i="2"/>
  <c r="E64" i="2"/>
  <c r="G64" i="2"/>
  <c r="H64" i="2"/>
  <c r="A65" i="2"/>
  <c r="B65" i="2"/>
  <c r="D65" i="2"/>
  <c r="G65" i="2"/>
  <c r="C65" i="2"/>
  <c r="H65" i="2"/>
  <c r="A66" i="2"/>
  <c r="D66" i="2"/>
  <c r="G66" i="2"/>
  <c r="C66" i="2"/>
  <c r="E66" i="2"/>
  <c r="H66" i="2"/>
  <c r="B66" i="2"/>
  <c r="A67" i="2"/>
  <c r="D67" i="2"/>
  <c r="G67" i="2"/>
  <c r="C67" i="2"/>
  <c r="H67" i="2"/>
  <c r="B67" i="2"/>
  <c r="A68" i="2"/>
  <c r="D68" i="2"/>
  <c r="G68" i="2"/>
  <c r="C68" i="2"/>
  <c r="E68" i="2"/>
  <c r="H68" i="2"/>
  <c r="B68" i="2"/>
  <c r="A69" i="2"/>
  <c r="B69" i="2"/>
  <c r="D69" i="2"/>
  <c r="G69" i="2"/>
  <c r="C69" i="2"/>
  <c r="E69" i="2"/>
  <c r="H69" i="2"/>
  <c r="A70" i="2"/>
  <c r="B70" i="2"/>
  <c r="C70" i="2"/>
  <c r="E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D72" i="2"/>
  <c r="E72" i="2"/>
  <c r="G72" i="2"/>
  <c r="H72" i="2"/>
  <c r="A73" i="2"/>
  <c r="B73" i="2"/>
  <c r="D73" i="2"/>
  <c r="G73" i="2"/>
  <c r="C73" i="2"/>
  <c r="E73" i="2"/>
  <c r="H73" i="2"/>
  <c r="A74" i="2"/>
  <c r="D74" i="2"/>
  <c r="G74" i="2"/>
  <c r="C74" i="2"/>
  <c r="E74" i="2"/>
  <c r="H74" i="2"/>
  <c r="B74" i="2"/>
  <c r="A75" i="2"/>
  <c r="D75" i="2"/>
  <c r="G75" i="2"/>
  <c r="C75" i="2"/>
  <c r="H75" i="2"/>
  <c r="B75" i="2"/>
  <c r="A76" i="2"/>
  <c r="D76" i="2"/>
  <c r="G76" i="2"/>
  <c r="C76" i="2"/>
  <c r="E76" i="2"/>
  <c r="H76" i="2"/>
  <c r="B76" i="2"/>
  <c r="A77" i="2"/>
  <c r="B77" i="2"/>
  <c r="D77" i="2"/>
  <c r="G77" i="2"/>
  <c r="C77" i="2"/>
  <c r="H77" i="2"/>
  <c r="A78" i="2"/>
  <c r="B78" i="2"/>
  <c r="C78" i="2"/>
  <c r="D78" i="2"/>
  <c r="G78" i="2"/>
  <c r="H78" i="2"/>
  <c r="A79" i="2"/>
  <c r="B79" i="2"/>
  <c r="C79" i="2"/>
  <c r="E79" i="2"/>
  <c r="D79" i="2"/>
  <c r="G79" i="2"/>
  <c r="H79" i="2"/>
  <c r="A80" i="2"/>
  <c r="B80" i="2"/>
  <c r="C80" i="2"/>
  <c r="D80" i="2"/>
  <c r="E80" i="2"/>
  <c r="G80" i="2"/>
  <c r="H80" i="2"/>
  <c r="A81" i="2"/>
  <c r="B81" i="2"/>
  <c r="D81" i="2"/>
  <c r="G81" i="2"/>
  <c r="C81" i="2"/>
  <c r="E81" i="2"/>
  <c r="H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B85" i="2"/>
  <c r="D85" i="2"/>
  <c r="G85" i="2"/>
  <c r="C85" i="2"/>
  <c r="E85" i="2"/>
  <c r="H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E88" i="2"/>
  <c r="G88" i="2"/>
  <c r="H88" i="2"/>
  <c r="A89" i="2"/>
  <c r="B89" i="2"/>
  <c r="D89" i="2"/>
  <c r="G89" i="2"/>
  <c r="C89" i="2"/>
  <c r="E89" i="2"/>
  <c r="H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B93" i="2"/>
  <c r="D93" i="2"/>
  <c r="G93" i="2"/>
  <c r="C93" i="2"/>
  <c r="E93" i="2"/>
  <c r="H93" i="2"/>
  <c r="A94" i="2"/>
  <c r="B94" i="2"/>
  <c r="C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E100" i="2"/>
  <c r="H100" i="2"/>
  <c r="B100" i="2"/>
  <c r="A101" i="2"/>
  <c r="B101" i="2"/>
  <c r="D101" i="2"/>
  <c r="G101" i="2"/>
  <c r="C101" i="2"/>
  <c r="E101" i="2"/>
  <c r="H101" i="2"/>
  <c r="A102" i="2"/>
  <c r="B102" i="2"/>
  <c r="C102" i="2"/>
  <c r="E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D104" i="2"/>
  <c r="E104" i="2"/>
  <c r="G104" i="2"/>
  <c r="H104" i="2"/>
  <c r="A105" i="2"/>
  <c r="B105" i="2"/>
  <c r="D105" i="2"/>
  <c r="G105" i="2"/>
  <c r="C105" i="2"/>
  <c r="E105" i="2"/>
  <c r="H105" i="2"/>
  <c r="A106" i="2"/>
  <c r="D106" i="2"/>
  <c r="G106" i="2"/>
  <c r="C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E108" i="2"/>
  <c r="H108" i="2"/>
  <c r="B108" i="2"/>
  <c r="A109" i="2"/>
  <c r="B109" i="2"/>
  <c r="D109" i="2"/>
  <c r="G109" i="2"/>
  <c r="C109" i="2"/>
  <c r="E109" i="2"/>
  <c r="H109" i="2"/>
  <c r="A110" i="2"/>
  <c r="B110" i="2"/>
  <c r="C110" i="2"/>
  <c r="E110" i="2"/>
  <c r="D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D112" i="2"/>
  <c r="E112" i="2"/>
  <c r="G112" i="2"/>
  <c r="H112" i="2"/>
  <c r="A113" i="2"/>
  <c r="B113" i="2"/>
  <c r="D113" i="2"/>
  <c r="G113" i="2"/>
  <c r="C113" i="2"/>
  <c r="H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D117" i="2"/>
  <c r="G117" i="2"/>
  <c r="C117" i="2"/>
  <c r="E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E121" i="2"/>
  <c r="H121" i="2"/>
  <c r="A122" i="2"/>
  <c r="D122" i="2"/>
  <c r="G122" i="2"/>
  <c r="C122" i="2"/>
  <c r="E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E124" i="2"/>
  <c r="H124" i="2"/>
  <c r="B124" i="2"/>
  <c r="A125" i="2"/>
  <c r="B125" i="2"/>
  <c r="D125" i="2"/>
  <c r="G125" i="2"/>
  <c r="C125" i="2"/>
  <c r="H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E128" i="2"/>
  <c r="G128" i="2"/>
  <c r="H128" i="2"/>
  <c r="A129" i="2"/>
  <c r="B129" i="2"/>
  <c r="D129" i="2"/>
  <c r="G129" i="2"/>
  <c r="C129" i="2"/>
  <c r="H129" i="2"/>
  <c r="A130" i="2"/>
  <c r="D130" i="2"/>
  <c r="G130" i="2"/>
  <c r="C130" i="2"/>
  <c r="E130" i="2"/>
  <c r="H130" i="2"/>
  <c r="B130" i="2"/>
  <c r="A131" i="2"/>
  <c r="D131" i="2"/>
  <c r="G131" i="2"/>
  <c r="C131" i="2"/>
  <c r="E131" i="2"/>
  <c r="H131" i="2"/>
  <c r="B131" i="2"/>
  <c r="A132" i="2"/>
  <c r="D132" i="2"/>
  <c r="G132" i="2"/>
  <c r="C132" i="2"/>
  <c r="E132" i="2"/>
  <c r="H132" i="2"/>
  <c r="B132" i="2"/>
  <c r="A133" i="2"/>
  <c r="B133" i="2"/>
  <c r="D133" i="2"/>
  <c r="G133" i="2"/>
  <c r="C133" i="2"/>
  <c r="H133" i="2"/>
  <c r="A134" i="2"/>
  <c r="B134" i="2"/>
  <c r="C134" i="2"/>
  <c r="E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E136" i="2"/>
  <c r="G136" i="2"/>
  <c r="H136" i="2"/>
  <c r="A137" i="2"/>
  <c r="B137" i="2"/>
  <c r="D137" i="2"/>
  <c r="G137" i="2"/>
  <c r="C137" i="2"/>
  <c r="H137" i="2"/>
  <c r="A138" i="2"/>
  <c r="D138" i="2"/>
  <c r="G138" i="2"/>
  <c r="C138" i="2"/>
  <c r="E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E140" i="2"/>
  <c r="H140" i="2"/>
  <c r="B140" i="2"/>
  <c r="A141" i="2"/>
  <c r="B141" i="2"/>
  <c r="D141" i="2"/>
  <c r="G141" i="2"/>
  <c r="C141" i="2"/>
  <c r="E141" i="2"/>
  <c r="H141" i="2"/>
  <c r="A142" i="2"/>
  <c r="B142" i="2"/>
  <c r="C142" i="2"/>
  <c r="E142" i="2"/>
  <c r="D142" i="2"/>
  <c r="G142" i="2"/>
  <c r="H142" i="2"/>
  <c r="A143" i="2"/>
  <c r="B143" i="2"/>
  <c r="C143" i="2"/>
  <c r="E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H149" i="2"/>
  <c r="A150" i="2"/>
  <c r="B150" i="2"/>
  <c r="C150" i="2"/>
  <c r="E150" i="2"/>
  <c r="D150" i="2"/>
  <c r="G150" i="2"/>
  <c r="H150" i="2"/>
  <c r="A151" i="2"/>
  <c r="B151" i="2"/>
  <c r="C151" i="2"/>
  <c r="E151" i="2"/>
  <c r="D151" i="2"/>
  <c r="G151" i="2"/>
  <c r="H151" i="2"/>
  <c r="A152" i="2"/>
  <c r="B152" i="2"/>
  <c r="C152" i="2"/>
  <c r="D152" i="2"/>
  <c r="E152" i="2"/>
  <c r="G152" i="2"/>
  <c r="H152" i="2"/>
  <c r="A153" i="2"/>
  <c r="B153" i="2"/>
  <c r="D153" i="2"/>
  <c r="G153" i="2"/>
  <c r="C153" i="2"/>
  <c r="E153" i="2"/>
  <c r="H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B158" i="2"/>
  <c r="C158" i="2"/>
  <c r="E158" i="2"/>
  <c r="D158" i="2"/>
  <c r="G158" i="2"/>
  <c r="H158" i="2"/>
  <c r="A159" i="2"/>
  <c r="B159" i="2"/>
  <c r="C159" i="2"/>
  <c r="E159" i="2"/>
  <c r="D159" i="2"/>
  <c r="G159" i="2"/>
  <c r="H159" i="2"/>
  <c r="A160" i="2"/>
  <c r="B160" i="2"/>
  <c r="C160" i="2"/>
  <c r="D160" i="2"/>
  <c r="E160" i="2"/>
  <c r="G160" i="2"/>
  <c r="H160" i="2"/>
  <c r="A161" i="2"/>
  <c r="B161" i="2"/>
  <c r="D161" i="2"/>
  <c r="G161" i="2"/>
  <c r="C161" i="2"/>
  <c r="H161" i="2"/>
  <c r="A162" i="2"/>
  <c r="D162" i="2"/>
  <c r="G162" i="2"/>
  <c r="C162" i="2"/>
  <c r="E162" i="2"/>
  <c r="H162" i="2"/>
  <c r="B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B165" i="2"/>
  <c r="D165" i="2"/>
  <c r="G165" i="2"/>
  <c r="C165" i="2"/>
  <c r="E165" i="2"/>
  <c r="H165" i="2"/>
  <c r="A166" i="2"/>
  <c r="B166" i="2"/>
  <c r="C166" i="2"/>
  <c r="E166" i="2"/>
  <c r="D166" i="2"/>
  <c r="G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D170" i="2"/>
  <c r="G170" i="2"/>
  <c r="C170" i="2"/>
  <c r="H170" i="2"/>
  <c r="B170" i="2"/>
  <c r="A171" i="2"/>
  <c r="D171" i="2"/>
  <c r="G171" i="2"/>
  <c r="C171" i="2"/>
  <c r="E171" i="2"/>
  <c r="H171" i="2"/>
  <c r="B171" i="2"/>
  <c r="A172" i="2"/>
  <c r="D172" i="2"/>
  <c r="G172" i="2"/>
  <c r="C172" i="2"/>
  <c r="E172" i="2"/>
  <c r="H172" i="2"/>
  <c r="B172" i="2"/>
  <c r="A173" i="2"/>
  <c r="B173" i="2"/>
  <c r="D173" i="2"/>
  <c r="G173" i="2"/>
  <c r="C173" i="2"/>
  <c r="E173" i="2"/>
  <c r="H173" i="2"/>
  <c r="A174" i="2"/>
  <c r="B174" i="2"/>
  <c r="C174" i="2"/>
  <c r="E174" i="2"/>
  <c r="D174" i="2"/>
  <c r="G174" i="2"/>
  <c r="H174" i="2"/>
  <c r="A175" i="2"/>
  <c r="B175" i="2"/>
  <c r="C175" i="2"/>
  <c r="E175" i="2"/>
  <c r="D175" i="2"/>
  <c r="G175" i="2"/>
  <c r="H175" i="2"/>
  <c r="A176" i="2"/>
  <c r="B176" i="2"/>
  <c r="C176" i="2"/>
  <c r="D176" i="2"/>
  <c r="E176" i="2"/>
  <c r="G176" i="2"/>
  <c r="H176" i="2"/>
  <c r="A177" i="2"/>
  <c r="B177" i="2"/>
  <c r="D177" i="2"/>
  <c r="G177" i="2"/>
  <c r="C177" i="2"/>
  <c r="E177" i="2"/>
  <c r="H177" i="2"/>
  <c r="A178" i="2"/>
  <c r="C178" i="2"/>
  <c r="E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E180" i="2"/>
  <c r="H180" i="2"/>
  <c r="B180" i="2"/>
  <c r="A181" i="2"/>
  <c r="B181" i="2"/>
  <c r="D181" i="2"/>
  <c r="G181" i="2"/>
  <c r="C181" i="2"/>
  <c r="E181" i="2"/>
  <c r="H181" i="2"/>
  <c r="A182" i="2"/>
  <c r="C182" i="2"/>
  <c r="E182" i="2"/>
  <c r="D182" i="2"/>
  <c r="G182" i="2"/>
  <c r="H182" i="2"/>
  <c r="B182" i="2"/>
  <c r="A183" i="2"/>
  <c r="B183" i="2"/>
  <c r="C183" i="2"/>
  <c r="E183" i="2"/>
  <c r="D183" i="2"/>
  <c r="G183" i="2"/>
  <c r="H183" i="2"/>
  <c r="A184" i="2"/>
  <c r="B184" i="2"/>
  <c r="C184" i="2"/>
  <c r="D184" i="2"/>
  <c r="E184" i="2"/>
  <c r="G184" i="2"/>
  <c r="H184" i="2"/>
  <c r="A185" i="2"/>
  <c r="B185" i="2"/>
  <c r="D185" i="2"/>
  <c r="G185" i="2"/>
  <c r="C185" i="2"/>
  <c r="E185" i="2"/>
  <c r="H185" i="2"/>
  <c r="A186" i="2"/>
  <c r="C186" i="2"/>
  <c r="E186" i="2"/>
  <c r="D186" i="2"/>
  <c r="G186" i="2"/>
  <c r="H186" i="2"/>
  <c r="B186" i="2"/>
  <c r="A187" i="2"/>
  <c r="D187" i="2"/>
  <c r="G187" i="2"/>
  <c r="C187" i="2"/>
  <c r="E187" i="2"/>
  <c r="H187" i="2"/>
  <c r="B187" i="2"/>
  <c r="A188" i="2"/>
  <c r="D188" i="2"/>
  <c r="G188" i="2"/>
  <c r="C188" i="2"/>
  <c r="H188" i="2"/>
  <c r="B188" i="2"/>
  <c r="A189" i="2"/>
  <c r="B189" i="2"/>
  <c r="D189" i="2"/>
  <c r="G189" i="2"/>
  <c r="C189" i="2"/>
  <c r="E189" i="2"/>
  <c r="H189" i="2"/>
  <c r="A190" i="2"/>
  <c r="C190" i="2"/>
  <c r="E190" i="2"/>
  <c r="D190" i="2"/>
  <c r="G190" i="2"/>
  <c r="H190" i="2"/>
  <c r="B190" i="2"/>
  <c r="A191" i="2"/>
  <c r="B191" i="2"/>
  <c r="C191" i="2"/>
  <c r="E191" i="2"/>
  <c r="D191" i="2"/>
  <c r="G191" i="2"/>
  <c r="H191" i="2"/>
  <c r="A192" i="2"/>
  <c r="B192" i="2"/>
  <c r="C192" i="2"/>
  <c r="D192" i="2"/>
  <c r="E192" i="2"/>
  <c r="G192" i="2"/>
  <c r="H192" i="2"/>
  <c r="A193" i="2"/>
  <c r="B193" i="2"/>
  <c r="D193" i="2"/>
  <c r="G193" i="2"/>
  <c r="C193" i="2"/>
  <c r="E193" i="2"/>
  <c r="H193" i="2"/>
  <c r="A194" i="2"/>
  <c r="C194" i="2"/>
  <c r="E194" i="2"/>
  <c r="D194" i="2"/>
  <c r="G194" i="2"/>
  <c r="H194" i="2"/>
  <c r="B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B197" i="2"/>
  <c r="D197" i="2"/>
  <c r="G197" i="2"/>
  <c r="C197" i="2"/>
  <c r="E197" i="2"/>
  <c r="H197" i="2"/>
  <c r="A198" i="2"/>
  <c r="C198" i="2"/>
  <c r="E198" i="2"/>
  <c r="D198" i="2"/>
  <c r="G198" i="2"/>
  <c r="H198" i="2"/>
  <c r="B198" i="2"/>
  <c r="A199" i="2"/>
  <c r="B199" i="2"/>
  <c r="C199" i="2"/>
  <c r="E199" i="2"/>
  <c r="D199" i="2"/>
  <c r="G199" i="2"/>
  <c r="H199" i="2"/>
  <c r="A200" i="2"/>
  <c r="B200" i="2"/>
  <c r="C200" i="2"/>
  <c r="D200" i="2"/>
  <c r="E200" i="2"/>
  <c r="G200" i="2"/>
  <c r="H200" i="2"/>
  <c r="A201" i="2"/>
  <c r="B201" i="2"/>
  <c r="D201" i="2"/>
  <c r="G201" i="2"/>
  <c r="C201" i="2"/>
  <c r="E201" i="2"/>
  <c r="H201" i="2"/>
  <c r="A202" i="2"/>
  <c r="D202" i="2"/>
  <c r="G202" i="2"/>
  <c r="C202" i="2"/>
  <c r="H202" i="2"/>
  <c r="B202" i="2"/>
  <c r="A203" i="2"/>
  <c r="D203" i="2"/>
  <c r="G203" i="2"/>
  <c r="C203" i="2"/>
  <c r="E203" i="2"/>
  <c r="H203" i="2"/>
  <c r="B203" i="2"/>
  <c r="A204" i="2"/>
  <c r="D204" i="2"/>
  <c r="G204" i="2"/>
  <c r="C204" i="2"/>
  <c r="E204" i="2"/>
  <c r="H204" i="2"/>
  <c r="B204" i="2"/>
  <c r="A205" i="2"/>
  <c r="B205" i="2"/>
  <c r="D205" i="2"/>
  <c r="G205" i="2"/>
  <c r="C205" i="2"/>
  <c r="E205" i="2"/>
  <c r="H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D210" i="2"/>
  <c r="G210" i="2"/>
  <c r="C210" i="2"/>
  <c r="E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E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D218" i="2"/>
  <c r="G218" i="2"/>
  <c r="C218" i="2"/>
  <c r="E218" i="2"/>
  <c r="H218" i="2"/>
  <c r="B218" i="2"/>
  <c r="A219" i="2"/>
  <c r="D219" i="2"/>
  <c r="G219" i="2"/>
  <c r="C219" i="2"/>
  <c r="E219" i="2"/>
  <c r="H219" i="2"/>
  <c r="B219" i="2"/>
  <c r="A220" i="2"/>
  <c r="D220" i="2"/>
  <c r="G220" i="2"/>
  <c r="C220" i="2"/>
  <c r="E220" i="2"/>
  <c r="H220" i="2"/>
  <c r="B220" i="2"/>
  <c r="A221" i="2"/>
  <c r="B221" i="2"/>
  <c r="D221" i="2"/>
  <c r="G221" i="2"/>
  <c r="C221" i="2"/>
  <c r="E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D226" i="2"/>
  <c r="G226" i="2"/>
  <c r="C226" i="2"/>
  <c r="E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B232" i="2"/>
  <c r="C232" i="2"/>
  <c r="D232" i="2"/>
  <c r="E232" i="2"/>
  <c r="G232" i="2"/>
  <c r="H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D235" i="2"/>
  <c r="G235" i="2"/>
  <c r="C235" i="2"/>
  <c r="E235" i="2"/>
  <c r="H235" i="2"/>
  <c r="B235" i="2"/>
  <c r="A236" i="2"/>
  <c r="D236" i="2"/>
  <c r="G236" i="2"/>
  <c r="C236" i="2"/>
  <c r="E236" i="2"/>
  <c r="H236" i="2"/>
  <c r="B236" i="2"/>
  <c r="A237" i="2"/>
  <c r="B237" i="2"/>
  <c r="D237" i="2"/>
  <c r="G237" i="2"/>
  <c r="C237" i="2"/>
  <c r="E237" i="2"/>
  <c r="H237" i="2"/>
  <c r="A238" i="2"/>
  <c r="B238" i="2"/>
  <c r="C238" i="2"/>
  <c r="E238" i="2"/>
  <c r="D238" i="2"/>
  <c r="G238" i="2"/>
  <c r="H238" i="2"/>
  <c r="A239" i="2"/>
  <c r="B239" i="2"/>
  <c r="C239" i="2"/>
  <c r="E239" i="2"/>
  <c r="D239" i="2"/>
  <c r="G239" i="2"/>
  <c r="H239" i="2"/>
  <c r="A240" i="2"/>
  <c r="B240" i="2"/>
  <c r="C240" i="2"/>
  <c r="D240" i="2"/>
  <c r="E240" i="2"/>
  <c r="G240" i="2"/>
  <c r="H240" i="2"/>
  <c r="A241" i="2"/>
  <c r="B241" i="2"/>
  <c r="D241" i="2"/>
  <c r="G241" i="2"/>
  <c r="C241" i="2"/>
  <c r="E241" i="2"/>
  <c r="H241" i="2"/>
  <c r="A242" i="2"/>
  <c r="D242" i="2"/>
  <c r="G242" i="2"/>
  <c r="C242" i="2"/>
  <c r="E242" i="2"/>
  <c r="H242" i="2"/>
  <c r="B242" i="2"/>
  <c r="A243" i="2"/>
  <c r="D243" i="2"/>
  <c r="G243" i="2"/>
  <c r="C243" i="2"/>
  <c r="E243" i="2"/>
  <c r="H243" i="2"/>
  <c r="B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B246" i="2"/>
  <c r="C246" i="2"/>
  <c r="E246" i="2"/>
  <c r="D246" i="2"/>
  <c r="G246" i="2"/>
  <c r="H246" i="2"/>
  <c r="A247" i="2"/>
  <c r="B247" i="2"/>
  <c r="C247" i="2"/>
  <c r="E247" i="2"/>
  <c r="D247" i="2"/>
  <c r="G247" i="2"/>
  <c r="H247" i="2"/>
  <c r="A248" i="2"/>
  <c r="B248" i="2"/>
  <c r="C248" i="2"/>
  <c r="D248" i="2"/>
  <c r="E248" i="2"/>
  <c r="G248" i="2"/>
  <c r="H248" i="2"/>
  <c r="A249" i="2"/>
  <c r="B249" i="2"/>
  <c r="D249" i="2"/>
  <c r="G249" i="2"/>
  <c r="C249" i="2"/>
  <c r="E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D253" i="2"/>
  <c r="G253" i="2"/>
  <c r="C253" i="2"/>
  <c r="E253" i="2"/>
  <c r="H253" i="2"/>
  <c r="A254" i="2"/>
  <c r="B254" i="2"/>
  <c r="C254" i="2"/>
  <c r="E254" i="2"/>
  <c r="D254" i="2"/>
  <c r="G254" i="2"/>
  <c r="H254" i="2"/>
  <c r="A255" i="2"/>
  <c r="B255" i="2"/>
  <c r="C255" i="2"/>
  <c r="E255" i="2"/>
  <c r="D255" i="2"/>
  <c r="G255" i="2"/>
  <c r="H255" i="2"/>
  <c r="A256" i="2"/>
  <c r="B256" i="2"/>
  <c r="C256" i="2"/>
  <c r="D256" i="2"/>
  <c r="E256" i="2"/>
  <c r="G256" i="2"/>
  <c r="H256" i="2"/>
  <c r="A257" i="2"/>
  <c r="B257" i="2"/>
  <c r="D257" i="2"/>
  <c r="G257" i="2"/>
  <c r="C257" i="2"/>
  <c r="E257" i="2"/>
  <c r="H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D261" i="2"/>
  <c r="G261" i="2"/>
  <c r="C261" i="2"/>
  <c r="E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B264" i="2"/>
  <c r="C264" i="2"/>
  <c r="D264" i="2"/>
  <c r="E264" i="2"/>
  <c r="G264" i="2"/>
  <c r="H264" i="2"/>
  <c r="A265" i="2"/>
  <c r="B265" i="2"/>
  <c r="D265" i="2"/>
  <c r="G265" i="2"/>
  <c r="C265" i="2"/>
  <c r="E265" i="2"/>
  <c r="H265" i="2"/>
  <c r="A266" i="2"/>
  <c r="D266" i="2"/>
  <c r="G266" i="2"/>
  <c r="C266" i="2"/>
  <c r="E266" i="2"/>
  <c r="H266" i="2"/>
  <c r="B266" i="2"/>
  <c r="A267" i="2"/>
  <c r="D267" i="2"/>
  <c r="G267" i="2"/>
  <c r="C267" i="2"/>
  <c r="E267" i="2"/>
  <c r="H267" i="2"/>
  <c r="B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E269" i="2"/>
  <c r="H269" i="2"/>
  <c r="A270" i="2"/>
  <c r="B270" i="2"/>
  <c r="C270" i="2"/>
  <c r="E270" i="2"/>
  <c r="D270" i="2"/>
  <c r="G270" i="2"/>
  <c r="H270" i="2"/>
  <c r="A271" i="2"/>
  <c r="B271" i="2"/>
  <c r="C271" i="2"/>
  <c r="E271" i="2"/>
  <c r="D271" i="2"/>
  <c r="G271" i="2"/>
  <c r="H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E273" i="2"/>
  <c r="H273" i="2"/>
  <c r="A274" i="2"/>
  <c r="D274" i="2"/>
  <c r="G274" i="2"/>
  <c r="C274" i="2"/>
  <c r="E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B277" i="2"/>
  <c r="D277" i="2"/>
  <c r="G277" i="2"/>
  <c r="C277" i="2"/>
  <c r="E277" i="2"/>
  <c r="H277" i="2"/>
  <c r="A278" i="2"/>
  <c r="B278" i="2"/>
  <c r="C278" i="2"/>
  <c r="E278" i="2"/>
  <c r="D278" i="2"/>
  <c r="G278" i="2"/>
  <c r="H278" i="2"/>
  <c r="A279" i="2"/>
  <c r="B279" i="2"/>
  <c r="C279" i="2"/>
  <c r="E279" i="2"/>
  <c r="D279" i="2"/>
  <c r="G279" i="2"/>
  <c r="H279" i="2"/>
  <c r="A280" i="2"/>
  <c r="B280" i="2"/>
  <c r="C280" i="2"/>
  <c r="D280" i="2"/>
  <c r="E280" i="2"/>
  <c r="G280" i="2"/>
  <c r="H280" i="2"/>
  <c r="A281" i="2"/>
  <c r="B281" i="2"/>
  <c r="D281" i="2"/>
  <c r="G281" i="2"/>
  <c r="C281" i="2"/>
  <c r="E281" i="2"/>
  <c r="H281" i="2"/>
  <c r="A282" i="2"/>
  <c r="D282" i="2"/>
  <c r="G282" i="2"/>
  <c r="C282" i="2"/>
  <c r="E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D285" i="2"/>
  <c r="G285" i="2"/>
  <c r="C285" i="2"/>
  <c r="E285" i="2"/>
  <c r="H285" i="2"/>
  <c r="A286" i="2"/>
  <c r="B286" i="2"/>
  <c r="C286" i="2"/>
  <c r="E286" i="2"/>
  <c r="D286" i="2"/>
  <c r="G286" i="2"/>
  <c r="H286" i="2"/>
  <c r="A287" i="2"/>
  <c r="B287" i="2"/>
  <c r="C287" i="2"/>
  <c r="E287" i="2"/>
  <c r="D287" i="2"/>
  <c r="G287" i="2"/>
  <c r="H287" i="2"/>
  <c r="A288" i="2"/>
  <c r="B288" i="2"/>
  <c r="C288" i="2"/>
  <c r="D288" i="2"/>
  <c r="E288" i="2"/>
  <c r="G288" i="2"/>
  <c r="H288" i="2"/>
  <c r="A289" i="2"/>
  <c r="B289" i="2"/>
  <c r="D289" i="2"/>
  <c r="G289" i="2"/>
  <c r="C289" i="2"/>
  <c r="E289" i="2"/>
  <c r="H289" i="2"/>
  <c r="A290" i="2"/>
  <c r="D290" i="2"/>
  <c r="G290" i="2"/>
  <c r="C290" i="2"/>
  <c r="E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B293" i="2"/>
  <c r="D293" i="2"/>
  <c r="G293" i="2"/>
  <c r="C293" i="2"/>
  <c r="E293" i="2"/>
  <c r="H293" i="2"/>
  <c r="A294" i="2"/>
  <c r="B294" i="2"/>
  <c r="C294" i="2"/>
  <c r="E294" i="2"/>
  <c r="D294" i="2"/>
  <c r="G294" i="2"/>
  <c r="H294" i="2"/>
  <c r="A295" i="2"/>
  <c r="B295" i="2"/>
  <c r="C295" i="2"/>
  <c r="E295" i="2"/>
  <c r="D295" i="2"/>
  <c r="G295" i="2"/>
  <c r="H295" i="2"/>
  <c r="A296" i="2"/>
  <c r="B296" i="2"/>
  <c r="C296" i="2"/>
  <c r="D296" i="2"/>
  <c r="E296" i="2"/>
  <c r="G296" i="2"/>
  <c r="H296" i="2"/>
  <c r="A297" i="2"/>
  <c r="B297" i="2"/>
  <c r="D297" i="2"/>
  <c r="G297" i="2"/>
  <c r="C297" i="2"/>
  <c r="E297" i="2"/>
  <c r="H297" i="2"/>
  <c r="A298" i="2"/>
  <c r="D298" i="2"/>
  <c r="G298" i="2"/>
  <c r="C298" i="2"/>
  <c r="H298" i="2"/>
  <c r="B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H301" i="2"/>
  <c r="A302" i="2"/>
  <c r="B302" i="2"/>
  <c r="C302" i="2"/>
  <c r="E302" i="2"/>
  <c r="D302" i="2"/>
  <c r="G302" i="2"/>
  <c r="H302" i="2"/>
  <c r="A303" i="2"/>
  <c r="B303" i="2"/>
  <c r="C303" i="2"/>
  <c r="E303" i="2"/>
  <c r="D303" i="2"/>
  <c r="G303" i="2"/>
  <c r="H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D306" i="2"/>
  <c r="G306" i="2"/>
  <c r="C306" i="2"/>
  <c r="E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E308" i="2"/>
  <c r="H308" i="2"/>
  <c r="B308" i="2"/>
  <c r="A309" i="2"/>
  <c r="B309" i="2"/>
  <c r="D309" i="2"/>
  <c r="G309" i="2"/>
  <c r="C309" i="2"/>
  <c r="E309" i="2"/>
  <c r="H309" i="2"/>
  <c r="A310" i="2"/>
  <c r="B310" i="2"/>
  <c r="C310" i="2"/>
  <c r="E310" i="2"/>
  <c r="D310" i="2"/>
  <c r="G310" i="2"/>
  <c r="H310" i="2"/>
  <c r="A311" i="2"/>
  <c r="B311" i="2"/>
  <c r="C311" i="2"/>
  <c r="E311" i="2"/>
  <c r="D311" i="2"/>
  <c r="G311" i="2"/>
  <c r="H311" i="2"/>
  <c r="A312" i="2"/>
  <c r="B312" i="2"/>
  <c r="C312" i="2"/>
  <c r="D312" i="2"/>
  <c r="E312" i="2"/>
  <c r="G312" i="2"/>
  <c r="H312" i="2"/>
  <c r="A313" i="2"/>
  <c r="B313" i="2"/>
  <c r="D313" i="2"/>
  <c r="G313" i="2"/>
  <c r="C313" i="2"/>
  <c r="H313" i="2"/>
  <c r="A314" i="2"/>
  <c r="D314" i="2"/>
  <c r="G314" i="2"/>
  <c r="C314" i="2"/>
  <c r="E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E316" i="2"/>
  <c r="H316" i="2"/>
  <c r="B316" i="2"/>
  <c r="A317" i="2"/>
  <c r="B317" i="2"/>
  <c r="D317" i="2"/>
  <c r="G317" i="2"/>
  <c r="C317" i="2"/>
  <c r="E317" i="2"/>
  <c r="H317" i="2"/>
  <c r="A318" i="2"/>
  <c r="B318" i="2"/>
  <c r="C318" i="2"/>
  <c r="E318" i="2"/>
  <c r="D318" i="2"/>
  <c r="G318" i="2"/>
  <c r="H318" i="2"/>
  <c r="A319" i="2"/>
  <c r="B319" i="2"/>
  <c r="C319" i="2"/>
  <c r="D319" i="2"/>
  <c r="G319" i="2"/>
  <c r="H319" i="2"/>
  <c r="A320" i="2"/>
  <c r="B320" i="2"/>
  <c r="C320" i="2"/>
  <c r="D320" i="2"/>
  <c r="E320" i="2"/>
  <c r="G320" i="2"/>
  <c r="H320" i="2"/>
  <c r="A321" i="2"/>
  <c r="B321" i="2"/>
  <c r="D321" i="2"/>
  <c r="G321" i="2"/>
  <c r="C321" i="2"/>
  <c r="E321" i="2"/>
  <c r="H321" i="2"/>
  <c r="A322" i="2"/>
  <c r="D322" i="2"/>
  <c r="G322" i="2"/>
  <c r="C322" i="2"/>
  <c r="E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B325" i="2"/>
  <c r="D325" i="2"/>
  <c r="G325" i="2"/>
  <c r="C325" i="2"/>
  <c r="E325" i="2"/>
  <c r="H325" i="2"/>
  <c r="A326" i="2"/>
  <c r="B326" i="2"/>
  <c r="C326" i="2"/>
  <c r="E326" i="2"/>
  <c r="D326" i="2"/>
  <c r="G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E328" i="2"/>
  <c r="G328" i="2"/>
  <c r="H328" i="2"/>
  <c r="A329" i="2"/>
  <c r="B329" i="2"/>
  <c r="D329" i="2"/>
  <c r="G329" i="2"/>
  <c r="C329" i="2"/>
  <c r="E329" i="2"/>
  <c r="H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B333" i="2"/>
  <c r="D333" i="2"/>
  <c r="G333" i="2"/>
  <c r="C333" i="2"/>
  <c r="H333" i="2"/>
  <c r="A334" i="2"/>
  <c r="B334" i="2"/>
  <c r="C334" i="2"/>
  <c r="E334" i="2"/>
  <c r="D334" i="2"/>
  <c r="G334" i="2"/>
  <c r="H334" i="2"/>
  <c r="A335" i="2"/>
  <c r="B335" i="2"/>
  <c r="C335" i="2"/>
  <c r="E335" i="2"/>
  <c r="D335" i="2"/>
  <c r="G335" i="2"/>
  <c r="H335" i="2"/>
  <c r="A336" i="2"/>
  <c r="B336" i="2"/>
  <c r="C336" i="2"/>
  <c r="D336" i="2"/>
  <c r="E336" i="2"/>
  <c r="G336" i="2"/>
  <c r="H336" i="2"/>
  <c r="A337" i="2"/>
  <c r="B337" i="2"/>
  <c r="D337" i="2"/>
  <c r="G337" i="2"/>
  <c r="C337" i="2"/>
  <c r="E337" i="2"/>
  <c r="H337" i="2"/>
  <c r="A338" i="2"/>
  <c r="D338" i="2"/>
  <c r="G338" i="2"/>
  <c r="C338" i="2"/>
  <c r="E338" i="2"/>
  <c r="H338" i="2"/>
  <c r="B338" i="2"/>
  <c r="A339" i="2"/>
  <c r="D339" i="2"/>
  <c r="G339" i="2"/>
  <c r="C339" i="2"/>
  <c r="E339" i="2"/>
  <c r="H339" i="2"/>
  <c r="B339" i="2"/>
  <c r="A340" i="2"/>
  <c r="D340" i="2"/>
  <c r="G340" i="2"/>
  <c r="C340" i="2"/>
  <c r="E340" i="2"/>
  <c r="H340" i="2"/>
  <c r="B340" i="2"/>
  <c r="A341" i="2"/>
  <c r="B341" i="2"/>
  <c r="D341" i="2"/>
  <c r="G341" i="2"/>
  <c r="C341" i="2"/>
  <c r="E341" i="2"/>
  <c r="H341" i="2"/>
  <c r="A342" i="2"/>
  <c r="B342" i="2"/>
  <c r="C342" i="2"/>
  <c r="E342" i="2"/>
  <c r="D342" i="2"/>
  <c r="G342" i="2"/>
  <c r="H342" i="2"/>
  <c r="A343" i="2"/>
  <c r="B343" i="2"/>
  <c r="C343" i="2"/>
  <c r="E343" i="2"/>
  <c r="D343" i="2"/>
  <c r="G343" i="2"/>
  <c r="H343" i="2"/>
  <c r="A344" i="2"/>
  <c r="B344" i="2"/>
  <c r="C344" i="2"/>
  <c r="D344" i="2"/>
  <c r="E344" i="2"/>
  <c r="G344" i="2"/>
  <c r="H344" i="2"/>
  <c r="A345" i="2"/>
  <c r="B345" i="2"/>
  <c r="D345" i="2"/>
  <c r="G345" i="2"/>
  <c r="C345" i="2"/>
  <c r="E345" i="2"/>
  <c r="H345" i="2"/>
  <c r="A346" i="2"/>
  <c r="D346" i="2"/>
  <c r="G346" i="2"/>
  <c r="C346" i="2"/>
  <c r="E346" i="2"/>
  <c r="H346" i="2"/>
  <c r="B346" i="2"/>
  <c r="A347" i="2"/>
  <c r="D347" i="2"/>
  <c r="G347" i="2"/>
  <c r="C347" i="2"/>
  <c r="E347" i="2"/>
  <c r="H347" i="2"/>
  <c r="B347" i="2"/>
  <c r="A348" i="2"/>
  <c r="D348" i="2"/>
  <c r="G348" i="2"/>
  <c r="C348" i="2"/>
  <c r="E348" i="2"/>
  <c r="H348" i="2"/>
  <c r="B348" i="2"/>
  <c r="A349" i="2"/>
  <c r="B349" i="2"/>
  <c r="D349" i="2"/>
  <c r="G349" i="2"/>
  <c r="C349" i="2"/>
  <c r="E349" i="2"/>
  <c r="H349" i="2"/>
  <c r="A350" i="2"/>
  <c r="B350" i="2"/>
  <c r="C350" i="2"/>
  <c r="E350" i="2"/>
  <c r="D350" i="2"/>
  <c r="G350" i="2"/>
  <c r="H350" i="2"/>
  <c r="A351" i="2"/>
  <c r="B351" i="2"/>
  <c r="C351" i="2"/>
  <c r="E351" i="2"/>
  <c r="D351" i="2"/>
  <c r="G351" i="2"/>
  <c r="H351" i="2"/>
  <c r="A352" i="2"/>
  <c r="B352" i="2"/>
  <c r="C352" i="2"/>
  <c r="D352" i="2"/>
  <c r="E352" i="2"/>
  <c r="G352" i="2"/>
  <c r="H352" i="2"/>
  <c r="A353" i="2"/>
  <c r="B353" i="2"/>
  <c r="D353" i="2"/>
  <c r="G353" i="2"/>
  <c r="C353" i="2"/>
  <c r="E353" i="2"/>
  <c r="H353" i="2"/>
  <c r="A354" i="2"/>
  <c r="D354" i="2"/>
  <c r="G354" i="2"/>
  <c r="C354" i="2"/>
  <c r="E354" i="2"/>
  <c r="H354" i="2"/>
  <c r="B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B357" i="2"/>
  <c r="D357" i="2"/>
  <c r="G357" i="2"/>
  <c r="C357" i="2"/>
  <c r="E357" i="2"/>
  <c r="H357" i="2"/>
  <c r="A358" i="2"/>
  <c r="B358" i="2"/>
  <c r="C358" i="2"/>
  <c r="E358" i="2"/>
  <c r="D358" i="2"/>
  <c r="G358" i="2"/>
  <c r="H358" i="2"/>
  <c r="A359" i="2"/>
  <c r="B359" i="2"/>
  <c r="C359" i="2"/>
  <c r="E359" i="2"/>
  <c r="D359" i="2"/>
  <c r="G359" i="2"/>
  <c r="H359" i="2"/>
  <c r="A360" i="2"/>
  <c r="B360" i="2"/>
  <c r="C360" i="2"/>
  <c r="D360" i="2"/>
  <c r="E360" i="2"/>
  <c r="G360" i="2"/>
  <c r="H360" i="2"/>
  <c r="A361" i="2"/>
  <c r="B361" i="2"/>
  <c r="D361" i="2"/>
  <c r="G361" i="2"/>
  <c r="C361" i="2"/>
  <c r="E361" i="2"/>
  <c r="H361" i="2"/>
  <c r="A362" i="2"/>
  <c r="D362" i="2"/>
  <c r="G362" i="2"/>
  <c r="C362" i="2"/>
  <c r="E362" i="2"/>
  <c r="H362" i="2"/>
  <c r="B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B365" i="2"/>
  <c r="F365" i="2"/>
  <c r="D365" i="2"/>
  <c r="G365" i="2"/>
  <c r="C365" i="2"/>
  <c r="E365" i="2"/>
  <c r="H365" i="2"/>
  <c r="A366" i="2"/>
  <c r="B366" i="2"/>
  <c r="D366" i="2"/>
  <c r="G366" i="2"/>
  <c r="C366" i="2"/>
  <c r="E366" i="2"/>
  <c r="H366" i="2"/>
  <c r="A367" i="2"/>
  <c r="B367" i="2"/>
  <c r="C367" i="2"/>
  <c r="E367" i="2"/>
  <c r="D367" i="2"/>
  <c r="G367" i="2"/>
  <c r="H367" i="2"/>
  <c r="A368" i="2"/>
  <c r="B368" i="2"/>
  <c r="C368" i="2"/>
  <c r="E368" i="2"/>
  <c r="D368" i="2"/>
  <c r="G368" i="2"/>
  <c r="H368" i="2"/>
  <c r="A369" i="2"/>
  <c r="B369" i="2"/>
  <c r="C369" i="2"/>
  <c r="D369" i="2"/>
  <c r="E369" i="2"/>
  <c r="G369" i="2"/>
  <c r="H369" i="2"/>
  <c r="A370" i="2"/>
  <c r="B370" i="2"/>
  <c r="D370" i="2"/>
  <c r="G370" i="2"/>
  <c r="C370" i="2"/>
  <c r="E370" i="2"/>
  <c r="H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E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E376" i="2"/>
  <c r="D376" i="2"/>
  <c r="G376" i="2"/>
  <c r="H376" i="2"/>
  <c r="A377" i="2"/>
  <c r="B377" i="2"/>
  <c r="C377" i="2"/>
  <c r="D377" i="2"/>
  <c r="E377" i="2"/>
  <c r="G377" i="2"/>
  <c r="H377" i="2"/>
  <c r="A378" i="2"/>
  <c r="B378" i="2"/>
  <c r="D378" i="2"/>
  <c r="G378" i="2"/>
  <c r="C378" i="2"/>
  <c r="E378" i="2"/>
  <c r="H378" i="2"/>
  <c r="A379" i="2"/>
  <c r="D379" i="2"/>
  <c r="G379" i="2"/>
  <c r="C379" i="2"/>
  <c r="E379" i="2"/>
  <c r="H379" i="2"/>
  <c r="B379" i="2"/>
  <c r="A380" i="2"/>
  <c r="D380" i="2"/>
  <c r="G380" i="2"/>
  <c r="C380" i="2"/>
  <c r="E380" i="2"/>
  <c r="H380" i="2"/>
  <c r="B380" i="2"/>
  <c r="A381" i="2"/>
  <c r="D381" i="2"/>
  <c r="G381" i="2"/>
  <c r="C381" i="2"/>
  <c r="E381" i="2"/>
  <c r="H381" i="2"/>
  <c r="B381" i="2"/>
  <c r="A382" i="2"/>
  <c r="B382" i="2"/>
  <c r="D382" i="2"/>
  <c r="G382" i="2"/>
  <c r="C382" i="2"/>
  <c r="E382" i="2"/>
  <c r="H382" i="2"/>
  <c r="A383" i="2"/>
  <c r="B383" i="2"/>
  <c r="C383" i="2"/>
  <c r="E383" i="2"/>
  <c r="D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D385" i="2"/>
  <c r="E385" i="2"/>
  <c r="G385" i="2"/>
  <c r="H385" i="2"/>
  <c r="A386" i="2"/>
  <c r="B386" i="2"/>
  <c r="D386" i="2"/>
  <c r="G386" i="2"/>
  <c r="C386" i="2"/>
  <c r="E386" i="2"/>
  <c r="H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D389" i="2"/>
  <c r="G389" i="2"/>
  <c r="C389" i="2"/>
  <c r="E389" i="2"/>
  <c r="H389" i="2"/>
  <c r="B389" i="2"/>
  <c r="A390" i="2"/>
  <c r="B390" i="2"/>
  <c r="D390" i="2"/>
  <c r="G390" i="2"/>
  <c r="C390" i="2"/>
  <c r="E390" i="2"/>
  <c r="H390" i="2"/>
  <c r="A391" i="2"/>
  <c r="B391" i="2"/>
  <c r="C391" i="2"/>
  <c r="E391" i="2"/>
  <c r="D391" i="2"/>
  <c r="G391" i="2"/>
  <c r="H391" i="2"/>
  <c r="A392" i="2"/>
  <c r="B392" i="2"/>
  <c r="C392" i="2"/>
  <c r="E392" i="2"/>
  <c r="D392" i="2"/>
  <c r="G392" i="2"/>
  <c r="H392" i="2"/>
  <c r="A393" i="2"/>
  <c r="B393" i="2"/>
  <c r="C393" i="2"/>
  <c r="D393" i="2"/>
  <c r="E393" i="2"/>
  <c r="G393" i="2"/>
  <c r="H393" i="2"/>
  <c r="A394" i="2"/>
  <c r="B394" i="2"/>
  <c r="D394" i="2"/>
  <c r="G394" i="2"/>
  <c r="C394" i="2"/>
  <c r="E394" i="2"/>
  <c r="H394" i="2"/>
  <c r="A395" i="2"/>
  <c r="D395" i="2"/>
  <c r="G395" i="2"/>
  <c r="C395" i="2"/>
  <c r="E395" i="2"/>
  <c r="H395" i="2"/>
  <c r="B395" i="2"/>
  <c r="A396" i="2"/>
  <c r="D396" i="2"/>
  <c r="G396" i="2"/>
  <c r="C396" i="2"/>
  <c r="E396" i="2"/>
  <c r="H396" i="2"/>
  <c r="B396" i="2"/>
  <c r="A397" i="2"/>
  <c r="D397" i="2"/>
  <c r="G397" i="2"/>
  <c r="C397" i="2"/>
  <c r="E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D400" i="2"/>
  <c r="G400" i="2"/>
  <c r="H400" i="2"/>
  <c r="A401" i="2"/>
  <c r="B401" i="2"/>
  <c r="C401" i="2"/>
  <c r="D401" i="2"/>
  <c r="E401" i="2"/>
  <c r="G401" i="2"/>
  <c r="H401" i="2"/>
  <c r="A402" i="2"/>
  <c r="B402" i="2"/>
  <c r="D402" i="2"/>
  <c r="G402" i="2"/>
  <c r="C402" i="2"/>
  <c r="E402" i="2"/>
  <c r="H402" i="2"/>
  <c r="A403" i="2"/>
  <c r="D403" i="2"/>
  <c r="G403" i="2"/>
  <c r="C403" i="2"/>
  <c r="E403" i="2"/>
  <c r="H403" i="2"/>
  <c r="B403" i="2"/>
  <c r="A404" i="2"/>
  <c r="D404" i="2"/>
  <c r="G404" i="2"/>
  <c r="C404" i="2"/>
  <c r="E404" i="2"/>
  <c r="H404" i="2"/>
  <c r="B404" i="2"/>
  <c r="A405" i="2"/>
  <c r="D405" i="2"/>
  <c r="G405" i="2"/>
  <c r="C405" i="2"/>
  <c r="E405" i="2"/>
  <c r="H405" i="2"/>
  <c r="B405" i="2"/>
  <c r="A406" i="2"/>
  <c r="B406" i="2"/>
  <c r="D406" i="2"/>
  <c r="G406" i="2"/>
  <c r="C406" i="2"/>
  <c r="E406" i="2"/>
  <c r="H406" i="2"/>
  <c r="A407" i="2"/>
  <c r="B407" i="2"/>
  <c r="C407" i="2"/>
  <c r="E407" i="2"/>
  <c r="D407" i="2"/>
  <c r="G407" i="2"/>
  <c r="H407" i="2"/>
  <c r="A408" i="2"/>
  <c r="B408" i="2"/>
  <c r="C408" i="2"/>
  <c r="E408" i="2"/>
  <c r="D408" i="2"/>
  <c r="G408" i="2"/>
  <c r="H408" i="2"/>
  <c r="A409" i="2"/>
  <c r="B409" i="2"/>
  <c r="C409" i="2"/>
  <c r="D409" i="2"/>
  <c r="E409" i="2"/>
  <c r="G409" i="2"/>
  <c r="H409" i="2"/>
  <c r="A410" i="2"/>
  <c r="B410" i="2"/>
  <c r="D410" i="2"/>
  <c r="G410" i="2"/>
  <c r="C410" i="2"/>
  <c r="E410" i="2"/>
  <c r="H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D413" i="2"/>
  <c r="G413" i="2"/>
  <c r="C413" i="2"/>
  <c r="E413" i="2"/>
  <c r="H413" i="2"/>
  <c r="B413" i="2"/>
  <c r="A414" i="2"/>
  <c r="B414" i="2"/>
  <c r="D414" i="2"/>
  <c r="G414" i="2"/>
  <c r="C414" i="2"/>
  <c r="E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B417" i="2"/>
  <c r="C417" i="2"/>
  <c r="D417" i="2"/>
  <c r="E417" i="2"/>
  <c r="G417" i="2"/>
  <c r="H417" i="2"/>
  <c r="A418" i="2"/>
  <c r="B418" i="2"/>
  <c r="D418" i="2"/>
  <c r="G418" i="2"/>
  <c r="C418" i="2"/>
  <c r="E418" i="2"/>
  <c r="H418" i="2"/>
  <c r="A419" i="2"/>
  <c r="D419" i="2"/>
  <c r="G419" i="2"/>
  <c r="C419" i="2"/>
  <c r="E419" i="2"/>
  <c r="H419" i="2"/>
  <c r="B419" i="2"/>
  <c r="A420" i="2"/>
  <c r="D420" i="2"/>
  <c r="G420" i="2"/>
  <c r="C420" i="2"/>
  <c r="E420" i="2"/>
  <c r="H420" i="2"/>
  <c r="B420" i="2"/>
  <c r="A421" i="2"/>
  <c r="D421" i="2"/>
  <c r="G421" i="2"/>
  <c r="C421" i="2"/>
  <c r="H421" i="2"/>
  <c r="B421" i="2"/>
  <c r="A422" i="2"/>
  <c r="B422" i="2"/>
  <c r="D422" i="2"/>
  <c r="G422" i="2"/>
  <c r="C422" i="2"/>
  <c r="E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B425" i="2"/>
  <c r="C425" i="2"/>
  <c r="D425" i="2"/>
  <c r="E425" i="2"/>
  <c r="G425" i="2"/>
  <c r="H425" i="2"/>
  <c r="A426" i="2"/>
  <c r="B426" i="2"/>
  <c r="D426" i="2"/>
  <c r="G426" i="2"/>
  <c r="C426" i="2"/>
  <c r="E426" i="2"/>
  <c r="H426" i="2"/>
  <c r="A427" i="2"/>
  <c r="D427" i="2"/>
  <c r="G427" i="2"/>
  <c r="C427" i="2"/>
  <c r="E427" i="2"/>
  <c r="H427" i="2"/>
  <c r="B427" i="2"/>
  <c r="A428" i="2"/>
  <c r="D428" i="2"/>
  <c r="G428" i="2"/>
  <c r="C428" i="2"/>
  <c r="E428" i="2"/>
  <c r="H428" i="2"/>
  <c r="B428" i="2"/>
  <c r="A429" i="2"/>
  <c r="D429" i="2"/>
  <c r="G429" i="2"/>
  <c r="C429" i="2"/>
  <c r="E429" i="2"/>
  <c r="H429" i="2"/>
  <c r="B429" i="2"/>
  <c r="A430" i="2"/>
  <c r="B430" i="2"/>
  <c r="D430" i="2"/>
  <c r="G430" i="2"/>
  <c r="C430" i="2"/>
  <c r="E430" i="2"/>
  <c r="H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D437" i="2"/>
  <c r="G437" i="2"/>
  <c r="C437" i="2"/>
  <c r="E437" i="2"/>
  <c r="H437" i="2"/>
  <c r="B437" i="2"/>
  <c r="A438" i="2"/>
  <c r="B438" i="2"/>
  <c r="D438" i="2"/>
  <c r="G438" i="2"/>
  <c r="C438" i="2"/>
  <c r="E438" i="2"/>
  <c r="H438" i="2"/>
  <c r="A439" i="2"/>
  <c r="B439" i="2"/>
  <c r="C439" i="2"/>
  <c r="E439" i="2"/>
  <c r="D439" i="2"/>
  <c r="G439" i="2"/>
  <c r="H439" i="2"/>
  <c r="A440" i="2"/>
  <c r="B440" i="2"/>
  <c r="C440" i="2"/>
  <c r="E440" i="2"/>
  <c r="D440" i="2"/>
  <c r="G440" i="2"/>
  <c r="H440" i="2"/>
  <c r="A441" i="2"/>
  <c r="B441" i="2"/>
  <c r="C441" i="2"/>
  <c r="D441" i="2"/>
  <c r="G441" i="2"/>
  <c r="H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D444" i="2"/>
  <c r="G444" i="2"/>
  <c r="C444" i="2"/>
  <c r="E444" i="2"/>
  <c r="H444" i="2"/>
  <c r="B444" i="2"/>
  <c r="A445" i="2"/>
  <c r="D445" i="2"/>
  <c r="G445" i="2"/>
  <c r="C445" i="2"/>
  <c r="E445" i="2"/>
  <c r="H445" i="2"/>
  <c r="B445" i="2"/>
  <c r="A446" i="2"/>
  <c r="B446" i="2"/>
  <c r="D446" i="2"/>
  <c r="G446" i="2"/>
  <c r="C446" i="2"/>
  <c r="E446" i="2"/>
  <c r="H446" i="2"/>
  <c r="A447" i="2"/>
  <c r="B447" i="2"/>
  <c r="C447" i="2"/>
  <c r="E447" i="2"/>
  <c r="D447" i="2"/>
  <c r="G447" i="2"/>
  <c r="H447" i="2"/>
  <c r="A448" i="2"/>
  <c r="B448" i="2"/>
  <c r="C448" i="2"/>
  <c r="E448" i="2"/>
  <c r="D448" i="2"/>
  <c r="G448" i="2"/>
  <c r="H448" i="2"/>
  <c r="A449" i="2"/>
  <c r="B449" i="2"/>
  <c r="C449" i="2"/>
  <c r="D449" i="2"/>
  <c r="E449" i="2"/>
  <c r="G449" i="2"/>
  <c r="H449" i="2"/>
  <c r="A450" i="2"/>
  <c r="B450" i="2"/>
  <c r="D450" i="2"/>
  <c r="G450" i="2"/>
  <c r="C450" i="2"/>
  <c r="E450" i="2"/>
  <c r="H450" i="2"/>
  <c r="A451" i="2"/>
  <c r="D451" i="2"/>
  <c r="G451" i="2"/>
  <c r="C451" i="2"/>
  <c r="E451" i="2"/>
  <c r="H451" i="2"/>
  <c r="B451" i="2"/>
  <c r="A452" i="2"/>
  <c r="D452" i="2"/>
  <c r="G452" i="2"/>
  <c r="C452" i="2"/>
  <c r="E452" i="2"/>
  <c r="H452" i="2"/>
  <c r="B452" i="2"/>
  <c r="A453" i="2"/>
  <c r="D453" i="2"/>
  <c r="G453" i="2"/>
  <c r="C453" i="2"/>
  <c r="E453" i="2"/>
  <c r="H453" i="2"/>
  <c r="B453" i="2"/>
  <c r="A454" i="2"/>
  <c r="B454" i="2"/>
  <c r="D454" i="2"/>
  <c r="G454" i="2"/>
  <c r="C454" i="2"/>
  <c r="E454" i="2"/>
  <c r="H454" i="2"/>
  <c r="A455" i="2"/>
  <c r="B455" i="2"/>
  <c r="C455" i="2"/>
  <c r="E455" i="2"/>
  <c r="D455" i="2"/>
  <c r="G455" i="2"/>
  <c r="H455" i="2"/>
  <c r="A456" i="2"/>
  <c r="B456" i="2"/>
  <c r="C456" i="2"/>
  <c r="E456" i="2"/>
  <c r="D456" i="2"/>
  <c r="G456" i="2"/>
  <c r="H456" i="2"/>
  <c r="A457" i="2"/>
  <c r="B457" i="2"/>
  <c r="C457" i="2"/>
  <c r="D457" i="2"/>
  <c r="E457" i="2"/>
  <c r="G457" i="2"/>
  <c r="H457" i="2"/>
  <c r="A458" i="2"/>
  <c r="B458" i="2"/>
  <c r="D458" i="2"/>
  <c r="G458" i="2"/>
  <c r="C458" i="2"/>
  <c r="E458" i="2"/>
  <c r="H458" i="2"/>
  <c r="A459" i="2"/>
  <c r="D459" i="2"/>
  <c r="G459" i="2"/>
  <c r="C459" i="2"/>
  <c r="E459" i="2"/>
  <c r="H459" i="2"/>
  <c r="B459" i="2"/>
  <c r="A460" i="2"/>
  <c r="D460" i="2"/>
  <c r="G460" i="2"/>
  <c r="C460" i="2"/>
  <c r="E460" i="2"/>
  <c r="H460" i="2"/>
  <c r="B460" i="2"/>
  <c r="A461" i="2"/>
  <c r="D461" i="2"/>
  <c r="G461" i="2"/>
  <c r="C461" i="2"/>
  <c r="E461" i="2"/>
  <c r="H461" i="2"/>
  <c r="B461" i="2"/>
  <c r="A462" i="2"/>
  <c r="B462" i="2"/>
  <c r="D462" i="2"/>
  <c r="G462" i="2"/>
  <c r="C462" i="2"/>
  <c r="E462" i="2"/>
  <c r="H462" i="2"/>
  <c r="A463" i="2"/>
  <c r="B463" i="2"/>
  <c r="C463" i="2"/>
  <c r="E463" i="2"/>
  <c r="D463" i="2"/>
  <c r="G463" i="2"/>
  <c r="H463" i="2"/>
  <c r="A464" i="2"/>
  <c r="B464" i="2"/>
  <c r="C464" i="2"/>
  <c r="E464" i="2"/>
  <c r="D464" i="2"/>
  <c r="G464" i="2"/>
  <c r="H464" i="2"/>
  <c r="A465" i="2"/>
  <c r="B465" i="2"/>
  <c r="C465" i="2"/>
  <c r="D465" i="2"/>
  <c r="E465" i="2"/>
  <c r="G465" i="2"/>
  <c r="H465" i="2"/>
  <c r="A466" i="2"/>
  <c r="B466" i="2"/>
  <c r="D466" i="2"/>
  <c r="G466" i="2"/>
  <c r="C466" i="2"/>
  <c r="E466" i="2"/>
  <c r="H466" i="2"/>
  <c r="A467" i="2"/>
  <c r="D467" i="2"/>
  <c r="G467" i="2"/>
  <c r="C467" i="2"/>
  <c r="E467" i="2"/>
  <c r="H467" i="2"/>
  <c r="B467" i="2"/>
  <c r="A468" i="2"/>
  <c r="D468" i="2"/>
  <c r="G468" i="2"/>
  <c r="C468" i="2"/>
  <c r="E468" i="2"/>
  <c r="H468" i="2"/>
  <c r="B468" i="2"/>
  <c r="A469" i="2"/>
  <c r="D469" i="2"/>
  <c r="G469" i="2"/>
  <c r="C469" i="2"/>
  <c r="E469" i="2"/>
  <c r="H469" i="2"/>
  <c r="B469" i="2"/>
  <c r="A470" i="2"/>
  <c r="B470" i="2"/>
  <c r="D470" i="2"/>
  <c r="G470" i="2"/>
  <c r="C470" i="2"/>
  <c r="E470" i="2"/>
  <c r="H470" i="2"/>
  <c r="A471" i="2"/>
  <c r="B471" i="2"/>
  <c r="C471" i="2"/>
  <c r="E471" i="2"/>
  <c r="D471" i="2"/>
  <c r="G471" i="2"/>
  <c r="H471" i="2"/>
  <c r="A472" i="2"/>
  <c r="B472" i="2"/>
  <c r="C472" i="2"/>
  <c r="E472" i="2"/>
  <c r="D472" i="2"/>
  <c r="G472" i="2"/>
  <c r="H472" i="2"/>
  <c r="A473" i="2"/>
  <c r="B473" i="2"/>
  <c r="C473" i="2"/>
  <c r="D473" i="2"/>
  <c r="E473" i="2"/>
  <c r="G473" i="2"/>
  <c r="H473" i="2"/>
  <c r="A474" i="2"/>
  <c r="B474" i="2"/>
  <c r="D474" i="2"/>
  <c r="G474" i="2"/>
  <c r="C474" i="2"/>
  <c r="E474" i="2"/>
  <c r="H474" i="2"/>
  <c r="A475" i="2"/>
  <c r="D475" i="2"/>
  <c r="G475" i="2"/>
  <c r="C475" i="2"/>
  <c r="E475" i="2"/>
  <c r="H475" i="2"/>
  <c r="B475" i="2"/>
  <c r="A476" i="2"/>
  <c r="D476" i="2"/>
  <c r="G476" i="2"/>
  <c r="C476" i="2"/>
  <c r="E476" i="2"/>
  <c r="H476" i="2"/>
  <c r="B476" i="2"/>
  <c r="A477" i="2"/>
  <c r="D477" i="2"/>
  <c r="G477" i="2"/>
  <c r="C477" i="2"/>
  <c r="E477" i="2"/>
  <c r="H477" i="2"/>
  <c r="B477" i="2"/>
  <c r="A478" i="2"/>
  <c r="B478" i="2"/>
  <c r="D478" i="2"/>
  <c r="G478" i="2"/>
  <c r="C478" i="2"/>
  <c r="E478" i="2"/>
  <c r="H478" i="2"/>
  <c r="A479" i="2"/>
  <c r="B479" i="2"/>
  <c r="C479" i="2"/>
  <c r="E479" i="2"/>
  <c r="D479" i="2"/>
  <c r="G479" i="2"/>
  <c r="H479" i="2"/>
  <c r="A480" i="2"/>
  <c r="B480" i="2"/>
  <c r="C480" i="2"/>
  <c r="E480" i="2"/>
  <c r="D480" i="2"/>
  <c r="G480" i="2"/>
  <c r="H480" i="2"/>
  <c r="A481" i="2"/>
  <c r="B481" i="2"/>
  <c r="C481" i="2"/>
  <c r="D481" i="2"/>
  <c r="E481" i="2"/>
  <c r="G481" i="2"/>
  <c r="H481" i="2"/>
  <c r="A482" i="2"/>
  <c r="B482" i="2"/>
  <c r="D482" i="2"/>
  <c r="G482" i="2"/>
  <c r="C482" i="2"/>
  <c r="E482" i="2"/>
  <c r="H482" i="2"/>
  <c r="A483" i="2"/>
  <c r="D483" i="2"/>
  <c r="G483" i="2"/>
  <c r="C483" i="2"/>
  <c r="E483" i="2"/>
  <c r="H483" i="2"/>
  <c r="B483" i="2"/>
  <c r="A484" i="2"/>
  <c r="D484" i="2"/>
  <c r="G484" i="2"/>
  <c r="C484" i="2"/>
  <c r="E484" i="2"/>
  <c r="H484" i="2"/>
  <c r="B484" i="2"/>
  <c r="A485" i="2"/>
  <c r="D485" i="2"/>
  <c r="G485" i="2"/>
  <c r="C485" i="2"/>
  <c r="E485" i="2"/>
  <c r="H485" i="2"/>
  <c r="B485" i="2"/>
  <c r="A486" i="2"/>
  <c r="B486" i="2"/>
  <c r="D486" i="2"/>
  <c r="G486" i="2"/>
  <c r="C486" i="2"/>
  <c r="E486" i="2"/>
  <c r="H486" i="2"/>
  <c r="A487" i="2"/>
  <c r="B487" i="2"/>
  <c r="C487" i="2"/>
  <c r="E487" i="2"/>
  <c r="D487" i="2"/>
  <c r="G487" i="2"/>
  <c r="H487" i="2"/>
  <c r="A488" i="2"/>
  <c r="B488" i="2"/>
  <c r="C488" i="2"/>
  <c r="E488" i="2"/>
  <c r="D488" i="2"/>
  <c r="G488" i="2"/>
  <c r="H488" i="2"/>
  <c r="A489" i="2"/>
  <c r="B489" i="2"/>
  <c r="C489" i="2"/>
  <c r="D489" i="2"/>
  <c r="E489" i="2"/>
  <c r="G489" i="2"/>
  <c r="H489" i="2"/>
  <c r="A490" i="2"/>
  <c r="B490" i="2"/>
  <c r="D490" i="2"/>
  <c r="G490" i="2"/>
  <c r="C490" i="2"/>
  <c r="E490" i="2"/>
  <c r="H490" i="2"/>
  <c r="A491" i="2"/>
  <c r="D491" i="2"/>
  <c r="G491" i="2"/>
  <c r="C491" i="2"/>
  <c r="E491" i="2"/>
  <c r="H491" i="2"/>
  <c r="B491" i="2"/>
  <c r="A492" i="2"/>
  <c r="D492" i="2"/>
  <c r="G492" i="2"/>
  <c r="C492" i="2"/>
  <c r="E492" i="2"/>
  <c r="H492" i="2"/>
  <c r="B492" i="2"/>
  <c r="A493" i="2"/>
  <c r="D493" i="2"/>
  <c r="G493" i="2"/>
  <c r="C493" i="2"/>
  <c r="E493" i="2"/>
  <c r="H493" i="2"/>
  <c r="B493" i="2"/>
  <c r="A494" i="2"/>
  <c r="B494" i="2"/>
  <c r="D494" i="2"/>
  <c r="G494" i="2"/>
  <c r="C494" i="2"/>
  <c r="E494" i="2"/>
  <c r="H494" i="2"/>
  <c r="A495" i="2"/>
  <c r="B495" i="2"/>
  <c r="C495" i="2"/>
  <c r="E495" i="2"/>
  <c r="D495" i="2"/>
  <c r="G495" i="2"/>
  <c r="H495" i="2"/>
  <c r="A496" i="2"/>
  <c r="B496" i="2"/>
  <c r="C496" i="2"/>
  <c r="E496" i="2"/>
  <c r="D496" i="2"/>
  <c r="G496" i="2"/>
  <c r="H496" i="2"/>
  <c r="G645" i="1"/>
  <c r="Z645" i="1"/>
  <c r="AR355" i="3"/>
  <c r="AQ355" i="3"/>
  <c r="AP355" i="3"/>
  <c r="AO355" i="3"/>
  <c r="AN355" i="3"/>
  <c r="AM355" i="3"/>
  <c r="AL355" i="3"/>
  <c r="AS355" i="3"/>
  <c r="AT355" i="3"/>
  <c r="AT329" i="3"/>
  <c r="AS329" i="3"/>
  <c r="AR329" i="3"/>
  <c r="AQ329" i="3"/>
  <c r="AP329" i="3"/>
  <c r="AO329" i="3"/>
  <c r="AN329" i="3"/>
  <c r="AM329" i="3"/>
  <c r="AL329" i="3"/>
  <c r="K350" i="3"/>
  <c r="AF350" i="3"/>
  <c r="AC350" i="3"/>
  <c r="AT331" i="3"/>
  <c r="AS331" i="3"/>
  <c r="AR331" i="3"/>
  <c r="AQ331" i="3"/>
  <c r="AP331" i="3"/>
  <c r="AO331" i="3"/>
  <c r="AN331" i="3"/>
  <c r="AM331" i="3"/>
  <c r="AL331" i="3"/>
  <c r="AF354" i="3"/>
  <c r="K354" i="3"/>
  <c r="AC354" i="3"/>
  <c r="AR340" i="3"/>
  <c r="AQ340" i="3"/>
  <c r="AP340" i="3"/>
  <c r="AO340" i="3"/>
  <c r="AN340" i="3"/>
  <c r="AM340" i="3"/>
  <c r="AL340" i="3"/>
  <c r="K321" i="3"/>
  <c r="AC321" i="3"/>
  <c r="AF321" i="3"/>
  <c r="AT351" i="3"/>
  <c r="AS351" i="3"/>
  <c r="AR351" i="3"/>
  <c r="AQ351" i="3"/>
  <c r="AP351" i="3"/>
  <c r="AO351" i="3"/>
  <c r="AN351" i="3"/>
  <c r="AM351" i="3"/>
  <c r="AL351" i="3"/>
  <c r="K337" i="3"/>
  <c r="AC337" i="3"/>
  <c r="AF337" i="3"/>
  <c r="K358" i="3"/>
  <c r="AC358" i="3"/>
  <c r="AF358" i="3"/>
  <c r="AC356" i="3"/>
  <c r="J356" i="3"/>
  <c r="AF356" i="3"/>
  <c r="AC352" i="3"/>
  <c r="K352" i="3"/>
  <c r="AF352" i="3"/>
  <c r="G346" i="3"/>
  <c r="Z346" i="3"/>
  <c r="AU346" i="3"/>
  <c r="AC343" i="3"/>
  <c r="K343" i="3"/>
  <c r="AS337" i="3"/>
  <c r="AR337" i="3"/>
  <c r="AQ337" i="3"/>
  <c r="AP337" i="3"/>
  <c r="AO337" i="3"/>
  <c r="AN337" i="3"/>
  <c r="AM337" i="3"/>
  <c r="AL337" i="3"/>
  <c r="AT337" i="3"/>
  <c r="Z320" i="3"/>
  <c r="AU320" i="3"/>
  <c r="G320" i="3"/>
  <c r="AU313" i="3"/>
  <c r="Z310" i="3"/>
  <c r="G310" i="3"/>
  <c r="AU305" i="3"/>
  <c r="Z302" i="3"/>
  <c r="G302" i="3"/>
  <c r="AU297" i="3"/>
  <c r="Z294" i="3"/>
  <c r="G294" i="3"/>
  <c r="Z282" i="3"/>
  <c r="AU282" i="3"/>
  <c r="G282" i="3"/>
  <c r="AC270" i="3"/>
  <c r="AF270" i="3"/>
  <c r="I270" i="3"/>
  <c r="AS231" i="3"/>
  <c r="AR231" i="3"/>
  <c r="AQ231" i="3"/>
  <c r="AP231" i="3"/>
  <c r="AO231" i="3"/>
  <c r="AN231" i="3"/>
  <c r="AM231" i="3"/>
  <c r="AL231" i="3"/>
  <c r="AT231" i="3"/>
  <c r="AS225" i="3"/>
  <c r="AR225" i="3"/>
  <c r="AQ225" i="3"/>
  <c r="AP225" i="3"/>
  <c r="AO225" i="3"/>
  <c r="AN225" i="3"/>
  <c r="AM225" i="3"/>
  <c r="AL225" i="3"/>
  <c r="AT225" i="3"/>
  <c r="G347" i="3"/>
  <c r="Z347" i="3"/>
  <c r="AC332" i="3"/>
  <c r="K332" i="3"/>
  <c r="AU315" i="3"/>
  <c r="G315" i="3"/>
  <c r="Z315" i="3"/>
  <c r="AU307" i="3"/>
  <c r="G307" i="3"/>
  <c r="Z307" i="3"/>
  <c r="AT292" i="3"/>
  <c r="AS292" i="3"/>
  <c r="AR292" i="3"/>
  <c r="AQ292" i="3"/>
  <c r="AP292" i="3"/>
  <c r="AO292" i="3"/>
  <c r="AN292" i="3"/>
  <c r="AM292" i="3"/>
  <c r="AL292" i="3"/>
  <c r="AT206" i="3"/>
  <c r="AU358" i="3"/>
  <c r="AT356" i="3"/>
  <c r="AU354" i="3"/>
  <c r="AT352" i="3"/>
  <c r="AU350" i="3"/>
  <c r="AC342" i="3"/>
  <c r="G340" i="3"/>
  <c r="AU334" i="3"/>
  <c r="AF326" i="3"/>
  <c r="G323" i="3"/>
  <c r="Z323" i="3"/>
  <c r="AU310" i="3"/>
  <c r="AU302" i="3"/>
  <c r="AU294" i="3"/>
  <c r="AC291" i="3"/>
  <c r="AF291" i="3"/>
  <c r="G289" i="3"/>
  <c r="AU289" i="3"/>
  <c r="Z289" i="3"/>
  <c r="J284" i="3"/>
  <c r="AC284" i="3"/>
  <c r="I268" i="3"/>
  <c r="AF268" i="3"/>
  <c r="AC268" i="3"/>
  <c r="G256" i="3"/>
  <c r="Z256" i="3"/>
  <c r="AU256" i="3"/>
  <c r="Z349" i="3"/>
  <c r="AU349" i="3"/>
  <c r="G349" i="3"/>
  <c r="AT345" i="3"/>
  <c r="AS345" i="3"/>
  <c r="AR345" i="3"/>
  <c r="AQ345" i="3"/>
  <c r="AP345" i="3"/>
  <c r="AO345" i="3"/>
  <c r="AN345" i="3"/>
  <c r="AM345" i="3"/>
  <c r="AL345" i="3"/>
  <c r="AS340" i="3"/>
  <c r="Z328" i="3"/>
  <c r="AU328" i="3"/>
  <c r="G328" i="3"/>
  <c r="AU325" i="3"/>
  <c r="G325" i="3"/>
  <c r="Z325" i="3"/>
  <c r="G322" i="3"/>
  <c r="Z322" i="3"/>
  <c r="AU322" i="3"/>
  <c r="AC319" i="3"/>
  <c r="K319" i="3"/>
  <c r="AC290" i="3"/>
  <c r="AF290" i="3"/>
  <c r="K290" i="3"/>
  <c r="G280" i="3"/>
  <c r="AU280" i="3"/>
  <c r="AC250" i="3"/>
  <c r="I250" i="3"/>
  <c r="AF250" i="3"/>
  <c r="AC239" i="3"/>
  <c r="I239" i="3"/>
  <c r="AF239" i="3"/>
  <c r="AU220" i="3"/>
  <c r="Z220" i="3"/>
  <c r="G220" i="3"/>
  <c r="G209" i="3"/>
  <c r="AU209" i="3"/>
  <c r="Z209" i="3"/>
  <c r="AC348" i="3"/>
  <c r="K348" i="3"/>
  <c r="AF348" i="3"/>
  <c r="K345" i="3"/>
  <c r="AS342" i="3"/>
  <c r="AR342" i="3"/>
  <c r="AQ342" i="3"/>
  <c r="AP342" i="3"/>
  <c r="AO342" i="3"/>
  <c r="AN342" i="3"/>
  <c r="AM342" i="3"/>
  <c r="AL342" i="3"/>
  <c r="AT342" i="3"/>
  <c r="AT339" i="3"/>
  <c r="AF334" i="3"/>
  <c r="AF332" i="3"/>
  <c r="G331" i="3"/>
  <c r="Z331" i="3"/>
  <c r="AF329" i="3"/>
  <c r="AU287" i="3"/>
  <c r="Z287" i="3"/>
  <c r="G287" i="3"/>
  <c r="G273" i="3"/>
  <c r="Z273" i="3"/>
  <c r="AU273" i="3"/>
  <c r="AS252" i="3"/>
  <c r="AR252" i="3"/>
  <c r="AQ252" i="3"/>
  <c r="AP252" i="3"/>
  <c r="AO252" i="3"/>
  <c r="AN252" i="3"/>
  <c r="AM252" i="3"/>
  <c r="AL252" i="3"/>
  <c r="AT252" i="3"/>
  <c r="AT323" i="3"/>
  <c r="AS323" i="3"/>
  <c r="AR323" i="3"/>
  <c r="AQ323" i="3"/>
  <c r="AP323" i="3"/>
  <c r="AO323" i="3"/>
  <c r="AN323" i="3"/>
  <c r="AM323" i="3"/>
  <c r="AL323" i="3"/>
  <c r="AF318" i="3"/>
  <c r="AT308" i="3"/>
  <c r="AS308" i="3"/>
  <c r="AR308" i="3"/>
  <c r="AQ308" i="3"/>
  <c r="AP308" i="3"/>
  <c r="AO308" i="3"/>
  <c r="AN308" i="3"/>
  <c r="AM308" i="3"/>
  <c r="AL308" i="3"/>
  <c r="AT300" i="3"/>
  <c r="AS300" i="3"/>
  <c r="AR300" i="3"/>
  <c r="AQ300" i="3"/>
  <c r="AP300" i="3"/>
  <c r="AO300" i="3"/>
  <c r="AN300" i="3"/>
  <c r="AM300" i="3"/>
  <c r="AL300" i="3"/>
  <c r="AT276" i="3"/>
  <c r="AS276" i="3"/>
  <c r="AR276" i="3"/>
  <c r="AQ276" i="3"/>
  <c r="AP276" i="3"/>
  <c r="AO276" i="3"/>
  <c r="AN276" i="3"/>
  <c r="AM276" i="3"/>
  <c r="AL276" i="3"/>
  <c r="AT116" i="3"/>
  <c r="AS116" i="3"/>
  <c r="AR116" i="3"/>
  <c r="AQ116" i="3"/>
  <c r="AP116" i="3"/>
  <c r="AO116" i="3"/>
  <c r="AN116" i="3"/>
  <c r="AM116" i="3"/>
  <c r="AL116" i="3"/>
  <c r="Z357" i="3"/>
  <c r="AU357" i="3"/>
  <c r="G357" i="3"/>
  <c r="Z353" i="3"/>
  <c r="AU353" i="3"/>
  <c r="G353" i="3"/>
  <c r="AU348" i="3"/>
  <c r="Z348" i="3"/>
  <c r="AS339" i="3"/>
  <c r="AR339" i="3"/>
  <c r="AQ339" i="3"/>
  <c r="AP339" i="3"/>
  <c r="AO339" i="3"/>
  <c r="AN339" i="3"/>
  <c r="AM339" i="3"/>
  <c r="AL339" i="3"/>
  <c r="Z336" i="3"/>
  <c r="AU336" i="3"/>
  <c r="G336" i="3"/>
  <c r="AU333" i="3"/>
  <c r="G333" i="3"/>
  <c r="Z333" i="3"/>
  <c r="G330" i="3"/>
  <c r="Z330" i="3"/>
  <c r="AU330" i="3"/>
  <c r="AC327" i="3"/>
  <c r="K327" i="3"/>
  <c r="AT324" i="3"/>
  <c r="AU321" i="3"/>
  <c r="Z318" i="3"/>
  <c r="Z316" i="3"/>
  <c r="Z308" i="3"/>
  <c r="Z300" i="3"/>
  <c r="Z292" i="3"/>
  <c r="AT284" i="3"/>
  <c r="AS284" i="3"/>
  <c r="AR284" i="3"/>
  <c r="AQ284" i="3"/>
  <c r="AP284" i="3"/>
  <c r="AO284" i="3"/>
  <c r="AN284" i="3"/>
  <c r="AM284" i="3"/>
  <c r="AL284" i="3"/>
  <c r="AU267" i="3"/>
  <c r="G267" i="3"/>
  <c r="Z267" i="3"/>
  <c r="G264" i="3"/>
  <c r="Z264" i="3"/>
  <c r="AU264" i="3"/>
  <c r="AT236" i="3"/>
  <c r="AS236" i="3"/>
  <c r="AR236" i="3"/>
  <c r="AQ236" i="3"/>
  <c r="AP236" i="3"/>
  <c r="AO236" i="3"/>
  <c r="AN236" i="3"/>
  <c r="AM236" i="3"/>
  <c r="AL236" i="3"/>
  <c r="AT214" i="3"/>
  <c r="AS214" i="3"/>
  <c r="AR214" i="3"/>
  <c r="AQ214" i="3"/>
  <c r="AP214" i="3"/>
  <c r="AO214" i="3"/>
  <c r="AN214" i="3"/>
  <c r="AM214" i="3"/>
  <c r="AL214" i="3"/>
  <c r="AS206" i="3"/>
  <c r="AR206" i="3"/>
  <c r="AQ206" i="3"/>
  <c r="AP206" i="3"/>
  <c r="AO206" i="3"/>
  <c r="AN206" i="3"/>
  <c r="AM206" i="3"/>
  <c r="AL206" i="3"/>
  <c r="AI187" i="3"/>
  <c r="AJ187" i="3"/>
  <c r="AK187" i="3"/>
  <c r="G355" i="3"/>
  <c r="Z355" i="3"/>
  <c r="K329" i="3"/>
  <c r="AT316" i="3"/>
  <c r="AS316" i="3"/>
  <c r="AR316" i="3"/>
  <c r="AQ316" i="3"/>
  <c r="AP316" i="3"/>
  <c r="AO316" i="3"/>
  <c r="AN316" i="3"/>
  <c r="AM316" i="3"/>
  <c r="AL316" i="3"/>
  <c r="AF305" i="3"/>
  <c r="K305" i="3"/>
  <c r="AU299" i="3"/>
  <c r="G299" i="3"/>
  <c r="Z299" i="3"/>
  <c r="AU279" i="3"/>
  <c r="G279" i="3"/>
  <c r="AT238" i="3"/>
  <c r="AS238" i="3"/>
  <c r="AR238" i="3"/>
  <c r="AQ238" i="3"/>
  <c r="AP238" i="3"/>
  <c r="AO238" i="3"/>
  <c r="AN238" i="3"/>
  <c r="AM238" i="3"/>
  <c r="AL238" i="3"/>
  <c r="AS356" i="3"/>
  <c r="AR356" i="3"/>
  <c r="AQ356" i="3"/>
  <c r="AP356" i="3"/>
  <c r="AO356" i="3"/>
  <c r="AN356" i="3"/>
  <c r="AM356" i="3"/>
  <c r="AL356" i="3"/>
  <c r="AS352" i="3"/>
  <c r="AR352" i="3"/>
  <c r="AQ352" i="3"/>
  <c r="AP352" i="3"/>
  <c r="AO352" i="3"/>
  <c r="AN352" i="3"/>
  <c r="AM352" i="3"/>
  <c r="AL352" i="3"/>
  <c r="AU347" i="3"/>
  <c r="AF343" i="3"/>
  <c r="AF342" i="3"/>
  <c r="G339" i="3"/>
  <c r="Z339" i="3"/>
  <c r="Z332" i="3"/>
  <c r="Z329" i="3"/>
  <c r="AC326" i="3"/>
  <c r="G324" i="3"/>
  <c r="AU318" i="3"/>
  <c r="Z313" i="3"/>
  <c r="Z305" i="3"/>
  <c r="Z297" i="3"/>
  <c r="AT285" i="3"/>
  <c r="AS285" i="3"/>
  <c r="AR285" i="3"/>
  <c r="AQ285" i="3"/>
  <c r="AP285" i="3"/>
  <c r="AO285" i="3"/>
  <c r="AN285" i="3"/>
  <c r="AM285" i="3"/>
  <c r="AL285" i="3"/>
  <c r="G281" i="3"/>
  <c r="AU281" i="3"/>
  <c r="Z279" i="3"/>
  <c r="I260" i="3"/>
  <c r="AC260" i="3"/>
  <c r="AF260" i="3"/>
  <c r="G253" i="3"/>
  <c r="Z253" i="3"/>
  <c r="AU253" i="3"/>
  <c r="I244" i="3"/>
  <c r="AF244" i="3"/>
  <c r="AC244" i="3"/>
  <c r="I228" i="3"/>
  <c r="AC228" i="3"/>
  <c r="AF228" i="3"/>
  <c r="I212" i="3"/>
  <c r="AC212" i="3"/>
  <c r="AF212" i="3"/>
  <c r="AQ203" i="3"/>
  <c r="AP203" i="3"/>
  <c r="AO203" i="3"/>
  <c r="AN203" i="3"/>
  <c r="AM203" i="3"/>
  <c r="AL203" i="3"/>
  <c r="AR203" i="3"/>
  <c r="AT203" i="3"/>
  <c r="AS203" i="3"/>
  <c r="G351" i="3"/>
  <c r="Z351" i="3"/>
  <c r="AS326" i="3"/>
  <c r="AR326" i="3"/>
  <c r="AQ326" i="3"/>
  <c r="AP326" i="3"/>
  <c r="AO326" i="3"/>
  <c r="AN326" i="3"/>
  <c r="AM326" i="3"/>
  <c r="AL326" i="3"/>
  <c r="AT326" i="3"/>
  <c r="AF313" i="3"/>
  <c r="K313" i="3"/>
  <c r="AF297" i="3"/>
  <c r="K297" i="3"/>
  <c r="AU263" i="3"/>
  <c r="Z263" i="3"/>
  <c r="G263" i="3"/>
  <c r="Z344" i="3"/>
  <c r="AU344" i="3"/>
  <c r="G344" i="3"/>
  <c r="AU341" i="3"/>
  <c r="G341" i="3"/>
  <c r="Z341" i="3"/>
  <c r="G338" i="3"/>
  <c r="Z338" i="3"/>
  <c r="AU338" i="3"/>
  <c r="AC335" i="3"/>
  <c r="K335" i="3"/>
  <c r="AT332" i="3"/>
  <c r="AS332" i="3"/>
  <c r="AR332" i="3"/>
  <c r="AQ332" i="3"/>
  <c r="AP332" i="3"/>
  <c r="AO332" i="3"/>
  <c r="AN332" i="3"/>
  <c r="AM332" i="3"/>
  <c r="AL332" i="3"/>
  <c r="AS324" i="3"/>
  <c r="AR324" i="3"/>
  <c r="AQ324" i="3"/>
  <c r="AP324" i="3"/>
  <c r="AO324" i="3"/>
  <c r="AN324" i="3"/>
  <c r="AM324" i="3"/>
  <c r="AL324" i="3"/>
  <c r="K318" i="3"/>
  <c r="AU317" i="3"/>
  <c r="G317" i="3"/>
  <c r="Z317" i="3"/>
  <c r="G316" i="3"/>
  <c r="AF314" i="3"/>
  <c r="K314" i="3"/>
  <c r="AC314" i="3"/>
  <c r="Z312" i="3"/>
  <c r="AU312" i="3"/>
  <c r="G312" i="3"/>
  <c r="AC311" i="3"/>
  <c r="K311" i="3"/>
  <c r="AU309" i="3"/>
  <c r="G309" i="3"/>
  <c r="Z309" i="3"/>
  <c r="G308" i="3"/>
  <c r="AF306" i="3"/>
  <c r="K306" i="3"/>
  <c r="AC306" i="3"/>
  <c r="Z304" i="3"/>
  <c r="AU304" i="3"/>
  <c r="G304" i="3"/>
  <c r="AC303" i="3"/>
  <c r="K303" i="3"/>
  <c r="AU301" i="3"/>
  <c r="G301" i="3"/>
  <c r="Z301" i="3"/>
  <c r="G300" i="3"/>
  <c r="AF298" i="3"/>
  <c r="K298" i="3"/>
  <c r="AC298" i="3"/>
  <c r="Z296" i="3"/>
  <c r="AU296" i="3"/>
  <c r="G296" i="3"/>
  <c r="AC295" i="3"/>
  <c r="K295" i="3"/>
  <c r="AU293" i="3"/>
  <c r="G293" i="3"/>
  <c r="Z293" i="3"/>
  <c r="G292" i="3"/>
  <c r="G288" i="3"/>
  <c r="Z288" i="3"/>
  <c r="AU288" i="3"/>
  <c r="AF284" i="3"/>
  <c r="G272" i="3"/>
  <c r="Z272" i="3"/>
  <c r="AU272" i="3"/>
  <c r="AS260" i="3"/>
  <c r="AT260" i="3"/>
  <c r="AR260" i="3"/>
  <c r="AQ260" i="3"/>
  <c r="AP260" i="3"/>
  <c r="AO260" i="3"/>
  <c r="AN260" i="3"/>
  <c r="AM260" i="3"/>
  <c r="AL260" i="3"/>
  <c r="AT246" i="3"/>
  <c r="AS246" i="3"/>
  <c r="AR246" i="3"/>
  <c r="AQ246" i="3"/>
  <c r="AP246" i="3"/>
  <c r="AO246" i="3"/>
  <c r="AN246" i="3"/>
  <c r="AM246" i="3"/>
  <c r="AL246" i="3"/>
  <c r="AT228" i="3"/>
  <c r="AS228" i="3"/>
  <c r="AR228" i="3"/>
  <c r="AQ228" i="3"/>
  <c r="AP228" i="3"/>
  <c r="AO228" i="3"/>
  <c r="AN228" i="3"/>
  <c r="AM228" i="3"/>
  <c r="AL228" i="3"/>
  <c r="Z199" i="3"/>
  <c r="G199" i="3"/>
  <c r="AU199" i="3"/>
  <c r="AS183" i="3"/>
  <c r="AR183" i="3"/>
  <c r="AQ183" i="3"/>
  <c r="AP183" i="3"/>
  <c r="AO183" i="3"/>
  <c r="AN183" i="3"/>
  <c r="AM183" i="3"/>
  <c r="AL183" i="3"/>
  <c r="AT183" i="3"/>
  <c r="AU314" i="3"/>
  <c r="AU306" i="3"/>
  <c r="AU298" i="3"/>
  <c r="AT291" i="3"/>
  <c r="AS291" i="3"/>
  <c r="AU268" i="3"/>
  <c r="AT257" i="3"/>
  <c r="G254" i="3"/>
  <c r="Z254" i="3"/>
  <c r="G245" i="3"/>
  <c r="Z245" i="3"/>
  <c r="AU245" i="3"/>
  <c r="AC242" i="3"/>
  <c r="I242" i="3"/>
  <c r="AC231" i="3"/>
  <c r="I231" i="3"/>
  <c r="AU217" i="3"/>
  <c r="AC203" i="3"/>
  <c r="I203" i="3"/>
  <c r="AF203" i="3"/>
  <c r="AC194" i="3"/>
  <c r="I194" i="3"/>
  <c r="G176" i="3"/>
  <c r="Z176" i="3"/>
  <c r="AU176" i="3"/>
  <c r="G164" i="3"/>
  <c r="Z164" i="3"/>
  <c r="AU164" i="3"/>
  <c r="BJ130" i="3"/>
  <c r="BI130" i="3"/>
  <c r="BH130" i="3"/>
  <c r="BG130" i="3"/>
  <c r="BF130" i="3"/>
  <c r="BE130" i="3"/>
  <c r="BD130" i="3"/>
  <c r="BC130" i="3"/>
  <c r="BK130" i="3"/>
  <c r="AR291" i="3"/>
  <c r="AS290" i="3"/>
  <c r="G285" i="3"/>
  <c r="Z285" i="3"/>
  <c r="AC283" i="3"/>
  <c r="G277" i="3"/>
  <c r="Z277" i="3"/>
  <c r="AU277" i="3"/>
  <c r="AC274" i="3"/>
  <c r="K274" i="3"/>
  <c r="AC271" i="3"/>
  <c r="K271" i="3"/>
  <c r="AU265" i="3"/>
  <c r="AC265" i="3"/>
  <c r="AF262" i="3"/>
  <c r="AT255" i="3"/>
  <c r="AS255" i="3"/>
  <c r="AR255" i="3"/>
  <c r="AQ255" i="3"/>
  <c r="AP255" i="3"/>
  <c r="AO255" i="3"/>
  <c r="AN255" i="3"/>
  <c r="AM255" i="3"/>
  <c r="AL255" i="3"/>
  <c r="AC247" i="3"/>
  <c r="I247" i="3"/>
  <c r="AU244" i="3"/>
  <c r="AQ239" i="3"/>
  <c r="AP239" i="3"/>
  <c r="AO239" i="3"/>
  <c r="AN239" i="3"/>
  <c r="AM239" i="3"/>
  <c r="AL239" i="3"/>
  <c r="AS239" i="3"/>
  <c r="AR239" i="3"/>
  <c r="I236" i="3"/>
  <c r="AT233" i="3"/>
  <c r="AS233" i="3"/>
  <c r="AR233" i="3"/>
  <c r="AQ233" i="3"/>
  <c r="AP233" i="3"/>
  <c r="AO233" i="3"/>
  <c r="AN233" i="3"/>
  <c r="AM233" i="3"/>
  <c r="AL233" i="3"/>
  <c r="AT222" i="3"/>
  <c r="AS222" i="3"/>
  <c r="AR222" i="3"/>
  <c r="AQ222" i="3"/>
  <c r="AP222" i="3"/>
  <c r="AO222" i="3"/>
  <c r="AN222" i="3"/>
  <c r="AM222" i="3"/>
  <c r="AL222" i="3"/>
  <c r="AF217" i="3"/>
  <c r="Z211" i="3"/>
  <c r="AU211" i="3"/>
  <c r="G211" i="3"/>
  <c r="AU208" i="3"/>
  <c r="G208" i="3"/>
  <c r="Z208" i="3"/>
  <c r="G206" i="3"/>
  <c r="Z206" i="3"/>
  <c r="AF204" i="3"/>
  <c r="G202" i="3"/>
  <c r="Z202" i="3"/>
  <c r="AU202" i="3"/>
  <c r="Z198" i="3"/>
  <c r="G198" i="3"/>
  <c r="AU198" i="3"/>
  <c r="AS193" i="3"/>
  <c r="AR193" i="3"/>
  <c r="AQ193" i="3"/>
  <c r="AP193" i="3"/>
  <c r="AO193" i="3"/>
  <c r="AN193" i="3"/>
  <c r="AM193" i="3"/>
  <c r="AL193" i="3"/>
  <c r="AT193" i="3"/>
  <c r="G188" i="3"/>
  <c r="AU188" i="3"/>
  <c r="AC186" i="3"/>
  <c r="AF186" i="3"/>
  <c r="I186" i="3"/>
  <c r="Z174" i="3"/>
  <c r="AU174" i="3"/>
  <c r="G174" i="3"/>
  <c r="AU172" i="3"/>
  <c r="G172" i="3"/>
  <c r="Z172" i="3"/>
  <c r="AT161" i="3"/>
  <c r="AS161" i="3"/>
  <c r="AR161" i="3"/>
  <c r="AQ161" i="3"/>
  <c r="AP161" i="3"/>
  <c r="AO161" i="3"/>
  <c r="AN161" i="3"/>
  <c r="AM161" i="3"/>
  <c r="AL161" i="3"/>
  <c r="AU126" i="3"/>
  <c r="G126" i="3"/>
  <c r="Z126" i="3"/>
  <c r="AU120" i="3"/>
  <c r="Z120" i="3"/>
  <c r="G120" i="3"/>
  <c r="AU343" i="3"/>
  <c r="AU335" i="3"/>
  <c r="AU327" i="3"/>
  <c r="AU319" i="3"/>
  <c r="Z314" i="3"/>
  <c r="AU311" i="3"/>
  <c r="Z306" i="3"/>
  <c r="AU303" i="3"/>
  <c r="Z298" i="3"/>
  <c r="AU295" i="3"/>
  <c r="AQ291" i="3"/>
  <c r="AP291" i="3"/>
  <c r="AR290" i="3"/>
  <c r="AQ290" i="3"/>
  <c r="AT283" i="3"/>
  <c r="AS283" i="3"/>
  <c r="AR283" i="3"/>
  <c r="AQ283" i="3"/>
  <c r="AP283" i="3"/>
  <c r="AO283" i="3"/>
  <c r="AN283" i="3"/>
  <c r="AM283" i="3"/>
  <c r="AL283" i="3"/>
  <c r="Z274" i="3"/>
  <c r="AU274" i="3"/>
  <c r="AS271" i="3"/>
  <c r="AR271" i="3"/>
  <c r="AQ271" i="3"/>
  <c r="AP271" i="3"/>
  <c r="AO271" i="3"/>
  <c r="AN271" i="3"/>
  <c r="AM271" i="3"/>
  <c r="AL271" i="3"/>
  <c r="AR266" i="3"/>
  <c r="AQ266" i="3"/>
  <c r="AP266" i="3"/>
  <c r="AO266" i="3"/>
  <c r="AU262" i="3"/>
  <c r="AC262" i="3"/>
  <c r="AC255" i="3"/>
  <c r="I255" i="3"/>
  <c r="Z249" i="3"/>
  <c r="AQ247" i="3"/>
  <c r="AP247" i="3"/>
  <c r="AO247" i="3"/>
  <c r="AN247" i="3"/>
  <c r="AM247" i="3"/>
  <c r="AL247" i="3"/>
  <c r="AS247" i="3"/>
  <c r="AR247" i="3"/>
  <c r="AU241" i="3"/>
  <c r="AT230" i="3"/>
  <c r="AS230" i="3"/>
  <c r="AR230" i="3"/>
  <c r="AQ230" i="3"/>
  <c r="AP230" i="3"/>
  <c r="AO230" i="3"/>
  <c r="AN230" i="3"/>
  <c r="AM230" i="3"/>
  <c r="AL230" i="3"/>
  <c r="AF226" i="3"/>
  <c r="AF225" i="3"/>
  <c r="AF223" i="3"/>
  <c r="Z219" i="3"/>
  <c r="AU219" i="3"/>
  <c r="G219" i="3"/>
  <c r="AU216" i="3"/>
  <c r="G216" i="3"/>
  <c r="Z216" i="3"/>
  <c r="G214" i="3"/>
  <c r="Z214" i="3"/>
  <c r="G205" i="3"/>
  <c r="Z205" i="3"/>
  <c r="AU205" i="3"/>
  <c r="G201" i="3"/>
  <c r="AU201" i="3"/>
  <c r="I189" i="3"/>
  <c r="AC189" i="3"/>
  <c r="AT181" i="3"/>
  <c r="AS181" i="3"/>
  <c r="AR181" i="3"/>
  <c r="AQ181" i="3"/>
  <c r="AP181" i="3"/>
  <c r="AO181" i="3"/>
  <c r="AN181" i="3"/>
  <c r="AM181" i="3"/>
  <c r="AL181" i="3"/>
  <c r="AC170" i="3"/>
  <c r="AF170" i="3"/>
  <c r="I170" i="3"/>
  <c r="AC155" i="3"/>
  <c r="I155" i="3"/>
  <c r="AF155" i="3"/>
  <c r="G149" i="3"/>
  <c r="Z149" i="3"/>
  <c r="AU149" i="3"/>
  <c r="Z146" i="3"/>
  <c r="AU146" i="3"/>
  <c r="G146" i="3"/>
  <c r="G261" i="3"/>
  <c r="Z261" i="3"/>
  <c r="AU261" i="3"/>
  <c r="AC258" i="3"/>
  <c r="I258" i="3"/>
  <c r="AF257" i="3"/>
  <c r="I252" i="3"/>
  <c r="AS249" i="3"/>
  <c r="AR249" i="3"/>
  <c r="AQ249" i="3"/>
  <c r="AP249" i="3"/>
  <c r="AO249" i="3"/>
  <c r="AN249" i="3"/>
  <c r="AM249" i="3"/>
  <c r="AL249" i="3"/>
  <c r="AT249" i="3"/>
  <c r="AF234" i="3"/>
  <c r="AF233" i="3"/>
  <c r="AF231" i="3"/>
  <c r="Z227" i="3"/>
  <c r="AU227" i="3"/>
  <c r="G227" i="3"/>
  <c r="AU224" i="3"/>
  <c r="G224" i="3"/>
  <c r="Z224" i="3"/>
  <c r="G222" i="3"/>
  <c r="Z222" i="3"/>
  <c r="G213" i="3"/>
  <c r="Z213" i="3"/>
  <c r="AU213" i="3"/>
  <c r="AC210" i="3"/>
  <c r="I210" i="3"/>
  <c r="AT207" i="3"/>
  <c r="AS197" i="3"/>
  <c r="AR197" i="3"/>
  <c r="AQ197" i="3"/>
  <c r="AP197" i="3"/>
  <c r="AO197" i="3"/>
  <c r="AN197" i="3"/>
  <c r="AM197" i="3"/>
  <c r="AL197" i="3"/>
  <c r="AT197" i="3"/>
  <c r="AF197" i="3"/>
  <c r="I197" i="3"/>
  <c r="AF180" i="3"/>
  <c r="I180" i="3"/>
  <c r="AC180" i="3"/>
  <c r="AC163" i="3"/>
  <c r="I163" i="3"/>
  <c r="AF163" i="3"/>
  <c r="AS157" i="3"/>
  <c r="AR157" i="3"/>
  <c r="AQ157" i="3"/>
  <c r="AP157" i="3"/>
  <c r="AO157" i="3"/>
  <c r="AN157" i="3"/>
  <c r="AM157" i="3"/>
  <c r="AL157" i="3"/>
  <c r="AT157" i="3"/>
  <c r="Z54" i="3"/>
  <c r="AU54" i="3"/>
  <c r="G54" i="3"/>
  <c r="AO291" i="3"/>
  <c r="AN291" i="3"/>
  <c r="AM291" i="3"/>
  <c r="AL291" i="3"/>
  <c r="AP290" i="3"/>
  <c r="AS286" i="3"/>
  <c r="AR286" i="3"/>
  <c r="AQ286" i="3"/>
  <c r="AP286" i="3"/>
  <c r="AO286" i="3"/>
  <c r="AN286" i="3"/>
  <c r="AM286" i="3"/>
  <c r="AL286" i="3"/>
  <c r="AC286" i="3"/>
  <c r="G278" i="3"/>
  <c r="AU275" i="3"/>
  <c r="G275" i="3"/>
  <c r="AF271" i="3"/>
  <c r="AU270" i="3"/>
  <c r="AF242" i="3"/>
  <c r="AF241" i="3"/>
  <c r="Z235" i="3"/>
  <c r="AU235" i="3"/>
  <c r="G235" i="3"/>
  <c r="AU232" i="3"/>
  <c r="G232" i="3"/>
  <c r="Z232" i="3"/>
  <c r="G230" i="3"/>
  <c r="Z230" i="3"/>
  <c r="G221" i="3"/>
  <c r="Z221" i="3"/>
  <c r="AU221" i="3"/>
  <c r="AC218" i="3"/>
  <c r="I218" i="3"/>
  <c r="Z212" i="3"/>
  <c r="AC207" i="3"/>
  <c r="I207" i="3"/>
  <c r="AT204" i="3"/>
  <c r="AS204" i="3"/>
  <c r="AR204" i="3"/>
  <c r="AQ204" i="3"/>
  <c r="AP204" i="3"/>
  <c r="AO204" i="3"/>
  <c r="AN204" i="3"/>
  <c r="AM204" i="3"/>
  <c r="AL204" i="3"/>
  <c r="I200" i="3"/>
  <c r="AF200" i="3"/>
  <c r="AF194" i="3"/>
  <c r="AT192" i="3"/>
  <c r="AS192" i="3"/>
  <c r="AR192" i="3"/>
  <c r="AQ192" i="3"/>
  <c r="AP192" i="3"/>
  <c r="AO192" i="3"/>
  <c r="AN192" i="3"/>
  <c r="AM192" i="3"/>
  <c r="AL192" i="3"/>
  <c r="Z191" i="3"/>
  <c r="G191" i="3"/>
  <c r="G183" i="3"/>
  <c r="Z183" i="3"/>
  <c r="I175" i="3"/>
  <c r="AC175" i="3"/>
  <c r="AF175" i="3"/>
  <c r="AS165" i="3"/>
  <c r="AR165" i="3"/>
  <c r="AQ165" i="3"/>
  <c r="AP165" i="3"/>
  <c r="AO165" i="3"/>
  <c r="AN165" i="3"/>
  <c r="AM165" i="3"/>
  <c r="AL165" i="3"/>
  <c r="AT165" i="3"/>
  <c r="Z148" i="3"/>
  <c r="G148" i="3"/>
  <c r="AU148" i="3"/>
  <c r="Z145" i="3"/>
  <c r="AU145" i="3"/>
  <c r="G145" i="3"/>
  <c r="G133" i="3"/>
  <c r="Z133" i="3"/>
  <c r="AU133" i="3"/>
  <c r="AC121" i="3"/>
  <c r="I121" i="3"/>
  <c r="AF121" i="3"/>
  <c r="AC113" i="3"/>
  <c r="I113" i="3"/>
  <c r="AF113" i="3"/>
  <c r="AO290" i="3"/>
  <c r="AN290" i="3"/>
  <c r="AM290" i="3"/>
  <c r="AL290" i="3"/>
  <c r="AN278" i="3"/>
  <c r="AM278" i="3"/>
  <c r="AL278" i="3"/>
  <c r="AQ278" i="3"/>
  <c r="AP278" i="3"/>
  <c r="AO278" i="3"/>
  <c r="AR278" i="3"/>
  <c r="AF274" i="3"/>
  <c r="G269" i="3"/>
  <c r="Z269" i="3"/>
  <c r="AU269" i="3"/>
  <c r="AU254" i="3"/>
  <c r="AF249" i="3"/>
  <c r="AF247" i="3"/>
  <c r="Z243" i="3"/>
  <c r="AU243" i="3"/>
  <c r="G243" i="3"/>
  <c r="AU240" i="3"/>
  <c r="G240" i="3"/>
  <c r="Z240" i="3"/>
  <c r="G238" i="3"/>
  <c r="Z238" i="3"/>
  <c r="AF236" i="3"/>
  <c r="G229" i="3"/>
  <c r="Z229" i="3"/>
  <c r="AU229" i="3"/>
  <c r="AC226" i="3"/>
  <c r="I226" i="3"/>
  <c r="AT223" i="3"/>
  <c r="AS223" i="3"/>
  <c r="AR223" i="3"/>
  <c r="AQ223" i="3"/>
  <c r="AP223" i="3"/>
  <c r="AO223" i="3"/>
  <c r="AN223" i="3"/>
  <c r="AM223" i="3"/>
  <c r="AL223" i="3"/>
  <c r="AC217" i="3"/>
  <c r="AC215" i="3"/>
  <c r="I215" i="3"/>
  <c r="AU212" i="3"/>
  <c r="AS207" i="3"/>
  <c r="AR207" i="3"/>
  <c r="AQ207" i="3"/>
  <c r="AP207" i="3"/>
  <c r="AO207" i="3"/>
  <c r="AN207" i="3"/>
  <c r="AM207" i="3"/>
  <c r="AL207" i="3"/>
  <c r="I204" i="3"/>
  <c r="AP200" i="3"/>
  <c r="AO200" i="3"/>
  <c r="AN200" i="3"/>
  <c r="AM200" i="3"/>
  <c r="AL200" i="3"/>
  <c r="AQ200" i="3"/>
  <c r="AS200" i="3"/>
  <c r="AR200" i="3"/>
  <c r="AT191" i="3"/>
  <c r="AR189" i="3"/>
  <c r="AQ189" i="3"/>
  <c r="AP189" i="3"/>
  <c r="AO189" i="3"/>
  <c r="AN189" i="3"/>
  <c r="AM189" i="3"/>
  <c r="AL189" i="3"/>
  <c r="AS189" i="3"/>
  <c r="AT189" i="3"/>
  <c r="AC181" i="3"/>
  <c r="AF181" i="3"/>
  <c r="I181" i="3"/>
  <c r="Z173" i="3"/>
  <c r="G173" i="3"/>
  <c r="AU173" i="3"/>
  <c r="AU167" i="3"/>
  <c r="Z167" i="3"/>
  <c r="G167" i="3"/>
  <c r="G109" i="3"/>
  <c r="Z109" i="3"/>
  <c r="AU109" i="3"/>
  <c r="K276" i="3"/>
  <c r="AC266" i="3"/>
  <c r="K266" i="3"/>
  <c r="AF265" i="3"/>
  <c r="AU259" i="3"/>
  <c r="G259" i="3"/>
  <c r="AS257" i="3"/>
  <c r="AR257" i="3"/>
  <c r="AQ257" i="3"/>
  <c r="AP257" i="3"/>
  <c r="AO257" i="3"/>
  <c r="AN257" i="3"/>
  <c r="AM257" i="3"/>
  <c r="AL257" i="3"/>
  <c r="Z251" i="3"/>
  <c r="AU251" i="3"/>
  <c r="G251" i="3"/>
  <c r="AU248" i="3"/>
  <c r="G248" i="3"/>
  <c r="Z248" i="3"/>
  <c r="G246" i="3"/>
  <c r="Z246" i="3"/>
  <c r="G237" i="3"/>
  <c r="Z237" i="3"/>
  <c r="AU237" i="3"/>
  <c r="AC234" i="3"/>
  <c r="I234" i="3"/>
  <c r="AC223" i="3"/>
  <c r="I223" i="3"/>
  <c r="Z217" i="3"/>
  <c r="AS215" i="3"/>
  <c r="AR215" i="3"/>
  <c r="AQ215" i="3"/>
  <c r="AP215" i="3"/>
  <c r="AO215" i="3"/>
  <c r="AN215" i="3"/>
  <c r="AM215" i="3"/>
  <c r="AL215" i="3"/>
  <c r="AT196" i="3"/>
  <c r="AQ196" i="3"/>
  <c r="AP196" i="3"/>
  <c r="AO196" i="3"/>
  <c r="AN196" i="3"/>
  <c r="AM196" i="3"/>
  <c r="AL196" i="3"/>
  <c r="AS196" i="3"/>
  <c r="AR196" i="3"/>
  <c r="Z196" i="3"/>
  <c r="G196" i="3"/>
  <c r="AU195" i="3"/>
  <c r="G195" i="3"/>
  <c r="Z195" i="3"/>
  <c r="AS191" i="3"/>
  <c r="AR191" i="3"/>
  <c r="AQ191" i="3"/>
  <c r="AP191" i="3"/>
  <c r="AO191" i="3"/>
  <c r="AN191" i="3"/>
  <c r="AM191" i="3"/>
  <c r="AL191" i="3"/>
  <c r="Z188" i="3"/>
  <c r="G184" i="3"/>
  <c r="AU184" i="3"/>
  <c r="Z184" i="3"/>
  <c r="AT169" i="3"/>
  <c r="AS169" i="3"/>
  <c r="AR169" i="3"/>
  <c r="AQ169" i="3"/>
  <c r="AP169" i="3"/>
  <c r="AO169" i="3"/>
  <c r="AN169" i="3"/>
  <c r="AM169" i="3"/>
  <c r="AL169" i="3"/>
  <c r="Z178" i="3"/>
  <c r="AF171" i="3"/>
  <c r="Z162" i="3"/>
  <c r="AU162" i="3"/>
  <c r="G153" i="3"/>
  <c r="Z153" i="3"/>
  <c r="AU151" i="3"/>
  <c r="G151" i="3"/>
  <c r="AF150" i="3"/>
  <c r="I150" i="3"/>
  <c r="AC150" i="3"/>
  <c r="Z147" i="3"/>
  <c r="AU147" i="3"/>
  <c r="AS142" i="3"/>
  <c r="AR142" i="3"/>
  <c r="AQ142" i="3"/>
  <c r="AP142" i="3"/>
  <c r="AO142" i="3"/>
  <c r="AN142" i="3"/>
  <c r="AM142" i="3"/>
  <c r="AL142" i="3"/>
  <c r="G131" i="3"/>
  <c r="Z131" i="3"/>
  <c r="AU131" i="3"/>
  <c r="BK128" i="3"/>
  <c r="BJ128" i="3"/>
  <c r="BI128" i="3"/>
  <c r="BH128" i="3"/>
  <c r="BG128" i="3"/>
  <c r="BF128" i="3"/>
  <c r="BE128" i="3"/>
  <c r="BD128" i="3"/>
  <c r="BC128" i="3"/>
  <c r="AU124" i="3"/>
  <c r="G124" i="3"/>
  <c r="Z124" i="3"/>
  <c r="AF118" i="3"/>
  <c r="I118" i="3"/>
  <c r="AC118" i="3"/>
  <c r="AC114" i="3"/>
  <c r="AF114" i="3"/>
  <c r="BJ111" i="3"/>
  <c r="BI111" i="3"/>
  <c r="BH111" i="3"/>
  <c r="BG111" i="3"/>
  <c r="BF111" i="3"/>
  <c r="BE111" i="3"/>
  <c r="BD111" i="3"/>
  <c r="BC111" i="3"/>
  <c r="BK111" i="3"/>
  <c r="BI104" i="3"/>
  <c r="BH104" i="3"/>
  <c r="G101" i="3"/>
  <c r="AU101" i="3"/>
  <c r="Z101" i="3"/>
  <c r="G100" i="3"/>
  <c r="Z100" i="3"/>
  <c r="AU90" i="3"/>
  <c r="G90" i="3"/>
  <c r="Z90" i="3"/>
  <c r="AU82" i="3"/>
  <c r="G82" i="3"/>
  <c r="Z82" i="3"/>
  <c r="AU74" i="3"/>
  <c r="G74" i="3"/>
  <c r="Z74" i="3"/>
  <c r="I61" i="3"/>
  <c r="AF61" i="3"/>
  <c r="AC61" i="3"/>
  <c r="Z57" i="3"/>
  <c r="G57" i="3"/>
  <c r="AU57" i="3"/>
  <c r="AN266" i="3"/>
  <c r="AM266" i="3"/>
  <c r="AL266" i="3"/>
  <c r="Z185" i="3"/>
  <c r="AP179" i="3"/>
  <c r="AO179" i="3"/>
  <c r="AN179" i="3"/>
  <c r="AM179" i="3"/>
  <c r="AL179" i="3"/>
  <c r="AT178" i="3"/>
  <c r="AS178" i="3"/>
  <c r="AR178" i="3"/>
  <c r="AQ178" i="3"/>
  <c r="AP178" i="3"/>
  <c r="AO178" i="3"/>
  <c r="AN178" i="3"/>
  <c r="AM178" i="3"/>
  <c r="AL178" i="3"/>
  <c r="Z175" i="3"/>
  <c r="Z170" i="3"/>
  <c r="AU170" i="3"/>
  <c r="G161" i="3"/>
  <c r="Z161" i="3"/>
  <c r="AF158" i="3"/>
  <c r="AC158" i="3"/>
  <c r="Z155" i="3"/>
  <c r="AU155" i="3"/>
  <c r="G135" i="3"/>
  <c r="Z135" i="3"/>
  <c r="AU135" i="3"/>
  <c r="BK132" i="3"/>
  <c r="BJ132" i="3"/>
  <c r="BI132" i="3"/>
  <c r="BH132" i="3"/>
  <c r="BG132" i="3"/>
  <c r="BF132" i="3"/>
  <c r="BE132" i="3"/>
  <c r="BD132" i="3"/>
  <c r="BC132" i="3"/>
  <c r="AU128" i="3"/>
  <c r="G128" i="3"/>
  <c r="Z128" i="3"/>
  <c r="AC122" i="3"/>
  <c r="AF122" i="3"/>
  <c r="BK119" i="3"/>
  <c r="BJ119" i="3"/>
  <c r="BI119" i="3"/>
  <c r="BH119" i="3"/>
  <c r="BG119" i="3"/>
  <c r="BF119" i="3"/>
  <c r="BE119" i="3"/>
  <c r="BD119" i="3"/>
  <c r="BC119" i="3"/>
  <c r="BA61" i="3"/>
  <c r="BB61" i="3"/>
  <c r="Z58" i="3"/>
  <c r="AU58" i="3"/>
  <c r="G58" i="3"/>
  <c r="AU258" i="3"/>
  <c r="AU250" i="3"/>
  <c r="AU242" i="3"/>
  <c r="AU234" i="3"/>
  <c r="AU226" i="3"/>
  <c r="AU218" i="3"/>
  <c r="AU210" i="3"/>
  <c r="AF193" i="3"/>
  <c r="Z192" i="3"/>
  <c r="AU190" i="3"/>
  <c r="AQ186" i="3"/>
  <c r="AP186" i="3"/>
  <c r="AO186" i="3"/>
  <c r="AN186" i="3"/>
  <c r="AM186" i="3"/>
  <c r="AL186" i="3"/>
  <c r="AU185" i="3"/>
  <c r="G178" i="3"/>
  <c r="AU175" i="3"/>
  <c r="AF162" i="3"/>
  <c r="AU160" i="3"/>
  <c r="G160" i="3"/>
  <c r="G137" i="3"/>
  <c r="Z137" i="3"/>
  <c r="AU137" i="3"/>
  <c r="BJ134" i="3"/>
  <c r="BI134" i="3"/>
  <c r="BH134" i="3"/>
  <c r="BG134" i="3"/>
  <c r="BF134" i="3"/>
  <c r="BE134" i="3"/>
  <c r="BD134" i="3"/>
  <c r="BC134" i="3"/>
  <c r="BK134" i="3"/>
  <c r="AU130" i="3"/>
  <c r="G130" i="3"/>
  <c r="Z130" i="3"/>
  <c r="AC115" i="3"/>
  <c r="AF115" i="3"/>
  <c r="G190" i="3"/>
  <c r="AU180" i="3"/>
  <c r="Z177" i="3"/>
  <c r="G169" i="3"/>
  <c r="Z169" i="3"/>
  <c r="AF166" i="3"/>
  <c r="AC166" i="3"/>
  <c r="Z163" i="3"/>
  <c r="AU163" i="3"/>
  <c r="Z159" i="3"/>
  <c r="AF147" i="3"/>
  <c r="G139" i="3"/>
  <c r="Z139" i="3"/>
  <c r="AU139" i="3"/>
  <c r="BK136" i="3"/>
  <c r="BJ136" i="3"/>
  <c r="BI136" i="3"/>
  <c r="BH136" i="3"/>
  <c r="BG136" i="3"/>
  <c r="BF136" i="3"/>
  <c r="BE136" i="3"/>
  <c r="BD136" i="3"/>
  <c r="BC136" i="3"/>
  <c r="AU132" i="3"/>
  <c r="G132" i="3"/>
  <c r="Z132" i="3"/>
  <c r="AT117" i="3"/>
  <c r="AS117" i="3"/>
  <c r="AR117" i="3"/>
  <c r="AQ117" i="3"/>
  <c r="AP117" i="3"/>
  <c r="AO117" i="3"/>
  <c r="AN117" i="3"/>
  <c r="AM117" i="3"/>
  <c r="AL117" i="3"/>
  <c r="AS115" i="3"/>
  <c r="AR115" i="3"/>
  <c r="AQ115" i="3"/>
  <c r="AP115" i="3"/>
  <c r="AO115" i="3"/>
  <c r="AN115" i="3"/>
  <c r="AM115" i="3"/>
  <c r="AL115" i="3"/>
  <c r="AU94" i="3"/>
  <c r="G94" i="3"/>
  <c r="Z94" i="3"/>
  <c r="AU86" i="3"/>
  <c r="G86" i="3"/>
  <c r="Z86" i="3"/>
  <c r="AU78" i="3"/>
  <c r="G78" i="3"/>
  <c r="Z78" i="3"/>
  <c r="AU70" i="3"/>
  <c r="G70" i="3"/>
  <c r="Z70" i="3"/>
  <c r="Z55" i="3"/>
  <c r="G55" i="3"/>
  <c r="AU55" i="3"/>
  <c r="AF192" i="3"/>
  <c r="I192" i="3"/>
  <c r="AC187" i="3"/>
  <c r="AF185" i="3"/>
  <c r="AU182" i="3"/>
  <c r="AU177" i="3"/>
  <c r="AC171" i="3"/>
  <c r="AU168" i="3"/>
  <c r="G168" i="3"/>
  <c r="AS159" i="3"/>
  <c r="AR159" i="3"/>
  <c r="AQ159" i="3"/>
  <c r="AP159" i="3"/>
  <c r="AO159" i="3"/>
  <c r="AN159" i="3"/>
  <c r="AM159" i="3"/>
  <c r="AL159" i="3"/>
  <c r="G157" i="3"/>
  <c r="Z157" i="3"/>
  <c r="Z156" i="3"/>
  <c r="AC154" i="3"/>
  <c r="Z140" i="3"/>
  <c r="AU140" i="3"/>
  <c r="G140" i="3"/>
  <c r="BJ138" i="3"/>
  <c r="BI138" i="3"/>
  <c r="BH138" i="3"/>
  <c r="BG138" i="3"/>
  <c r="BF138" i="3"/>
  <c r="BE138" i="3"/>
  <c r="BD138" i="3"/>
  <c r="BC138" i="3"/>
  <c r="BK138" i="3"/>
  <c r="AU134" i="3"/>
  <c r="G134" i="3"/>
  <c r="Z134" i="3"/>
  <c r="G125" i="3"/>
  <c r="Z125" i="3"/>
  <c r="AU125" i="3"/>
  <c r="AC123" i="3"/>
  <c r="AF123" i="3"/>
  <c r="AU113" i="3"/>
  <c r="Z113" i="3"/>
  <c r="G106" i="3"/>
  <c r="Z106" i="3"/>
  <c r="AU106" i="3"/>
  <c r="AU100" i="3"/>
  <c r="Z59" i="3"/>
  <c r="G59" i="3"/>
  <c r="AU59" i="3"/>
  <c r="AT194" i="3"/>
  <c r="AS194" i="3"/>
  <c r="AR194" i="3"/>
  <c r="AQ194" i="3"/>
  <c r="AP194" i="3"/>
  <c r="AO194" i="3"/>
  <c r="AN194" i="3"/>
  <c r="AM194" i="3"/>
  <c r="AL194" i="3"/>
  <c r="Z186" i="3"/>
  <c r="G182" i="3"/>
  <c r="Z171" i="3"/>
  <c r="AU171" i="3"/>
  <c r="G159" i="3"/>
  <c r="AU156" i="3"/>
  <c r="Z154" i="3"/>
  <c r="AU154" i="3"/>
  <c r="Z151" i="3"/>
  <c r="AU136" i="3"/>
  <c r="G136" i="3"/>
  <c r="Z136" i="3"/>
  <c r="G127" i="3"/>
  <c r="Z127" i="3"/>
  <c r="AU127" i="3"/>
  <c r="BJ124" i="3"/>
  <c r="BI124" i="3"/>
  <c r="BH124" i="3"/>
  <c r="BG124" i="3"/>
  <c r="BF124" i="3"/>
  <c r="BE124" i="3"/>
  <c r="BD124" i="3"/>
  <c r="BC124" i="3"/>
  <c r="BK124" i="3"/>
  <c r="AR123" i="3"/>
  <c r="AQ123" i="3"/>
  <c r="AP123" i="3"/>
  <c r="AO123" i="3"/>
  <c r="AN123" i="3"/>
  <c r="AM123" i="3"/>
  <c r="AL123" i="3"/>
  <c r="AS123" i="3"/>
  <c r="BJ118" i="3"/>
  <c r="BI118" i="3"/>
  <c r="BH118" i="3"/>
  <c r="BG118" i="3"/>
  <c r="BF118" i="3"/>
  <c r="BE118" i="3"/>
  <c r="BD118" i="3"/>
  <c r="BC118" i="3"/>
  <c r="AC116" i="3"/>
  <c r="AF116" i="3"/>
  <c r="I116" i="3"/>
  <c r="AT103" i="3"/>
  <c r="AS103" i="3"/>
  <c r="AR103" i="3"/>
  <c r="AQ103" i="3"/>
  <c r="AP103" i="3"/>
  <c r="AO103" i="3"/>
  <c r="AN103" i="3"/>
  <c r="AM103" i="3"/>
  <c r="AL103" i="3"/>
  <c r="Z56" i="3"/>
  <c r="G56" i="3"/>
  <c r="AU56" i="3"/>
  <c r="AC179" i="3"/>
  <c r="AF177" i="3"/>
  <c r="G165" i="3"/>
  <c r="Z165" i="3"/>
  <c r="AC162" i="3"/>
  <c r="AT159" i="3"/>
  <c r="I156" i="3"/>
  <c r="AF156" i="3"/>
  <c r="AT153" i="3"/>
  <c r="AS153" i="3"/>
  <c r="AR153" i="3"/>
  <c r="AQ153" i="3"/>
  <c r="AP153" i="3"/>
  <c r="AO153" i="3"/>
  <c r="AN153" i="3"/>
  <c r="AM153" i="3"/>
  <c r="AL153" i="3"/>
  <c r="AT152" i="3"/>
  <c r="AS152" i="3"/>
  <c r="AR152" i="3"/>
  <c r="AQ152" i="3"/>
  <c r="AP152" i="3"/>
  <c r="AO152" i="3"/>
  <c r="AN152" i="3"/>
  <c r="AM152" i="3"/>
  <c r="AL152" i="3"/>
  <c r="AC147" i="3"/>
  <c r="I147" i="3"/>
  <c r="Z144" i="3"/>
  <c r="AU144" i="3"/>
  <c r="G144" i="3"/>
  <c r="G141" i="3"/>
  <c r="AU141" i="3"/>
  <c r="Z141" i="3"/>
  <c r="AU138" i="3"/>
  <c r="G138" i="3"/>
  <c r="Z138" i="3"/>
  <c r="G129" i="3"/>
  <c r="Z129" i="3"/>
  <c r="AU129" i="3"/>
  <c r="BJ126" i="3"/>
  <c r="BI126" i="3"/>
  <c r="BH126" i="3"/>
  <c r="BG126" i="3"/>
  <c r="BF126" i="3"/>
  <c r="BE126" i="3"/>
  <c r="BD126" i="3"/>
  <c r="BC126" i="3"/>
  <c r="BK126" i="3"/>
  <c r="AU121" i="3"/>
  <c r="Z121" i="3"/>
  <c r="AU112" i="3"/>
  <c r="Z112" i="3"/>
  <c r="G112" i="3"/>
  <c r="G105" i="3"/>
  <c r="Z105" i="3"/>
  <c r="AU105" i="3"/>
  <c r="AU99" i="3"/>
  <c r="G99" i="3"/>
  <c r="Z99" i="3"/>
  <c r="BA70" i="3"/>
  <c r="BB70" i="3"/>
  <c r="BK63" i="3"/>
  <c r="BJ63" i="3"/>
  <c r="BI63" i="3"/>
  <c r="BH63" i="3"/>
  <c r="BG63" i="3"/>
  <c r="BF63" i="3"/>
  <c r="BE63" i="3"/>
  <c r="BD63" i="3"/>
  <c r="BC63" i="3"/>
  <c r="AU166" i="3"/>
  <c r="AU158" i="3"/>
  <c r="AU150" i="3"/>
  <c r="AF119" i="3"/>
  <c r="BI117" i="3"/>
  <c r="BH117" i="3"/>
  <c r="BG117" i="3"/>
  <c r="BF117" i="3"/>
  <c r="BE117" i="3"/>
  <c r="BD117" i="3"/>
  <c r="BC117" i="3"/>
  <c r="BK116" i="3"/>
  <c r="BJ116" i="3"/>
  <c r="AT110" i="3"/>
  <c r="AS110" i="3"/>
  <c r="AR110" i="3"/>
  <c r="BI109" i="3"/>
  <c r="AF104" i="3"/>
  <c r="AU98" i="3"/>
  <c r="G98" i="3"/>
  <c r="AU95" i="3"/>
  <c r="G95" i="3"/>
  <c r="AU91" i="3"/>
  <c r="G91" i="3"/>
  <c r="AU87" i="3"/>
  <c r="G87" i="3"/>
  <c r="AU83" i="3"/>
  <c r="G83" i="3"/>
  <c r="AU79" i="3"/>
  <c r="G79" i="3"/>
  <c r="AU75" i="3"/>
  <c r="G75" i="3"/>
  <c r="BB72" i="3"/>
  <c r="AU71" i="3"/>
  <c r="G71" i="3"/>
  <c r="AS65" i="3"/>
  <c r="AR65" i="3"/>
  <c r="AQ65" i="3"/>
  <c r="AP65" i="3"/>
  <c r="AO65" i="3"/>
  <c r="AN65" i="3"/>
  <c r="AM65" i="3"/>
  <c r="AL65" i="3"/>
  <c r="G64" i="3"/>
  <c r="Z64" i="3"/>
  <c r="AU64" i="3"/>
  <c r="G62" i="3"/>
  <c r="AU62" i="3"/>
  <c r="Z62" i="3"/>
  <c r="Z166" i="3"/>
  <c r="Z158" i="3"/>
  <c r="Z150" i="3"/>
  <c r="AT143" i="3"/>
  <c r="Z143" i="3"/>
  <c r="BF137" i="3"/>
  <c r="BE137" i="3"/>
  <c r="BD137" i="3"/>
  <c r="BC137" i="3"/>
  <c r="BF125" i="3"/>
  <c r="BE125" i="3"/>
  <c r="BD125" i="3"/>
  <c r="BC125" i="3"/>
  <c r="AR122" i="3"/>
  <c r="AQ122" i="3"/>
  <c r="AP122" i="3"/>
  <c r="AO122" i="3"/>
  <c r="AN122" i="3"/>
  <c r="AM122" i="3"/>
  <c r="AL122" i="3"/>
  <c r="BI120" i="3"/>
  <c r="BH120" i="3"/>
  <c r="BG120" i="3"/>
  <c r="BF120" i="3"/>
  <c r="BE120" i="3"/>
  <c r="BD120" i="3"/>
  <c r="BC120" i="3"/>
  <c r="Z118" i="3"/>
  <c r="AR114" i="3"/>
  <c r="AQ114" i="3"/>
  <c r="AP114" i="3"/>
  <c r="AO114" i="3"/>
  <c r="AN114" i="3"/>
  <c r="AM114" i="3"/>
  <c r="AL114" i="3"/>
  <c r="BI112" i="3"/>
  <c r="BH112" i="3"/>
  <c r="BG112" i="3"/>
  <c r="BF112" i="3"/>
  <c r="BE112" i="3"/>
  <c r="BD112" i="3"/>
  <c r="BC112" i="3"/>
  <c r="BH109" i="3"/>
  <c r="BG109" i="3"/>
  <c r="BF109" i="3"/>
  <c r="BE109" i="3"/>
  <c r="BD109" i="3"/>
  <c r="BC109" i="3"/>
  <c r="AF107" i="3"/>
  <c r="BI105" i="3"/>
  <c r="BH105" i="3"/>
  <c r="AU104" i="3"/>
  <c r="AC104" i="3"/>
  <c r="AF103" i="3"/>
  <c r="Z102" i="3"/>
  <c r="BI99" i="3"/>
  <c r="BH99" i="3"/>
  <c r="BI93" i="3"/>
  <c r="BI89" i="3"/>
  <c r="BH89" i="3"/>
  <c r="BG89" i="3"/>
  <c r="BF89" i="3"/>
  <c r="BE89" i="3"/>
  <c r="BD89" i="3"/>
  <c r="BC89" i="3"/>
  <c r="BI85" i="3"/>
  <c r="BI81" i="3"/>
  <c r="BI77" i="3"/>
  <c r="BI73" i="3"/>
  <c r="G69" i="3"/>
  <c r="Z69" i="3"/>
  <c r="AU69" i="3"/>
  <c r="Z60" i="3"/>
  <c r="G60" i="3"/>
  <c r="AU60" i="3"/>
  <c r="BB56" i="3"/>
  <c r="BA56" i="3"/>
  <c r="G152" i="3"/>
  <c r="AS143" i="3"/>
  <c r="AR143" i="3"/>
  <c r="AQ143" i="3"/>
  <c r="AP143" i="3"/>
  <c r="AO143" i="3"/>
  <c r="AN143" i="3"/>
  <c r="AM143" i="3"/>
  <c r="AL143" i="3"/>
  <c r="BI121" i="3"/>
  <c r="BH121" i="3"/>
  <c r="BG121" i="3"/>
  <c r="BF121" i="3"/>
  <c r="BE121" i="3"/>
  <c r="BD121" i="3"/>
  <c r="BC121" i="3"/>
  <c r="BK120" i="3"/>
  <c r="BJ120" i="3"/>
  <c r="AU118" i="3"/>
  <c r="BI113" i="3"/>
  <c r="BH113" i="3"/>
  <c r="BG113" i="3"/>
  <c r="BF113" i="3"/>
  <c r="BE113" i="3"/>
  <c r="BD113" i="3"/>
  <c r="BC113" i="3"/>
  <c r="BK112" i="3"/>
  <c r="BJ112" i="3"/>
  <c r="AQ111" i="3"/>
  <c r="AP111" i="3"/>
  <c r="AO111" i="3"/>
  <c r="AN111" i="3"/>
  <c r="AM111" i="3"/>
  <c r="AL111" i="3"/>
  <c r="AF111" i="3"/>
  <c r="Z110" i="3"/>
  <c r="BK108" i="3"/>
  <c r="BJ108" i="3"/>
  <c r="BI108" i="3"/>
  <c r="BH108" i="3"/>
  <c r="BG108" i="3"/>
  <c r="BF108" i="3"/>
  <c r="BE108" i="3"/>
  <c r="BD108" i="3"/>
  <c r="BC108" i="3"/>
  <c r="AF108" i="3"/>
  <c r="BI106" i="3"/>
  <c r="BH106" i="3"/>
  <c r="BG106" i="3"/>
  <c r="BF106" i="3"/>
  <c r="BE106" i="3"/>
  <c r="BD106" i="3"/>
  <c r="BC106" i="3"/>
  <c r="BI102" i="3"/>
  <c r="BH102" i="3"/>
  <c r="AU102" i="3"/>
  <c r="AU97" i="3"/>
  <c r="G97" i="3"/>
  <c r="AU93" i="3"/>
  <c r="G93" i="3"/>
  <c r="AU89" i="3"/>
  <c r="G89" i="3"/>
  <c r="AU85" i="3"/>
  <c r="G85" i="3"/>
  <c r="AU81" i="3"/>
  <c r="G81" i="3"/>
  <c r="AU77" i="3"/>
  <c r="G77" i="3"/>
  <c r="AU73" i="3"/>
  <c r="G73" i="3"/>
  <c r="G68" i="3"/>
  <c r="Z68" i="3"/>
  <c r="AU68" i="3"/>
  <c r="AT65" i="3"/>
  <c r="AT67" i="3"/>
  <c r="AS67" i="3"/>
  <c r="AR67" i="3"/>
  <c r="AQ67" i="3"/>
  <c r="AP67" i="3"/>
  <c r="AO67" i="3"/>
  <c r="AN67" i="3"/>
  <c r="AM67" i="3"/>
  <c r="AL67" i="3"/>
  <c r="AC50" i="3"/>
  <c r="AF50" i="3"/>
  <c r="I50" i="3"/>
  <c r="G143" i="3"/>
  <c r="AF142" i="3"/>
  <c r="BI137" i="3"/>
  <c r="BH137" i="3"/>
  <c r="BG137" i="3"/>
  <c r="BI135" i="3"/>
  <c r="BH135" i="3"/>
  <c r="BG135" i="3"/>
  <c r="BF135" i="3"/>
  <c r="BE135" i="3"/>
  <c r="BD135" i="3"/>
  <c r="BC135" i="3"/>
  <c r="BI133" i="3"/>
  <c r="BH133" i="3"/>
  <c r="BG133" i="3"/>
  <c r="BF133" i="3"/>
  <c r="BE133" i="3"/>
  <c r="BD133" i="3"/>
  <c r="BC133" i="3"/>
  <c r="BI131" i="3"/>
  <c r="BH131" i="3"/>
  <c r="BG131" i="3"/>
  <c r="BF131" i="3"/>
  <c r="BE131" i="3"/>
  <c r="BD131" i="3"/>
  <c r="BC131" i="3"/>
  <c r="BI129" i="3"/>
  <c r="BH129" i="3"/>
  <c r="BG129" i="3"/>
  <c r="BF129" i="3"/>
  <c r="BE129" i="3"/>
  <c r="BD129" i="3"/>
  <c r="BC129" i="3"/>
  <c r="BI127" i="3"/>
  <c r="BH127" i="3"/>
  <c r="BG127" i="3"/>
  <c r="BF127" i="3"/>
  <c r="BE127" i="3"/>
  <c r="BD127" i="3"/>
  <c r="BC127" i="3"/>
  <c r="BI125" i="3"/>
  <c r="BH125" i="3"/>
  <c r="BG125" i="3"/>
  <c r="BI123" i="3"/>
  <c r="BH123" i="3"/>
  <c r="BG123" i="3"/>
  <c r="BF123" i="3"/>
  <c r="BE123" i="3"/>
  <c r="BD123" i="3"/>
  <c r="BC123" i="3"/>
  <c r="BK122" i="3"/>
  <c r="AT119" i="3"/>
  <c r="AF117" i="3"/>
  <c r="BI115" i="3"/>
  <c r="BH115" i="3"/>
  <c r="BG115" i="3"/>
  <c r="BF115" i="3"/>
  <c r="BE115" i="3"/>
  <c r="BD115" i="3"/>
  <c r="BC115" i="3"/>
  <c r="BK114" i="3"/>
  <c r="BK110" i="3"/>
  <c r="BJ110" i="3"/>
  <c r="BI110" i="3"/>
  <c r="BH110" i="3"/>
  <c r="BG110" i="3"/>
  <c r="BF110" i="3"/>
  <c r="BE110" i="3"/>
  <c r="BD110" i="3"/>
  <c r="BC110" i="3"/>
  <c r="AT108" i="3"/>
  <c r="AQ107" i="3"/>
  <c r="AP107" i="3"/>
  <c r="AO107" i="3"/>
  <c r="AN107" i="3"/>
  <c r="AM107" i="3"/>
  <c r="AL107" i="3"/>
  <c r="AT107" i="3"/>
  <c r="AS107" i="3"/>
  <c r="AR107" i="3"/>
  <c r="AF102" i="3"/>
  <c r="AU96" i="3"/>
  <c r="G96" i="3"/>
  <c r="Z95" i="3"/>
  <c r="AU92" i="3"/>
  <c r="G92" i="3"/>
  <c r="Z91" i="3"/>
  <c r="AU88" i="3"/>
  <c r="G88" i="3"/>
  <c r="Z87" i="3"/>
  <c r="AU84" i="3"/>
  <c r="G84" i="3"/>
  <c r="Z83" i="3"/>
  <c r="AU80" i="3"/>
  <c r="G80" i="3"/>
  <c r="Z79" i="3"/>
  <c r="AU76" i="3"/>
  <c r="G76" i="3"/>
  <c r="Z75" i="3"/>
  <c r="AU72" i="3"/>
  <c r="G72" i="3"/>
  <c r="Z71" i="3"/>
  <c r="G66" i="3"/>
  <c r="Z66" i="3"/>
  <c r="AU66" i="3"/>
  <c r="AS53" i="3"/>
  <c r="AT53" i="3"/>
  <c r="AR53" i="3"/>
  <c r="AQ53" i="3"/>
  <c r="AP53" i="3"/>
  <c r="AO53" i="3"/>
  <c r="AN53" i="3"/>
  <c r="AM53" i="3"/>
  <c r="AL53" i="3"/>
  <c r="BB51" i="3"/>
  <c r="BA51" i="3"/>
  <c r="G35" i="3"/>
  <c r="Z35" i="3"/>
  <c r="AC142" i="3"/>
  <c r="BJ122" i="3"/>
  <c r="BI122" i="3"/>
  <c r="BH122" i="3"/>
  <c r="BG122" i="3"/>
  <c r="BF122" i="3"/>
  <c r="BE122" i="3"/>
  <c r="BD122" i="3"/>
  <c r="BC122" i="3"/>
  <c r="AS119" i="3"/>
  <c r="AR119" i="3"/>
  <c r="AQ119" i="3"/>
  <c r="AP119" i="3"/>
  <c r="AO119" i="3"/>
  <c r="AN119" i="3"/>
  <c r="AM119" i="3"/>
  <c r="AL119" i="3"/>
  <c r="AC117" i="3"/>
  <c r="BI116" i="3"/>
  <c r="BH116" i="3"/>
  <c r="BG116" i="3"/>
  <c r="BF116" i="3"/>
  <c r="BE116" i="3"/>
  <c r="BD116" i="3"/>
  <c r="BC116" i="3"/>
  <c r="BJ114" i="3"/>
  <c r="BI114" i="3"/>
  <c r="BH114" i="3"/>
  <c r="BG114" i="3"/>
  <c r="BF114" i="3"/>
  <c r="BE114" i="3"/>
  <c r="BD114" i="3"/>
  <c r="BC114" i="3"/>
  <c r="AQ110" i="3"/>
  <c r="AP110" i="3"/>
  <c r="AO110" i="3"/>
  <c r="AN110" i="3"/>
  <c r="AM110" i="3"/>
  <c r="AL110" i="3"/>
  <c r="AF110" i="3"/>
  <c r="AS108" i="3"/>
  <c r="AR108" i="3"/>
  <c r="AQ108" i="3"/>
  <c r="AP108" i="3"/>
  <c r="AO108" i="3"/>
  <c r="AN108" i="3"/>
  <c r="AM108" i="3"/>
  <c r="AL108" i="3"/>
  <c r="BI101" i="3"/>
  <c r="BH101" i="3"/>
  <c r="BI95" i="3"/>
  <c r="BI91" i="3"/>
  <c r="BH91" i="3"/>
  <c r="BG91" i="3"/>
  <c r="BF91" i="3"/>
  <c r="BE91" i="3"/>
  <c r="BD91" i="3"/>
  <c r="BC91" i="3"/>
  <c r="BI87" i="3"/>
  <c r="BI83" i="3"/>
  <c r="BH83" i="3"/>
  <c r="BG83" i="3"/>
  <c r="BF83" i="3"/>
  <c r="BE83" i="3"/>
  <c r="BD83" i="3"/>
  <c r="BC83" i="3"/>
  <c r="BI79" i="3"/>
  <c r="BI75" i="3"/>
  <c r="BH75" i="3"/>
  <c r="BG75" i="3"/>
  <c r="BF75" i="3"/>
  <c r="BE75" i="3"/>
  <c r="BD75" i="3"/>
  <c r="BC75" i="3"/>
  <c r="BI71" i="3"/>
  <c r="BH71" i="3"/>
  <c r="BG71" i="3"/>
  <c r="BF71" i="3"/>
  <c r="BE71" i="3"/>
  <c r="BD71" i="3"/>
  <c r="BC71" i="3"/>
  <c r="G63" i="3"/>
  <c r="AU63" i="3"/>
  <c r="Z63" i="3"/>
  <c r="BH96" i="3"/>
  <c r="BG96" i="3"/>
  <c r="BF96" i="3"/>
  <c r="BE96" i="3"/>
  <c r="BD96" i="3"/>
  <c r="BC96" i="3"/>
  <c r="BH95" i="3"/>
  <c r="BG95" i="3"/>
  <c r="BH94" i="3"/>
  <c r="BG94" i="3"/>
  <c r="BH93" i="3"/>
  <c r="BG93" i="3"/>
  <c r="BH92" i="3"/>
  <c r="BG92" i="3"/>
  <c r="BH90" i="3"/>
  <c r="BG90" i="3"/>
  <c r="BF90" i="3"/>
  <c r="BE90" i="3"/>
  <c r="BD90" i="3"/>
  <c r="BC90" i="3"/>
  <c r="BH88" i="3"/>
  <c r="BG88" i="3"/>
  <c r="BF88" i="3"/>
  <c r="BE88" i="3"/>
  <c r="BD88" i="3"/>
  <c r="BC88" i="3"/>
  <c r="BH87" i="3"/>
  <c r="BG87" i="3"/>
  <c r="BH86" i="3"/>
  <c r="BG86" i="3"/>
  <c r="BH85" i="3"/>
  <c r="BG85" i="3"/>
  <c r="BH84" i="3"/>
  <c r="BG84" i="3"/>
  <c r="BH82" i="3"/>
  <c r="BG82" i="3"/>
  <c r="BF82" i="3"/>
  <c r="BE82" i="3"/>
  <c r="BD82" i="3"/>
  <c r="BC82" i="3"/>
  <c r="BH81" i="3"/>
  <c r="BG81" i="3"/>
  <c r="BF81" i="3"/>
  <c r="BE81" i="3"/>
  <c r="BD81" i="3"/>
  <c r="BC81" i="3"/>
  <c r="BH80" i="3"/>
  <c r="BG80" i="3"/>
  <c r="BF80" i="3"/>
  <c r="BE80" i="3"/>
  <c r="BD80" i="3"/>
  <c r="BC80" i="3"/>
  <c r="BH79" i="3"/>
  <c r="BG79" i="3"/>
  <c r="BF79" i="3"/>
  <c r="BE79" i="3"/>
  <c r="BD79" i="3"/>
  <c r="BC79" i="3"/>
  <c r="BH78" i="3"/>
  <c r="BG78" i="3"/>
  <c r="BF78" i="3"/>
  <c r="BE78" i="3"/>
  <c r="BD78" i="3"/>
  <c r="BC78" i="3"/>
  <c r="BH77" i="3"/>
  <c r="BG77" i="3"/>
  <c r="BF77" i="3"/>
  <c r="BE77" i="3"/>
  <c r="BD77" i="3"/>
  <c r="BC77" i="3"/>
  <c r="BH76" i="3"/>
  <c r="BG76" i="3"/>
  <c r="BF76" i="3"/>
  <c r="BE76" i="3"/>
  <c r="BD76" i="3"/>
  <c r="BC76" i="3"/>
  <c r="BH74" i="3"/>
  <c r="BG74" i="3"/>
  <c r="BF74" i="3"/>
  <c r="BE74" i="3"/>
  <c r="BD74" i="3"/>
  <c r="BC74" i="3"/>
  <c r="BH73" i="3"/>
  <c r="BG73" i="3"/>
  <c r="BF73" i="3"/>
  <c r="BE73" i="3"/>
  <c r="BD73" i="3"/>
  <c r="BC73" i="3"/>
  <c r="Z67" i="3"/>
  <c r="BH65" i="3"/>
  <c r="G65" i="3"/>
  <c r="Z61" i="3"/>
  <c r="BH55" i="3"/>
  <c r="BG55" i="3"/>
  <c r="BF55" i="3"/>
  <c r="BE55" i="3"/>
  <c r="BD55" i="3"/>
  <c r="BC55" i="3"/>
  <c r="Z53" i="3"/>
  <c r="G43" i="3"/>
  <c r="Z43" i="3"/>
  <c r="AU43" i="3"/>
  <c r="G41" i="3"/>
  <c r="AU41" i="3"/>
  <c r="Z41" i="3"/>
  <c r="G39" i="3"/>
  <c r="Z39" i="3"/>
  <c r="G32" i="3"/>
  <c r="AU32" i="3"/>
  <c r="Z32" i="3"/>
  <c r="BG107" i="3"/>
  <c r="BG105" i="3"/>
  <c r="BG104" i="3"/>
  <c r="BG103" i="3"/>
  <c r="BG102" i="3"/>
  <c r="BG101" i="3"/>
  <c r="BG100" i="3"/>
  <c r="BG99" i="3"/>
  <c r="BG98" i="3"/>
  <c r="BG97" i="3"/>
  <c r="AC52" i="3"/>
  <c r="AF52" i="3"/>
  <c r="I52" i="3"/>
  <c r="Z50" i="3"/>
  <c r="AU50" i="3"/>
  <c r="AT49" i="3"/>
  <c r="AS49" i="3"/>
  <c r="AR49" i="3"/>
  <c r="AQ49" i="3"/>
  <c r="AP49" i="3"/>
  <c r="AO49" i="3"/>
  <c r="AN49" i="3"/>
  <c r="AM49" i="3"/>
  <c r="AL49" i="3"/>
  <c r="G47" i="3"/>
  <c r="Z47" i="3"/>
  <c r="AU47" i="3"/>
  <c r="G34" i="3"/>
  <c r="Z34" i="3"/>
  <c r="AU34" i="3"/>
  <c r="Z30" i="3"/>
  <c r="G30" i="3"/>
  <c r="AU30" i="3"/>
  <c r="BF107" i="3"/>
  <c r="BE107" i="3"/>
  <c r="BD107" i="3"/>
  <c r="BC107" i="3"/>
  <c r="BF105" i="3"/>
  <c r="BE105" i="3"/>
  <c r="BD105" i="3"/>
  <c r="BC105" i="3"/>
  <c r="BF104" i="3"/>
  <c r="BE104" i="3"/>
  <c r="BD104" i="3"/>
  <c r="BC104" i="3"/>
  <c r="BF103" i="3"/>
  <c r="BE103" i="3"/>
  <c r="BD103" i="3"/>
  <c r="BC103" i="3"/>
  <c r="BF102" i="3"/>
  <c r="BE102" i="3"/>
  <c r="BD102" i="3"/>
  <c r="BC102" i="3"/>
  <c r="BF101" i="3"/>
  <c r="BE101" i="3"/>
  <c r="BD101" i="3"/>
  <c r="BC101" i="3"/>
  <c r="BF100" i="3"/>
  <c r="BE100" i="3"/>
  <c r="BD100" i="3"/>
  <c r="BC100" i="3"/>
  <c r="BF99" i="3"/>
  <c r="BE99" i="3"/>
  <c r="BD99" i="3"/>
  <c r="BC99" i="3"/>
  <c r="BF98" i="3"/>
  <c r="BE98" i="3"/>
  <c r="BD98" i="3"/>
  <c r="BC98" i="3"/>
  <c r="BF97" i="3"/>
  <c r="BE97" i="3"/>
  <c r="BD97" i="3"/>
  <c r="BC97" i="3"/>
  <c r="BF95" i="3"/>
  <c r="BE95" i="3"/>
  <c r="BD95" i="3"/>
  <c r="BC95" i="3"/>
  <c r="BF94" i="3"/>
  <c r="BE94" i="3"/>
  <c r="BD94" i="3"/>
  <c r="BC94" i="3"/>
  <c r="BF93" i="3"/>
  <c r="BE93" i="3"/>
  <c r="BD93" i="3"/>
  <c r="BC93" i="3"/>
  <c r="BF92" i="3"/>
  <c r="BE92" i="3"/>
  <c r="BD92" i="3"/>
  <c r="BC92" i="3"/>
  <c r="BF87" i="3"/>
  <c r="BE87" i="3"/>
  <c r="BD87" i="3"/>
  <c r="BC87" i="3"/>
  <c r="BF86" i="3"/>
  <c r="BE86" i="3"/>
  <c r="BD86" i="3"/>
  <c r="BC86" i="3"/>
  <c r="BF85" i="3"/>
  <c r="BE85" i="3"/>
  <c r="BD85" i="3"/>
  <c r="BC85" i="3"/>
  <c r="BF84" i="3"/>
  <c r="BE84" i="3"/>
  <c r="BD84" i="3"/>
  <c r="BC84" i="3"/>
  <c r="G67" i="3"/>
  <c r="AU61" i="3"/>
  <c r="BH58" i="3"/>
  <c r="BG58" i="3"/>
  <c r="BF58" i="3"/>
  <c r="BE58" i="3"/>
  <c r="BD58" i="3"/>
  <c r="BC58" i="3"/>
  <c r="BH54" i="3"/>
  <c r="BG54" i="3"/>
  <c r="BF54" i="3"/>
  <c r="BE54" i="3"/>
  <c r="BD54" i="3"/>
  <c r="BC54" i="3"/>
  <c r="Z52" i="3"/>
  <c r="AU52" i="3"/>
  <c r="AS51" i="3"/>
  <c r="AR51" i="3"/>
  <c r="AQ51" i="3"/>
  <c r="AP51" i="3"/>
  <c r="AO51" i="3"/>
  <c r="AN51" i="3"/>
  <c r="AM51" i="3"/>
  <c r="AL51" i="3"/>
  <c r="AT51" i="3"/>
  <c r="G36" i="3"/>
  <c r="AU36" i="3"/>
  <c r="Z36" i="3"/>
  <c r="Z28" i="3"/>
  <c r="G28" i="3"/>
  <c r="AU28" i="3"/>
  <c r="Z26" i="3"/>
  <c r="G26" i="3"/>
  <c r="AU26" i="3"/>
  <c r="Z24" i="3"/>
  <c r="G24" i="3"/>
  <c r="AU24" i="3"/>
  <c r="Z22" i="3"/>
  <c r="G22" i="3"/>
  <c r="AU22" i="3"/>
  <c r="K568" i="1"/>
  <c r="AC568" i="1"/>
  <c r="AF568" i="1"/>
  <c r="G38" i="3"/>
  <c r="Z38" i="3"/>
  <c r="AU38" i="3"/>
  <c r="BJ67" i="3"/>
  <c r="BG65" i="3"/>
  <c r="BF65" i="3"/>
  <c r="BE65" i="3"/>
  <c r="BD65" i="3"/>
  <c r="BC65" i="3"/>
  <c r="BK64" i="3"/>
  <c r="BH59" i="3"/>
  <c r="BG59" i="3"/>
  <c r="BF59" i="3"/>
  <c r="BE59" i="3"/>
  <c r="BD59" i="3"/>
  <c r="BC59" i="3"/>
  <c r="BH57" i="3"/>
  <c r="BG57" i="3"/>
  <c r="BF57" i="3"/>
  <c r="BE57" i="3"/>
  <c r="BD57" i="3"/>
  <c r="BC57" i="3"/>
  <c r="BH53" i="3"/>
  <c r="BG53" i="3"/>
  <c r="BF53" i="3"/>
  <c r="BE53" i="3"/>
  <c r="BD53" i="3"/>
  <c r="BC53" i="3"/>
  <c r="Z48" i="3"/>
  <c r="AU48" i="3"/>
  <c r="G48" i="3"/>
  <c r="G46" i="3"/>
  <c r="AU46" i="3"/>
  <c r="Z46" i="3"/>
  <c r="G45" i="3"/>
  <c r="AU45" i="3"/>
  <c r="Z45" i="3"/>
  <c r="G40" i="3"/>
  <c r="AU40" i="3"/>
  <c r="Z40" i="3"/>
  <c r="Z21" i="3"/>
  <c r="G21" i="3"/>
  <c r="BI67" i="3"/>
  <c r="BH67" i="3"/>
  <c r="BG67" i="3"/>
  <c r="BF67" i="3"/>
  <c r="BE67" i="3"/>
  <c r="BD67" i="3"/>
  <c r="BC67" i="3"/>
  <c r="BJ64" i="3"/>
  <c r="BI64" i="3"/>
  <c r="BH64" i="3"/>
  <c r="BG64" i="3"/>
  <c r="BF64" i="3"/>
  <c r="BE64" i="3"/>
  <c r="BD64" i="3"/>
  <c r="BC64" i="3"/>
  <c r="BH60" i="3"/>
  <c r="BG60" i="3"/>
  <c r="BF60" i="3"/>
  <c r="BE60" i="3"/>
  <c r="BD60" i="3"/>
  <c r="BC60" i="3"/>
  <c r="AF53" i="3"/>
  <c r="BK52" i="3"/>
  <c r="BJ52" i="3"/>
  <c r="BI52" i="3"/>
  <c r="BH52" i="3"/>
  <c r="BG52" i="3"/>
  <c r="BF52" i="3"/>
  <c r="BE52" i="3"/>
  <c r="BD52" i="3"/>
  <c r="BC52" i="3"/>
  <c r="BK43" i="3"/>
  <c r="BJ43" i="3"/>
  <c r="BI43" i="3"/>
  <c r="BH43" i="3"/>
  <c r="BG43" i="3"/>
  <c r="BF43" i="3"/>
  <c r="BE43" i="3"/>
  <c r="BD43" i="3"/>
  <c r="BC43" i="3"/>
  <c r="G33" i="3"/>
  <c r="Z33" i="3"/>
  <c r="BI69" i="3"/>
  <c r="BH69" i="3"/>
  <c r="BG69" i="3"/>
  <c r="BF69" i="3"/>
  <c r="BE69" i="3"/>
  <c r="BD69" i="3"/>
  <c r="BC69" i="3"/>
  <c r="BH68" i="3"/>
  <c r="BG68" i="3"/>
  <c r="BF68" i="3"/>
  <c r="BE68" i="3"/>
  <c r="BD68" i="3"/>
  <c r="BC68" i="3"/>
  <c r="BJ66" i="3"/>
  <c r="BI66" i="3"/>
  <c r="BH66" i="3"/>
  <c r="BG66" i="3"/>
  <c r="BF66" i="3"/>
  <c r="BE66" i="3"/>
  <c r="BD66" i="3"/>
  <c r="BC66" i="3"/>
  <c r="BH62" i="3"/>
  <c r="BG62" i="3"/>
  <c r="BF62" i="3"/>
  <c r="BE62" i="3"/>
  <c r="BD62" i="3"/>
  <c r="BC62" i="3"/>
  <c r="BK50" i="3"/>
  <c r="BH50" i="3"/>
  <c r="BG50" i="3"/>
  <c r="BF50" i="3"/>
  <c r="BE50" i="3"/>
  <c r="BD50" i="3"/>
  <c r="BC50" i="3"/>
  <c r="BJ50" i="3"/>
  <c r="BI50" i="3"/>
  <c r="AF49" i="3"/>
  <c r="G37" i="3"/>
  <c r="Z37" i="3"/>
  <c r="AS27" i="3"/>
  <c r="AR27" i="3"/>
  <c r="AQ27" i="3"/>
  <c r="AP27" i="3"/>
  <c r="AO27" i="3"/>
  <c r="AN27" i="3"/>
  <c r="AM27" i="3"/>
  <c r="AL27" i="3"/>
  <c r="AT27" i="3"/>
  <c r="BK26" i="3"/>
  <c r="BJ26" i="3"/>
  <c r="BI26" i="3"/>
  <c r="BH26" i="3"/>
  <c r="BG26" i="3"/>
  <c r="BF26" i="3"/>
  <c r="BE26" i="3"/>
  <c r="BD26" i="3"/>
  <c r="BC26" i="3"/>
  <c r="Z25" i="3"/>
  <c r="G25" i="3"/>
  <c r="BL18" i="3"/>
  <c r="BL14" i="3"/>
  <c r="G619" i="1"/>
  <c r="AF619" i="1" s="1"/>
  <c r="K586" i="1"/>
  <c r="G549" i="1"/>
  <c r="AF549" i="1"/>
  <c r="Z549" i="1"/>
  <c r="BJ48" i="3"/>
  <c r="BI48" i="3"/>
  <c r="AU44" i="3"/>
  <c r="I44" i="3"/>
  <c r="BK40" i="3"/>
  <c r="BJ40" i="3"/>
  <c r="BI40" i="3"/>
  <c r="BH40" i="3"/>
  <c r="BG40" i="3"/>
  <c r="BF40" i="3"/>
  <c r="BE40" i="3"/>
  <c r="BD40" i="3"/>
  <c r="BC40" i="3"/>
  <c r="BK37" i="3"/>
  <c r="BJ37" i="3"/>
  <c r="BK33" i="3"/>
  <c r="BJ33" i="3"/>
  <c r="BI33" i="3"/>
  <c r="BH33" i="3"/>
  <c r="BG33" i="3"/>
  <c r="BF33" i="3"/>
  <c r="BE33" i="3"/>
  <c r="BD33" i="3"/>
  <c r="BC33" i="3"/>
  <c r="BH29" i="3"/>
  <c r="BG29" i="3"/>
  <c r="BF29" i="3"/>
  <c r="BE29" i="3"/>
  <c r="BD29" i="3"/>
  <c r="BC29" i="3"/>
  <c r="BJ29" i="3"/>
  <c r="BI29" i="3"/>
  <c r="BK29" i="3"/>
  <c r="AU29" i="3"/>
  <c r="G636" i="1"/>
  <c r="Z636" i="1"/>
  <c r="G592" i="1"/>
  <c r="Z592" i="1"/>
  <c r="G503" i="1"/>
  <c r="Z503" i="1"/>
  <c r="G488" i="1"/>
  <c r="Z488" i="1"/>
  <c r="Z575" i="1"/>
  <c r="G575" i="1"/>
  <c r="AF575" i="1" s="1"/>
  <c r="BK41" i="3"/>
  <c r="Z31" i="3"/>
  <c r="G31" i="3"/>
  <c r="BJ24" i="3"/>
  <c r="BI24" i="3"/>
  <c r="BH24" i="3"/>
  <c r="BG24" i="3"/>
  <c r="BF24" i="3"/>
  <c r="BE24" i="3"/>
  <c r="BD24" i="3"/>
  <c r="BC24" i="3"/>
  <c r="BK24" i="3"/>
  <c r="Z23" i="3"/>
  <c r="G23" i="3"/>
  <c r="AU21" i="3"/>
  <c r="BL19" i="3"/>
  <c r="BL15" i="3"/>
  <c r="K632" i="1"/>
  <c r="AC632" i="1"/>
  <c r="G390" i="1"/>
  <c r="Z390" i="1"/>
  <c r="AC332" i="1"/>
  <c r="Z624" i="1"/>
  <c r="G562" i="1"/>
  <c r="K596" i="1"/>
  <c r="AC596" i="1"/>
  <c r="G534" i="1"/>
  <c r="Z534" i="1"/>
  <c r="G474" i="1"/>
  <c r="Z474" i="1"/>
  <c r="BH48" i="3"/>
  <c r="BG48" i="3"/>
  <c r="BF48" i="3"/>
  <c r="BE48" i="3"/>
  <c r="BD48" i="3"/>
  <c r="BC48" i="3"/>
  <c r="BL42" i="3"/>
  <c r="AC42" i="3"/>
  <c r="BJ41" i="3"/>
  <c r="BI41" i="3"/>
  <c r="BI37" i="3"/>
  <c r="BH37" i="3"/>
  <c r="BG37" i="3"/>
  <c r="BF37" i="3"/>
  <c r="BE37" i="3"/>
  <c r="BD37" i="3"/>
  <c r="BC37" i="3"/>
  <c r="AU37" i="3"/>
  <c r="BL36" i="3"/>
  <c r="AU33" i="3"/>
  <c r="BL32" i="3"/>
  <c r="BL27" i="3"/>
  <c r="Z632" i="1"/>
  <c r="G459" i="1"/>
  <c r="Z459" i="1"/>
  <c r="Z377" i="1"/>
  <c r="G466" i="1"/>
  <c r="Z466" i="1"/>
  <c r="G609" i="1"/>
  <c r="AF609" i="1" s="1"/>
  <c r="BK30" i="3"/>
  <c r="BJ30" i="3"/>
  <c r="BI30" i="3"/>
  <c r="BH30" i="3"/>
  <c r="BG30" i="3"/>
  <c r="BF30" i="3"/>
  <c r="BE30" i="3"/>
  <c r="BD30" i="3"/>
  <c r="BC30" i="3"/>
  <c r="Z29" i="3"/>
  <c r="G29" i="3"/>
  <c r="BK22" i="3"/>
  <c r="BJ22" i="3"/>
  <c r="BI22" i="3"/>
  <c r="BH22" i="3"/>
  <c r="BG22" i="3"/>
  <c r="BF22" i="3"/>
  <c r="BE22" i="3"/>
  <c r="BD22" i="3"/>
  <c r="BC22" i="3"/>
  <c r="BL16" i="3"/>
  <c r="BL9" i="3"/>
  <c r="BL10" i="3"/>
  <c r="BL17" i="3"/>
  <c r="BL12" i="3"/>
  <c r="Z629" i="1"/>
  <c r="G629" i="1"/>
  <c r="AF629" i="1" s="1"/>
  <c r="G417" i="1"/>
  <c r="Z417" i="1"/>
  <c r="G567" i="1"/>
  <c r="Z567" i="1"/>
  <c r="G622" i="1"/>
  <c r="AF622" i="1" s="1"/>
  <c r="Z622" i="1"/>
  <c r="BK44" i="3"/>
  <c r="BJ44" i="3"/>
  <c r="BI44" i="3"/>
  <c r="BH44" i="3"/>
  <c r="BG44" i="3"/>
  <c r="BF44" i="3"/>
  <c r="BE44" i="3"/>
  <c r="BD44" i="3"/>
  <c r="BC44" i="3"/>
  <c r="AC44" i="3"/>
  <c r="Z42" i="3"/>
  <c r="BH41" i="3"/>
  <c r="BG41" i="3"/>
  <c r="BF41" i="3"/>
  <c r="BE41" i="3"/>
  <c r="BD41" i="3"/>
  <c r="BC41" i="3"/>
  <c r="BK39" i="3"/>
  <c r="BJ39" i="3"/>
  <c r="BH35" i="3"/>
  <c r="BG35" i="3"/>
  <c r="BF35" i="3"/>
  <c r="BE35" i="3"/>
  <c r="BD35" i="3"/>
  <c r="BC35" i="3"/>
  <c r="BK35" i="3"/>
  <c r="BJ35" i="3"/>
  <c r="BK31" i="3"/>
  <c r="BJ31" i="3"/>
  <c r="BL25" i="3"/>
  <c r="AU25" i="3"/>
  <c r="BL21" i="3"/>
  <c r="BL20" i="3"/>
  <c r="BL13" i="3"/>
  <c r="G630" i="1"/>
  <c r="K553" i="1"/>
  <c r="AC553" i="1"/>
  <c r="G517" i="1"/>
  <c r="Z517" i="1"/>
  <c r="G510" i="1"/>
  <c r="Z510" i="1"/>
  <c r="G493" i="1"/>
  <c r="Z493" i="1"/>
  <c r="G483" i="1"/>
  <c r="Z483" i="1"/>
  <c r="G620" i="1"/>
  <c r="AF620" i="1" s="1"/>
  <c r="Z620" i="1"/>
  <c r="AC507" i="1"/>
  <c r="K507" i="1"/>
  <c r="BK45" i="3"/>
  <c r="BK28" i="3"/>
  <c r="BJ28" i="3"/>
  <c r="BI28" i="3"/>
  <c r="BH28" i="3"/>
  <c r="BG28" i="3"/>
  <c r="BF28" i="3"/>
  <c r="BE28" i="3"/>
  <c r="BD28" i="3"/>
  <c r="BC28" i="3"/>
  <c r="Z27" i="3"/>
  <c r="G27" i="3"/>
  <c r="BL11" i="3"/>
  <c r="AF332" i="1"/>
  <c r="Z568" i="1"/>
  <c r="BI49" i="3"/>
  <c r="BH49" i="3"/>
  <c r="BG49" i="3"/>
  <c r="BF49" i="3"/>
  <c r="BE49" i="3"/>
  <c r="BD49" i="3"/>
  <c r="BC49" i="3"/>
  <c r="BG47" i="3"/>
  <c r="BF47" i="3"/>
  <c r="BE47" i="3"/>
  <c r="BD47" i="3"/>
  <c r="BC47" i="3"/>
  <c r="BJ46" i="3"/>
  <c r="BI46" i="3"/>
  <c r="BH46" i="3"/>
  <c r="BG46" i="3"/>
  <c r="BF46" i="3"/>
  <c r="BE46" i="3"/>
  <c r="BD46" i="3"/>
  <c r="BC46" i="3"/>
  <c r="BJ45" i="3"/>
  <c r="BI45" i="3"/>
  <c r="BH45" i="3"/>
  <c r="BG45" i="3"/>
  <c r="BF45" i="3"/>
  <c r="BE45" i="3"/>
  <c r="BD45" i="3"/>
  <c r="BC45" i="3"/>
  <c r="Z44" i="3"/>
  <c r="AU42" i="3"/>
  <c r="I42" i="3"/>
  <c r="BI39" i="3"/>
  <c r="BH39" i="3"/>
  <c r="BG39" i="3"/>
  <c r="BF39" i="3"/>
  <c r="BE39" i="3"/>
  <c r="BD39" i="3"/>
  <c r="BC39" i="3"/>
  <c r="AU39" i="3"/>
  <c r="BL38" i="3"/>
  <c r="BI35" i="3"/>
  <c r="AU35" i="3"/>
  <c r="BL34" i="3"/>
  <c r="BI31" i="3"/>
  <c r="BH31" i="3"/>
  <c r="BG31" i="3"/>
  <c r="BF31" i="3"/>
  <c r="BE31" i="3"/>
  <c r="BD31" i="3"/>
  <c r="BC31" i="3"/>
  <c r="AU31" i="3"/>
  <c r="BL23" i="3"/>
  <c r="AU23" i="3"/>
  <c r="AF636" i="1"/>
  <c r="G569" i="1"/>
  <c r="AC569" i="1" s="1"/>
  <c r="Z569" i="1"/>
  <c r="G583" i="1"/>
  <c r="Z583" i="1"/>
  <c r="AY21" i="3"/>
  <c r="AY20" i="3"/>
  <c r="AY12" i="3"/>
  <c r="BL8" i="3"/>
  <c r="BL7" i="3"/>
  <c r="BL6" i="3"/>
  <c r="BL5" i="3"/>
  <c r="BL4" i="3"/>
  <c r="BL3" i="3"/>
  <c r="BL2" i="3"/>
  <c r="AC528" i="1"/>
  <c r="AC425" i="1"/>
  <c r="AC605" i="1"/>
  <c r="AF566" i="1"/>
  <c r="Z566" i="1"/>
  <c r="AC558" i="1"/>
  <c r="G617" i="1"/>
  <c r="AF617" i="1" s="1"/>
  <c r="Z617" i="1"/>
  <c r="G598" i="1"/>
  <c r="AF598" i="1" s="1"/>
  <c r="Z598" i="1"/>
  <c r="G580" i="1"/>
  <c r="Z580" i="1"/>
  <c r="Z553" i="1"/>
  <c r="Z469" i="1"/>
  <c r="Z332" i="1"/>
  <c r="Z586" i="1"/>
  <c r="G627" i="1"/>
  <c r="AF627" i="1" s="1"/>
  <c r="Z627" i="1"/>
  <c r="G520" i="1"/>
  <c r="Z520" i="1"/>
  <c r="Z515" i="1"/>
  <c r="G515" i="1"/>
  <c r="G497" i="1"/>
  <c r="AF497" i="1" s="1"/>
  <c r="AY16" i="3"/>
  <c r="Z542" i="1"/>
  <c r="G638" i="1"/>
  <c r="AF638" i="1" s="1"/>
  <c r="Z638" i="1"/>
  <c r="AF596" i="1"/>
  <c r="Z501" i="1"/>
  <c r="G501" i="1"/>
  <c r="AF501" i="1" s="1"/>
  <c r="Z552" i="1"/>
  <c r="G552" i="1"/>
  <c r="AF552" i="1" s="1"/>
  <c r="K485" i="1"/>
  <c r="AF485" i="1"/>
  <c r="G450" i="1"/>
  <c r="Z450" i="1"/>
  <c r="Z604" i="1"/>
  <c r="G604" i="1"/>
  <c r="AF604" i="1" s="1"/>
  <c r="G588" i="1"/>
  <c r="Z588" i="1"/>
  <c r="G559" i="1"/>
  <c r="Z559" i="1"/>
  <c r="AF631" i="1"/>
  <c r="AF558" i="1"/>
  <c r="Z558" i="1"/>
  <c r="AC542" i="1"/>
  <c r="Z495" i="1"/>
  <c r="Z485" i="1"/>
  <c r="G612" i="1"/>
  <c r="AF612" i="1" s="1"/>
  <c r="Z612" i="1"/>
  <c r="G525" i="1"/>
  <c r="Z631" i="1"/>
  <c r="Z528" i="1"/>
  <c r="Z425" i="1"/>
  <c r="Z635" i="1"/>
  <c r="Z605" i="1"/>
  <c r="Z478" i="1"/>
  <c r="G614" i="1"/>
  <c r="Z614" i="1"/>
  <c r="Z596" i="1"/>
  <c r="AF615" i="1"/>
  <c r="Z577" i="1"/>
  <c r="G570" i="1"/>
  <c r="Z560" i="1"/>
  <c r="G560" i="1"/>
  <c r="AF560" i="1" s="1"/>
  <c r="G546" i="1"/>
  <c r="AF507" i="1"/>
  <c r="Z494" i="1"/>
  <c r="G494" i="1"/>
  <c r="AF484" i="1"/>
  <c r="K615" i="1"/>
  <c r="Z608" i="1"/>
  <c r="G602" i="1"/>
  <c r="G590" i="1"/>
  <c r="K582" i="1"/>
  <c r="G585" i="1"/>
  <c r="G574" i="1"/>
  <c r="Z565" i="1"/>
  <c r="G565" i="1"/>
  <c r="AF565" i="1" s="1"/>
  <c r="G551" i="1"/>
  <c r="Z545" i="1"/>
  <c r="G545" i="1"/>
  <c r="AF545" i="1" s="1"/>
  <c r="AF518" i="1"/>
  <c r="AF492" i="1"/>
  <c r="AC491" i="1"/>
  <c r="G445" i="1"/>
  <c r="Z445" i="1"/>
  <c r="I380" i="1"/>
  <c r="AC380" i="1"/>
  <c r="AF581" i="1"/>
  <c r="G564" i="1"/>
  <c r="Z557" i="1"/>
  <c r="G557" i="1"/>
  <c r="AF557" i="1" s="1"/>
  <c r="G544" i="1"/>
  <c r="G537" i="1"/>
  <c r="G527" i="1"/>
  <c r="Z507" i="1"/>
  <c r="G433" i="1"/>
  <c r="Z433" i="1"/>
  <c r="AF450" i="1"/>
  <c r="K591" i="1"/>
  <c r="AF580" i="1"/>
  <c r="Z594" i="1"/>
  <c r="G594" i="1"/>
  <c r="Z573" i="1"/>
  <c r="G573" i="1"/>
  <c r="G556" i="1"/>
  <c r="G550" i="1"/>
  <c r="AF550" i="1" s="1"/>
  <c r="AC518" i="1"/>
  <c r="K518" i="1"/>
  <c r="Z508" i="1"/>
  <c r="G508" i="1"/>
  <c r="AF591" i="1"/>
  <c r="Z593" i="1"/>
  <c r="G589" i="1"/>
  <c r="K581" i="1"/>
  <c r="G572" i="1"/>
  <c r="Z570" i="1"/>
  <c r="Z563" i="1"/>
  <c r="G563" i="1"/>
  <c r="AF563" i="1" s="1"/>
  <c r="G548" i="1"/>
  <c r="Z546" i="1"/>
  <c r="Z543" i="1"/>
  <c r="G543" i="1"/>
  <c r="AF543" i="1" s="1"/>
  <c r="G539" i="1"/>
  <c r="G530" i="1"/>
  <c r="Z518" i="1"/>
  <c r="G437" i="1"/>
  <c r="Z437" i="1"/>
  <c r="Z406" i="1"/>
  <c r="G406" i="1"/>
  <c r="AF406" i="1" s="1"/>
  <c r="AC591" i="1"/>
  <c r="Z587" i="1"/>
  <c r="G587" i="1"/>
  <c r="Z581" i="1"/>
  <c r="G561" i="1"/>
  <c r="Z555" i="1"/>
  <c r="G555" i="1"/>
  <c r="AF555" i="1" s="1"/>
  <c r="G541" i="1"/>
  <c r="Z519" i="1"/>
  <c r="G519" i="1"/>
  <c r="K487" i="1"/>
  <c r="AC487" i="1"/>
  <c r="G414" i="1"/>
  <c r="Z414" i="1"/>
  <c r="G595" i="1"/>
  <c r="Z606" i="1"/>
  <c r="G606" i="1"/>
  <c r="G577" i="1"/>
  <c r="AF577" i="1"/>
  <c r="Z571" i="1"/>
  <c r="G554" i="1"/>
  <c r="Z547" i="1"/>
  <c r="G547" i="1"/>
  <c r="G532" i="1"/>
  <c r="G523" i="1"/>
  <c r="G509" i="1"/>
  <c r="Z509" i="1"/>
  <c r="Z504" i="1"/>
  <c r="G504" i="1"/>
  <c r="AF487" i="1"/>
  <c r="Z482" i="1"/>
  <c r="AC471" i="1"/>
  <c r="G461" i="1"/>
  <c r="AF400" i="1"/>
  <c r="I365" i="1"/>
  <c r="AC365" i="1"/>
  <c r="G540" i="1"/>
  <c r="AF540" i="1" s="1"/>
  <c r="G538" i="1"/>
  <c r="AF538" i="1" s="1"/>
  <c r="G535" i="1"/>
  <c r="AF535" i="1" s="1"/>
  <c r="G533" i="1"/>
  <c r="G531" i="1"/>
  <c r="G529" i="1"/>
  <c r="G526" i="1"/>
  <c r="G524" i="1"/>
  <c r="AF524" i="1" s="1"/>
  <c r="G522" i="1"/>
  <c r="AF522" i="1" s="1"/>
  <c r="G516" i="1"/>
  <c r="AF516" i="1" s="1"/>
  <c r="G506" i="1"/>
  <c r="G498" i="1"/>
  <c r="Z491" i="1"/>
  <c r="AC479" i="1"/>
  <c r="AC468" i="1"/>
  <c r="Z460" i="1"/>
  <c r="G460" i="1"/>
  <c r="AF460" i="1" s="1"/>
  <c r="Z424" i="1"/>
  <c r="G424" i="1"/>
  <c r="AF424" i="1" s="1"/>
  <c r="Z360" i="1"/>
  <c r="G360" i="1"/>
  <c r="Z487" i="1"/>
  <c r="K484" i="1"/>
  <c r="AC472" i="1"/>
  <c r="G458" i="1"/>
  <c r="G439" i="1"/>
  <c r="Z421" i="1"/>
  <c r="Z418" i="1"/>
  <c r="G418" i="1"/>
  <c r="K404" i="1"/>
  <c r="AC404" i="1"/>
  <c r="K394" i="1"/>
  <c r="G514" i="1"/>
  <c r="G500" i="1"/>
  <c r="Z484" i="1"/>
  <c r="Z471" i="1"/>
  <c r="Z434" i="1"/>
  <c r="G434" i="1"/>
  <c r="Z415" i="1"/>
  <c r="G415" i="1"/>
  <c r="AF408" i="1"/>
  <c r="K407" i="1"/>
  <c r="AC407" i="1"/>
  <c r="I392" i="1"/>
  <c r="K375" i="1"/>
  <c r="AC375" i="1"/>
  <c r="G353" i="1"/>
  <c r="AF353" i="1" s="1"/>
  <c r="Z353" i="1"/>
  <c r="AF472" i="1"/>
  <c r="G464" i="1"/>
  <c r="Z457" i="1"/>
  <c r="G457" i="1"/>
  <c r="AF457" i="1" s="1"/>
  <c r="G452" i="1"/>
  <c r="G441" i="1"/>
  <c r="Z426" i="1"/>
  <c r="G426" i="1"/>
  <c r="G419" i="1"/>
  <c r="Z419" i="1"/>
  <c r="Z498" i="1"/>
  <c r="Z479" i="1"/>
  <c r="Z468" i="1"/>
  <c r="G456" i="1"/>
  <c r="G435" i="1"/>
  <c r="Z435" i="1"/>
  <c r="Z422" i="1"/>
  <c r="G422" i="1"/>
  <c r="Z413" i="1"/>
  <c r="G413" i="1"/>
  <c r="Z389" i="1"/>
  <c r="G389" i="1"/>
  <c r="AF389" i="1" s="1"/>
  <c r="AC492" i="1"/>
  <c r="AF491" i="1"/>
  <c r="AC484" i="1"/>
  <c r="AF479" i="1"/>
  <c r="Z472" i="1"/>
  <c r="K471" i="1"/>
  <c r="AF468" i="1"/>
  <c r="AC467" i="1"/>
  <c r="Z462" i="1"/>
  <c r="G462" i="1"/>
  <c r="AF462" i="1" s="1"/>
  <c r="G454" i="1"/>
  <c r="G443" i="1"/>
  <c r="G436" i="1"/>
  <c r="G416" i="1"/>
  <c r="Z416" i="1"/>
  <c r="K402" i="1"/>
  <c r="AC402" i="1"/>
  <c r="K398" i="1"/>
  <c r="AC398" i="1"/>
  <c r="K383" i="1"/>
  <c r="AC383" i="1"/>
  <c r="Z371" i="1"/>
  <c r="G371" i="1"/>
  <c r="AF371" i="1" s="1"/>
  <c r="Z492" i="1"/>
  <c r="Z490" i="1"/>
  <c r="AF435" i="1"/>
  <c r="Z430" i="1"/>
  <c r="AF402" i="1"/>
  <c r="AF394" i="1"/>
  <c r="Z387" i="1"/>
  <c r="Z369" i="1"/>
  <c r="Z323" i="1"/>
  <c r="G455" i="1"/>
  <c r="G453" i="1"/>
  <c r="AF453" i="1" s="1"/>
  <c r="G451" i="1"/>
  <c r="G446" i="1"/>
  <c r="G444" i="1"/>
  <c r="G442" i="1"/>
  <c r="G440" i="1"/>
  <c r="AF440" i="1" s="1"/>
  <c r="G438" i="1"/>
  <c r="Z410" i="1"/>
  <c r="Z404" i="1"/>
  <c r="AF403" i="1"/>
  <c r="AF398" i="1"/>
  <c r="Z392" i="1"/>
  <c r="AF380" i="1"/>
  <c r="Z373" i="1"/>
  <c r="Z292" i="1"/>
  <c r="G292" i="1"/>
  <c r="AF292" i="1" s="1"/>
  <c r="K408" i="1"/>
  <c r="Z407" i="1"/>
  <c r="Z402" i="1"/>
  <c r="K400" i="1"/>
  <c r="K396" i="1"/>
  <c r="Z394" i="1"/>
  <c r="AF383" i="1"/>
  <c r="I378" i="1"/>
  <c r="Z375" i="1"/>
  <c r="AF365" i="1"/>
  <c r="Z357" i="1"/>
  <c r="G357" i="1"/>
  <c r="I351" i="1"/>
  <c r="G430" i="1"/>
  <c r="Z408" i="1"/>
  <c r="Z400" i="1"/>
  <c r="Z396" i="1"/>
  <c r="AF386" i="1"/>
  <c r="AF385" i="1"/>
  <c r="Z378" i="1"/>
  <c r="G361" i="1"/>
  <c r="AF361" i="1" s="1"/>
  <c r="Z361" i="1"/>
  <c r="Z351" i="1"/>
  <c r="Z347" i="1"/>
  <c r="G347" i="1"/>
  <c r="AF347" i="1" s="1"/>
  <c r="Z333" i="1"/>
  <c r="G333" i="1"/>
  <c r="G423" i="1"/>
  <c r="Z420" i="1"/>
  <c r="G420" i="1"/>
  <c r="G412" i="1"/>
  <c r="Z411" i="1"/>
  <c r="G411" i="1"/>
  <c r="Z398" i="1"/>
  <c r="AF388" i="1"/>
  <c r="Z380" i="1"/>
  <c r="I286" i="1"/>
  <c r="AC286" i="1"/>
  <c r="Z427" i="1"/>
  <c r="G427" i="1"/>
  <c r="AF391" i="1"/>
  <c r="J385" i="1"/>
  <c r="Z383" i="1"/>
  <c r="Z365" i="1"/>
  <c r="I359" i="1"/>
  <c r="Z352" i="1"/>
  <c r="G352" i="1"/>
  <c r="G338" i="1"/>
  <c r="Z338" i="1"/>
  <c r="AC408" i="1"/>
  <c r="AF407" i="1"/>
  <c r="AF404" i="1"/>
  <c r="AC400" i="1"/>
  <c r="AC396" i="1"/>
  <c r="G387" i="1"/>
  <c r="AF387" i="1" s="1"/>
  <c r="Z385" i="1"/>
  <c r="AF374" i="1"/>
  <c r="G369" i="1"/>
  <c r="Z359" i="1"/>
  <c r="Z405" i="1"/>
  <c r="Z403" i="1"/>
  <c r="Z401" i="1"/>
  <c r="Z399" i="1"/>
  <c r="Z397" i="1"/>
  <c r="Z395" i="1"/>
  <c r="Z393" i="1"/>
  <c r="Z391" i="1"/>
  <c r="Z388" i="1"/>
  <c r="Z386" i="1"/>
  <c r="Z384" i="1"/>
  <c r="Z381" i="1"/>
  <c r="Z379" i="1"/>
  <c r="Z376" i="1"/>
  <c r="Z374" i="1"/>
  <c r="Z372" i="1"/>
  <c r="Z370" i="1"/>
  <c r="Z368" i="1"/>
  <c r="Z366" i="1"/>
  <c r="AC341" i="1"/>
  <c r="Z339" i="1"/>
  <c r="G339" i="1"/>
  <c r="AF339" i="1" s="1"/>
  <c r="G327" i="1"/>
  <c r="Z320" i="1"/>
  <c r="G320" i="1"/>
  <c r="Z316" i="1"/>
  <c r="G316" i="1"/>
  <c r="Z312" i="1"/>
  <c r="G312" i="1"/>
  <c r="I312" i="1" s="1"/>
  <c r="AF296" i="1"/>
  <c r="G358" i="1"/>
  <c r="G350" i="1"/>
  <c r="G349" i="1"/>
  <c r="AF349" i="1" s="1"/>
  <c r="G331" i="1"/>
  <c r="G321" i="1"/>
  <c r="J321" i="1" s="1"/>
  <c r="Z321" i="1"/>
  <c r="G317" i="1"/>
  <c r="AF317" i="1" s="1"/>
  <c r="Z317" i="1"/>
  <c r="AC313" i="1"/>
  <c r="I313" i="1"/>
  <c r="I300" i="1"/>
  <c r="AC300" i="1"/>
  <c r="G277" i="1"/>
  <c r="Z277" i="1"/>
  <c r="AC342" i="1"/>
  <c r="Z337" i="1"/>
  <c r="G337" i="1"/>
  <c r="AF337" i="1" s="1"/>
  <c r="I305" i="1"/>
  <c r="AC305" i="1"/>
  <c r="AF305" i="1"/>
  <c r="G364" i="1"/>
  <c r="G356" i="1"/>
  <c r="Z341" i="1"/>
  <c r="G336" i="1"/>
  <c r="Z330" i="1"/>
  <c r="G330" i="1"/>
  <c r="AF330" i="1" s="1"/>
  <c r="Z325" i="1"/>
  <c r="Z318" i="1"/>
  <c r="G318" i="1"/>
  <c r="Z314" i="1"/>
  <c r="G314" i="1"/>
  <c r="I301" i="1"/>
  <c r="AC301" i="1"/>
  <c r="I229" i="1"/>
  <c r="AC229" i="1"/>
  <c r="U229" i="1"/>
  <c r="AF229" i="1"/>
  <c r="AF359" i="1"/>
  <c r="AF351" i="1"/>
  <c r="AF342" i="1"/>
  <c r="AF341" i="1"/>
  <c r="G329" i="1"/>
  <c r="K329" i="1" s="1"/>
  <c r="Z327" i="1"/>
  <c r="Z306" i="1"/>
  <c r="G306" i="1"/>
  <c r="I297" i="1"/>
  <c r="AC297" i="1"/>
  <c r="AF297" i="1"/>
  <c r="Z335" i="1"/>
  <c r="G335" i="1"/>
  <c r="G319" i="1"/>
  <c r="G315" i="1"/>
  <c r="Z315" i="1"/>
  <c r="AF312" i="1"/>
  <c r="Z302" i="1"/>
  <c r="G302" i="1"/>
  <c r="I288" i="1"/>
  <c r="AC288" i="1"/>
  <c r="AF357" i="1"/>
  <c r="Z346" i="1"/>
  <c r="Z342" i="1"/>
  <c r="I341" i="1"/>
  <c r="G334" i="1"/>
  <c r="Z331" i="1"/>
  <c r="Z328" i="1"/>
  <c r="G328" i="1"/>
  <c r="AF328" i="1" s="1"/>
  <c r="AC311" i="1"/>
  <c r="I311" i="1"/>
  <c r="Z298" i="1"/>
  <c r="G298" i="1"/>
  <c r="AF293" i="1"/>
  <c r="AF285" i="1"/>
  <c r="AF259" i="1"/>
  <c r="Z313" i="1"/>
  <c r="G310" i="1"/>
  <c r="I309" i="1"/>
  <c r="G308" i="1"/>
  <c r="AF288" i="1"/>
  <c r="Z286" i="1"/>
  <c r="I251" i="1"/>
  <c r="AC251" i="1"/>
  <c r="Z305" i="1"/>
  <c r="Z301" i="1"/>
  <c r="Z297" i="1"/>
  <c r="I296" i="1"/>
  <c r="I282" i="1"/>
  <c r="AF313" i="1"/>
  <c r="AC309" i="1"/>
  <c r="Z296" i="1"/>
  <c r="AF284" i="1"/>
  <c r="Z282" i="1"/>
  <c r="Z240" i="1"/>
  <c r="G240" i="1"/>
  <c r="AF240" i="1" s="1"/>
  <c r="Z300" i="1"/>
  <c r="Z288" i="1"/>
  <c r="AF283" i="1"/>
  <c r="Z261" i="1"/>
  <c r="G261" i="1"/>
  <c r="AF261" i="1" s="1"/>
  <c r="Z215" i="1"/>
  <c r="G215" i="1"/>
  <c r="Z177" i="1"/>
  <c r="G177" i="1"/>
  <c r="AF300" i="1"/>
  <c r="I284" i="1"/>
  <c r="Z276" i="1"/>
  <c r="G276" i="1"/>
  <c r="AC276" i="1" s="1"/>
  <c r="AF307" i="1"/>
  <c r="Z307" i="1"/>
  <c r="AF303" i="1"/>
  <c r="Z303" i="1"/>
  <c r="AF299" i="1"/>
  <c r="Z299" i="1"/>
  <c r="AC296" i="1"/>
  <c r="AC293" i="1"/>
  <c r="AF286" i="1"/>
  <c r="Z284" i="1"/>
  <c r="AC282" i="1"/>
  <c r="Z267" i="1"/>
  <c r="G267" i="1"/>
  <c r="Z295" i="1"/>
  <c r="Z293" i="1"/>
  <c r="Z291" i="1"/>
  <c r="Z289" i="1"/>
  <c r="Z287" i="1"/>
  <c r="Z285" i="1"/>
  <c r="Z283" i="1"/>
  <c r="AF262" i="1"/>
  <c r="AF228" i="1"/>
  <c r="Z251" i="1"/>
  <c r="G250" i="1"/>
  <c r="Z250" i="1"/>
  <c r="Z245" i="1"/>
  <c r="G245" i="1"/>
  <c r="AF245" i="1" s="1"/>
  <c r="Z232" i="1"/>
  <c r="G232" i="1"/>
  <c r="Z205" i="1"/>
  <c r="G205" i="1"/>
  <c r="AF260" i="1"/>
  <c r="I259" i="1"/>
  <c r="I223" i="1"/>
  <c r="AC223" i="1"/>
  <c r="G280" i="1"/>
  <c r="Z259" i="1"/>
  <c r="AF257" i="1"/>
  <c r="Z249" i="1"/>
  <c r="G249" i="1"/>
  <c r="Z229" i="1"/>
  <c r="AC262" i="1"/>
  <c r="I257" i="1"/>
  <c r="G234" i="1"/>
  <c r="AF234" i="1"/>
  <c r="AC259" i="1"/>
  <c r="Z257" i="1"/>
  <c r="AF251" i="1"/>
  <c r="Z247" i="1"/>
  <c r="G247" i="1"/>
  <c r="AF247" i="1" s="1"/>
  <c r="Z230" i="1"/>
  <c r="G230" i="1"/>
  <c r="Z221" i="1"/>
  <c r="Z219" i="1"/>
  <c r="Z241" i="1"/>
  <c r="AF223" i="1"/>
  <c r="G214" i="1"/>
  <c r="AF214" i="1" s="1"/>
  <c r="Z214" i="1"/>
  <c r="G199" i="1"/>
  <c r="Z213" i="1"/>
  <c r="G213" i="1"/>
  <c r="G210" i="1"/>
  <c r="Z210" i="1"/>
  <c r="G206" i="1"/>
  <c r="Z206" i="1"/>
  <c r="AF181" i="1"/>
  <c r="G236" i="1"/>
  <c r="AF236" i="1" s="1"/>
  <c r="AF232" i="1"/>
  <c r="G216" i="1"/>
  <c r="AF216" i="1" s="1"/>
  <c r="G212" i="1"/>
  <c r="AF212" i="1" s="1"/>
  <c r="Z212" i="1"/>
  <c r="Z223" i="1"/>
  <c r="Z211" i="1"/>
  <c r="G211" i="1"/>
  <c r="Z207" i="1"/>
  <c r="G207" i="1"/>
  <c r="Z203" i="1"/>
  <c r="G203" i="1"/>
  <c r="AF192" i="1"/>
  <c r="AC181" i="1"/>
  <c r="I181" i="1"/>
  <c r="G191" i="1"/>
  <c r="G228" i="1"/>
  <c r="G208" i="1"/>
  <c r="AF208" i="1" s="1"/>
  <c r="Z208" i="1"/>
  <c r="G204" i="1"/>
  <c r="AF204" i="1" s="1"/>
  <c r="Z204" i="1"/>
  <c r="Z199" i="1"/>
  <c r="Z197" i="1"/>
  <c r="G197" i="1"/>
  <c r="AF197" i="1" s="1"/>
  <c r="Z181" i="1"/>
  <c r="G172" i="1"/>
  <c r="Z167" i="1"/>
  <c r="G167" i="1"/>
  <c r="AF167" i="1" s="1"/>
  <c r="G154" i="1"/>
  <c r="AF154" i="1" s="1"/>
  <c r="G147" i="1"/>
  <c r="AF147" i="1" s="1"/>
  <c r="G120" i="1"/>
  <c r="Z120" i="1"/>
  <c r="AF199" i="1"/>
  <c r="AF191" i="1"/>
  <c r="G176" i="1"/>
  <c r="Z171" i="1"/>
  <c r="G171" i="1"/>
  <c r="G156" i="1"/>
  <c r="Z143" i="1"/>
  <c r="G143" i="1"/>
  <c r="G136" i="1"/>
  <c r="Z136" i="1"/>
  <c r="G170" i="1"/>
  <c r="AC170" i="1" s="1"/>
  <c r="Z165" i="1"/>
  <c r="G165" i="1"/>
  <c r="G201" i="1"/>
  <c r="G193" i="1"/>
  <c r="I192" i="1"/>
  <c r="G187" i="1"/>
  <c r="AF187" i="1" s="1"/>
  <c r="AC186" i="1"/>
  <c r="G183" i="1"/>
  <c r="AC183" i="1" s="1"/>
  <c r="G179" i="1"/>
  <c r="Z175" i="1"/>
  <c r="G175" i="1"/>
  <c r="AF175" i="1" s="1"/>
  <c r="G158" i="1"/>
  <c r="Z115" i="1"/>
  <c r="G115" i="1"/>
  <c r="Z107" i="1"/>
  <c r="G107" i="1"/>
  <c r="AF107" i="1" s="1"/>
  <c r="I83" i="1"/>
  <c r="AC83" i="1"/>
  <c r="AF83" i="1"/>
  <c r="G174" i="1"/>
  <c r="Z169" i="1"/>
  <c r="G169" i="1"/>
  <c r="AF169" i="1" s="1"/>
  <c r="Z154" i="1"/>
  <c r="Z149" i="1"/>
  <c r="G149" i="1"/>
  <c r="AF149" i="1" s="1"/>
  <c r="Z147" i="1"/>
  <c r="Z186" i="1"/>
  <c r="AF177" i="1"/>
  <c r="Z163" i="1"/>
  <c r="G163" i="1"/>
  <c r="G160" i="1"/>
  <c r="Z129" i="1"/>
  <c r="G129" i="1"/>
  <c r="G178" i="1"/>
  <c r="AC178" i="1"/>
  <c r="Z176" i="1"/>
  <c r="Z173" i="1"/>
  <c r="G173" i="1"/>
  <c r="AF173" i="1" s="1"/>
  <c r="AF171" i="1"/>
  <c r="G162" i="1"/>
  <c r="Z156" i="1"/>
  <c r="G134" i="1"/>
  <c r="Z134" i="1"/>
  <c r="Z148" i="1"/>
  <c r="G124" i="1"/>
  <c r="Z111" i="1"/>
  <c r="G111" i="1"/>
  <c r="Z91" i="1"/>
  <c r="G91" i="1"/>
  <c r="AC91" i="1" s="1"/>
  <c r="G161" i="1"/>
  <c r="G159" i="1"/>
  <c r="I159" i="1" s="1"/>
  <c r="G157" i="1"/>
  <c r="AF157" i="1" s="1"/>
  <c r="G151" i="1"/>
  <c r="G128" i="1"/>
  <c r="G96" i="1"/>
  <c r="Z96" i="1"/>
  <c r="Z133" i="1"/>
  <c r="G133" i="1"/>
  <c r="AF133" i="1" s="1"/>
  <c r="G122" i="1"/>
  <c r="AF122" i="1" s="1"/>
  <c r="AF88" i="1"/>
  <c r="AF143" i="1"/>
  <c r="G141" i="1"/>
  <c r="G132" i="1"/>
  <c r="AF132" i="1" s="1"/>
  <c r="Z127" i="1"/>
  <c r="G127" i="1"/>
  <c r="AF118" i="1"/>
  <c r="G109" i="1"/>
  <c r="AF109" i="1" s="1"/>
  <c r="G148" i="1"/>
  <c r="G126" i="1"/>
  <c r="Z124" i="1"/>
  <c r="AF151" i="1"/>
  <c r="Z131" i="1"/>
  <c r="G131" i="1"/>
  <c r="AF131" i="1" s="1"/>
  <c r="AC118" i="1"/>
  <c r="J118" i="1"/>
  <c r="AC105" i="1"/>
  <c r="J105" i="1"/>
  <c r="Z128" i="1"/>
  <c r="Z105" i="1"/>
  <c r="Z118" i="1"/>
  <c r="AF111" i="1"/>
  <c r="Z97" i="1"/>
  <c r="G97" i="1"/>
  <c r="AF97" i="1"/>
  <c r="G113" i="1"/>
  <c r="J112" i="1"/>
  <c r="Z83" i="1"/>
  <c r="J74" i="1"/>
  <c r="AC74" i="1"/>
  <c r="Z95" i="1"/>
  <c r="G95" i="1"/>
  <c r="AF92" i="1"/>
  <c r="AC88" i="1"/>
  <c r="J88" i="1"/>
  <c r="AC84" i="1"/>
  <c r="J84" i="1"/>
  <c r="AF115" i="1"/>
  <c r="G94" i="1"/>
  <c r="AF90" i="1"/>
  <c r="Z84" i="1"/>
  <c r="Z79" i="1"/>
  <c r="G79" i="1"/>
  <c r="G110" i="1"/>
  <c r="AF110" i="1"/>
  <c r="AC106" i="1"/>
  <c r="AF105" i="1"/>
  <c r="Z102" i="1"/>
  <c r="Z99" i="1"/>
  <c r="G99" i="1"/>
  <c r="AF99" i="1" s="1"/>
  <c r="G93" i="1"/>
  <c r="U93" i="1"/>
  <c r="AF89" i="1"/>
  <c r="J89" i="1"/>
  <c r="Z85" i="1"/>
  <c r="G85" i="1"/>
  <c r="AF85" i="1" s="1"/>
  <c r="G98" i="1"/>
  <c r="AC92" i="1"/>
  <c r="I92" i="1"/>
  <c r="AC90" i="1"/>
  <c r="J90" i="1"/>
  <c r="Z89" i="1"/>
  <c r="AC73" i="1"/>
  <c r="I73" i="1"/>
  <c r="Z86" i="1"/>
  <c r="G86" i="1"/>
  <c r="Z82" i="1"/>
  <c r="G82" i="1"/>
  <c r="AF82" i="1" s="1"/>
  <c r="Z92" i="1"/>
  <c r="Z90" i="1"/>
  <c r="Z88" i="1"/>
  <c r="AF75" i="1"/>
  <c r="Z67" i="1"/>
  <c r="G67" i="1"/>
  <c r="AF67" i="1"/>
  <c r="G60" i="1"/>
  <c r="Z60" i="1"/>
  <c r="Z57" i="1"/>
  <c r="G57" i="1"/>
  <c r="AF80" i="1"/>
  <c r="I80" i="1"/>
  <c r="Z66" i="1"/>
  <c r="G66" i="1"/>
  <c r="AF66" i="1" s="1"/>
  <c r="Z74" i="1"/>
  <c r="J76" i="1"/>
  <c r="Z75" i="1"/>
  <c r="Z72" i="1"/>
  <c r="G72" i="1"/>
  <c r="AF72" i="1"/>
  <c r="G81" i="1"/>
  <c r="AF79" i="1"/>
  <c r="G77" i="1"/>
  <c r="AF77" i="1" s="1"/>
  <c r="Z76" i="1"/>
  <c r="AF74" i="1"/>
  <c r="AC75" i="1"/>
  <c r="AF76" i="1"/>
  <c r="AC69" i="1"/>
  <c r="J69" i="1"/>
  <c r="AF69" i="1"/>
  <c r="AC68" i="1"/>
  <c r="J68" i="1"/>
  <c r="Z69" i="1"/>
  <c r="Z73" i="1"/>
  <c r="G64" i="1"/>
  <c r="AF64" i="1" s="1"/>
  <c r="G70" i="1"/>
  <c r="Z62" i="1"/>
  <c r="G58" i="1"/>
  <c r="AF58" i="1" s="1"/>
  <c r="G52" i="1"/>
  <c r="Z52" i="1"/>
  <c r="Z51" i="1"/>
  <c r="G51" i="1"/>
  <c r="G39" i="1"/>
  <c r="Z39" i="1"/>
  <c r="AF73" i="1"/>
  <c r="AF68" i="1"/>
  <c r="G63" i="1"/>
  <c r="J63" i="1" s="1"/>
  <c r="Z63" i="1"/>
  <c r="G59" i="1"/>
  <c r="Z70" i="1"/>
  <c r="G62" i="1"/>
  <c r="Z58" i="1"/>
  <c r="G55" i="1"/>
  <c r="Z55" i="1"/>
  <c r="Z53" i="1"/>
  <c r="G53" i="1"/>
  <c r="AF53" i="1" s="1"/>
  <c r="AF57" i="1"/>
  <c r="Z49" i="1"/>
  <c r="G49" i="1"/>
  <c r="AC38" i="1"/>
  <c r="H38" i="1"/>
  <c r="Z56" i="1"/>
  <c r="G56" i="1"/>
  <c r="AC56" i="1" s="1"/>
  <c r="AF49" i="1"/>
  <c r="G42" i="1"/>
  <c r="H25" i="1"/>
  <c r="AC25" i="1"/>
  <c r="G40" i="1"/>
  <c r="H40" i="1" s="1"/>
  <c r="Z38" i="1"/>
  <c r="G43" i="1"/>
  <c r="Z43" i="1"/>
  <c r="Z29" i="1"/>
  <c r="G29" i="1"/>
  <c r="G48" i="1"/>
  <c r="Z34" i="1"/>
  <c r="Z47" i="1"/>
  <c r="G47" i="1"/>
  <c r="J47" i="1" s="1"/>
  <c r="J44" i="1"/>
  <c r="Z41" i="1"/>
  <c r="G41" i="1"/>
  <c r="G30" i="1"/>
  <c r="Z30" i="1"/>
  <c r="Z37" i="1"/>
  <c r="G37" i="1"/>
  <c r="AC37" i="1" s="1"/>
  <c r="AF44" i="1"/>
  <c r="G35" i="1"/>
  <c r="Z35" i="1"/>
  <c r="G33" i="1"/>
  <c r="AC33" i="1" s="1"/>
  <c r="G31" i="1"/>
  <c r="AC31" i="1"/>
  <c r="Z31" i="1"/>
  <c r="G23" i="1"/>
  <c r="H23" i="1" s="1"/>
  <c r="Z23" i="1"/>
  <c r="G28" i="1"/>
  <c r="Z25" i="1"/>
  <c r="G22" i="1"/>
  <c r="AC47" i="1"/>
  <c r="AC113" i="1"/>
  <c r="I113" i="1"/>
  <c r="AC148" i="1"/>
  <c r="I148" i="1"/>
  <c r="AC132" i="1"/>
  <c r="J132" i="1"/>
  <c r="AC159" i="1"/>
  <c r="AC162" i="1"/>
  <c r="I162" i="1"/>
  <c r="AF162" i="1"/>
  <c r="AC129" i="1"/>
  <c r="I129" i="1"/>
  <c r="J183" i="1"/>
  <c r="I170" i="1"/>
  <c r="AF170" i="1"/>
  <c r="J176" i="1"/>
  <c r="AC207" i="1"/>
  <c r="I207" i="1"/>
  <c r="AF207" i="1"/>
  <c r="AC206" i="1"/>
  <c r="I206" i="1"/>
  <c r="I215" i="1"/>
  <c r="AF215" i="1"/>
  <c r="AC215" i="1"/>
  <c r="I240" i="1"/>
  <c r="AC240" i="1"/>
  <c r="I298" i="1"/>
  <c r="AC298" i="1"/>
  <c r="AF298" i="1"/>
  <c r="AC315" i="1"/>
  <c r="I315" i="1"/>
  <c r="AC321" i="1"/>
  <c r="AC350" i="1"/>
  <c r="AF350" i="1"/>
  <c r="I350" i="1"/>
  <c r="BB37" i="3"/>
  <c r="BA37" i="3"/>
  <c r="BB33" i="3"/>
  <c r="BA33" i="3"/>
  <c r="BA96" i="3"/>
  <c r="BB96" i="3"/>
  <c r="BA116" i="3"/>
  <c r="BB116" i="3"/>
  <c r="BA110" i="3"/>
  <c r="BB110" i="3"/>
  <c r="AJ65" i="3"/>
  <c r="AI65" i="3"/>
  <c r="AK65" i="3"/>
  <c r="AJ186" i="3"/>
  <c r="AK186" i="3"/>
  <c r="AI186" i="3"/>
  <c r="BA119" i="3"/>
  <c r="BB119" i="3"/>
  <c r="AK257" i="3"/>
  <c r="AI257" i="3"/>
  <c r="AJ257" i="3"/>
  <c r="AI223" i="3"/>
  <c r="AK223" i="3"/>
  <c r="AJ223" i="3"/>
  <c r="AK197" i="3"/>
  <c r="AI197" i="3"/>
  <c r="AJ197" i="3"/>
  <c r="AI222" i="3"/>
  <c r="AJ222" i="3"/>
  <c r="AK222" i="3"/>
  <c r="AI255" i="3"/>
  <c r="AK255" i="3"/>
  <c r="AJ255" i="3"/>
  <c r="AI332" i="3"/>
  <c r="AK332" i="3"/>
  <c r="AJ332" i="3"/>
  <c r="AC49" i="1"/>
  <c r="J49" i="1"/>
  <c r="I57" i="1"/>
  <c r="AC57" i="1"/>
  <c r="AC98" i="1"/>
  <c r="I98" i="1"/>
  <c r="AF98" i="1"/>
  <c r="AC126" i="1"/>
  <c r="I126" i="1"/>
  <c r="AF126" i="1"/>
  <c r="AC109" i="1"/>
  <c r="J109" i="1"/>
  <c r="AC122" i="1"/>
  <c r="I122" i="1"/>
  <c r="AC128" i="1"/>
  <c r="H128" i="1"/>
  <c r="AF128" i="1"/>
  <c r="AC161" i="1"/>
  <c r="I161" i="1"/>
  <c r="AC160" i="1"/>
  <c r="J160" i="1"/>
  <c r="AF160" i="1"/>
  <c r="AC201" i="1"/>
  <c r="I201" i="1"/>
  <c r="AC156" i="1"/>
  <c r="I156" i="1"/>
  <c r="AF156" i="1"/>
  <c r="AF201" i="1"/>
  <c r="AC199" i="1"/>
  <c r="I199" i="1"/>
  <c r="I250" i="1"/>
  <c r="AC250" i="1"/>
  <c r="AF250" i="1"/>
  <c r="U250" i="1"/>
  <c r="I277" i="1"/>
  <c r="AF277" i="1"/>
  <c r="AC277" i="1"/>
  <c r="AC312" i="1"/>
  <c r="AC339" i="1"/>
  <c r="I339" i="1"/>
  <c r="K423" i="1"/>
  <c r="AC423" i="1"/>
  <c r="AF423" i="1"/>
  <c r="AC438" i="1"/>
  <c r="J438" i="1"/>
  <c r="AF438" i="1"/>
  <c r="BA31" i="3"/>
  <c r="BB31" i="3"/>
  <c r="BA41" i="3"/>
  <c r="BB41" i="3"/>
  <c r="BA91" i="3"/>
  <c r="BB91" i="3"/>
  <c r="AK53" i="3"/>
  <c r="AJ53" i="3"/>
  <c r="AI53" i="3"/>
  <c r="BA127" i="3"/>
  <c r="BB127" i="3"/>
  <c r="BA120" i="3"/>
  <c r="BB120" i="3"/>
  <c r="AK152" i="3"/>
  <c r="AI152" i="3"/>
  <c r="AJ152" i="3"/>
  <c r="BA136" i="3"/>
  <c r="BB136" i="3"/>
  <c r="AK169" i="3"/>
  <c r="AJ169" i="3"/>
  <c r="AI169" i="3"/>
  <c r="AJ200" i="3"/>
  <c r="AK200" i="3"/>
  <c r="AI200" i="3"/>
  <c r="AI290" i="3"/>
  <c r="AJ290" i="3"/>
  <c r="AK290" i="3"/>
  <c r="AI291" i="3"/>
  <c r="AJ291" i="3"/>
  <c r="AK291" i="3"/>
  <c r="AK233" i="3"/>
  <c r="AI233" i="3"/>
  <c r="AJ233" i="3"/>
  <c r="BA130" i="3"/>
  <c r="BB130" i="3"/>
  <c r="AI339" i="3"/>
  <c r="AJ339" i="3"/>
  <c r="AK339" i="3"/>
  <c r="AI323" i="3"/>
  <c r="AJ323" i="3"/>
  <c r="AK323" i="3"/>
  <c r="AK342" i="3"/>
  <c r="AI342" i="3"/>
  <c r="AJ342" i="3"/>
  <c r="AI231" i="3"/>
  <c r="AK231" i="3"/>
  <c r="AJ231" i="3"/>
  <c r="H39" i="1"/>
  <c r="AC39" i="1"/>
  <c r="I81" i="1"/>
  <c r="AC81" i="1"/>
  <c r="AC119" i="1"/>
  <c r="I119" i="1"/>
  <c r="AC133" i="1"/>
  <c r="I133" i="1"/>
  <c r="AC96" i="1"/>
  <c r="J96" i="1"/>
  <c r="AF96" i="1"/>
  <c r="AF91" i="1"/>
  <c r="I91" i="1"/>
  <c r="AC163" i="1"/>
  <c r="I163" i="1"/>
  <c r="J115" i="1"/>
  <c r="AC115" i="1"/>
  <c r="AF163" i="1"/>
  <c r="AC120" i="1"/>
  <c r="I120" i="1"/>
  <c r="AF120" i="1"/>
  <c r="AC154" i="1"/>
  <c r="I154" i="1"/>
  <c r="AF183" i="1"/>
  <c r="I276" i="1"/>
  <c r="AF276" i="1"/>
  <c r="AC328" i="1"/>
  <c r="J328" i="1"/>
  <c r="I302" i="1"/>
  <c r="AC302" i="1"/>
  <c r="AF302" i="1"/>
  <c r="AC335" i="1"/>
  <c r="K335" i="1"/>
  <c r="AC330" i="1"/>
  <c r="I330" i="1"/>
  <c r="AC358" i="1"/>
  <c r="AF358" i="1"/>
  <c r="I358" i="1"/>
  <c r="AC320" i="1"/>
  <c r="I320" i="1"/>
  <c r="AF320" i="1"/>
  <c r="BA40" i="3"/>
  <c r="BB40" i="3"/>
  <c r="BA50" i="3"/>
  <c r="BB50" i="3"/>
  <c r="BA43" i="3"/>
  <c r="BB43" i="3"/>
  <c r="AK51" i="3"/>
  <c r="AJ51" i="3"/>
  <c r="AI51" i="3"/>
  <c r="BA88" i="3"/>
  <c r="BB88" i="3"/>
  <c r="AI119" i="3"/>
  <c r="AJ119" i="3"/>
  <c r="AK119" i="3"/>
  <c r="BA115" i="3"/>
  <c r="BB115" i="3"/>
  <c r="BA129" i="3"/>
  <c r="BB129" i="3"/>
  <c r="BA106" i="3"/>
  <c r="BB106" i="3"/>
  <c r="BA113" i="3"/>
  <c r="BB113" i="3"/>
  <c r="AI122" i="3"/>
  <c r="AK122" i="3"/>
  <c r="AJ122" i="3"/>
  <c r="BA126" i="3"/>
  <c r="BB126" i="3"/>
  <c r="BA138" i="3"/>
  <c r="BB138" i="3"/>
  <c r="AI159" i="3"/>
  <c r="AK159" i="3"/>
  <c r="AJ159" i="3"/>
  <c r="AI142" i="3"/>
  <c r="AJ142" i="3"/>
  <c r="AK142" i="3"/>
  <c r="AJ165" i="3"/>
  <c r="AK165" i="3"/>
  <c r="AI165" i="3"/>
  <c r="AI192" i="3"/>
  <c r="AJ192" i="3"/>
  <c r="AK192" i="3"/>
  <c r="AI230" i="3"/>
  <c r="AJ230" i="3"/>
  <c r="AK230" i="3"/>
  <c r="AK161" i="3"/>
  <c r="AJ161" i="3"/>
  <c r="AI161" i="3"/>
  <c r="AI228" i="3"/>
  <c r="AK228" i="3"/>
  <c r="AJ228" i="3"/>
  <c r="AI203" i="3"/>
  <c r="AJ203" i="3"/>
  <c r="AK203" i="3"/>
  <c r="AI116" i="3"/>
  <c r="AJ116" i="3"/>
  <c r="AK116" i="3"/>
  <c r="H31" i="1"/>
  <c r="H33" i="1"/>
  <c r="AC35" i="1"/>
  <c r="U35" i="1"/>
  <c r="AC30" i="1"/>
  <c r="H30" i="1"/>
  <c r="AC55" i="1"/>
  <c r="J51" i="1"/>
  <c r="AF51" i="1"/>
  <c r="AC51" i="1"/>
  <c r="I82" i="1"/>
  <c r="AC82" i="1"/>
  <c r="J85" i="1"/>
  <c r="AC85" i="1"/>
  <c r="AC93" i="1"/>
  <c r="AC127" i="1"/>
  <c r="I127" i="1"/>
  <c r="AC174" i="1"/>
  <c r="I174" i="1"/>
  <c r="AF174" i="1"/>
  <c r="AC158" i="1"/>
  <c r="I158" i="1"/>
  <c r="AF158" i="1"/>
  <c r="AC175" i="1"/>
  <c r="I175" i="1"/>
  <c r="AC193" i="1"/>
  <c r="I193" i="1"/>
  <c r="AF206" i="1"/>
  <c r="AC165" i="1"/>
  <c r="J165" i="1"/>
  <c r="AF159" i="1"/>
  <c r="AC147" i="1"/>
  <c r="I147" i="1"/>
  <c r="AF165" i="1"/>
  <c r="AC204" i="1"/>
  <c r="I204" i="1"/>
  <c r="AC210" i="1"/>
  <c r="I210" i="1"/>
  <c r="AC249" i="1"/>
  <c r="I249" i="1"/>
  <c r="AC280" i="1"/>
  <c r="I280" i="1"/>
  <c r="AF280" i="1"/>
  <c r="AC205" i="1"/>
  <c r="I205" i="1"/>
  <c r="AF205" i="1"/>
  <c r="I261" i="1"/>
  <c r="AC261" i="1"/>
  <c r="AF315" i="1"/>
  <c r="AC308" i="1"/>
  <c r="AF308" i="1"/>
  <c r="I308" i="1"/>
  <c r="AC319" i="1"/>
  <c r="I319" i="1"/>
  <c r="AC329" i="1"/>
  <c r="AC314" i="1"/>
  <c r="I314" i="1"/>
  <c r="AF314" i="1"/>
  <c r="AF335" i="1"/>
  <c r="K387" i="1"/>
  <c r="AC387" i="1"/>
  <c r="K411" i="1"/>
  <c r="AC442" i="1"/>
  <c r="K442" i="1"/>
  <c r="AF442" i="1"/>
  <c r="BA45" i="3"/>
  <c r="BB45" i="3"/>
  <c r="BB24" i="3"/>
  <c r="BA24" i="3"/>
  <c r="BB26" i="3"/>
  <c r="BA26" i="3"/>
  <c r="BA52" i="3"/>
  <c r="BB52" i="3"/>
  <c r="BA90" i="3"/>
  <c r="BB90" i="3"/>
  <c r="BA122" i="3"/>
  <c r="BB122" i="3"/>
  <c r="BA131" i="3"/>
  <c r="BB131" i="3"/>
  <c r="BA125" i="3"/>
  <c r="BB125" i="3"/>
  <c r="BB63" i="3"/>
  <c r="BA63" i="3"/>
  <c r="AK153" i="3"/>
  <c r="AJ153" i="3"/>
  <c r="AI153" i="3"/>
  <c r="BA118" i="3"/>
  <c r="BB118" i="3"/>
  <c r="AI178" i="3"/>
  <c r="AJ178" i="3"/>
  <c r="AK178" i="3"/>
  <c r="AI207" i="3"/>
  <c r="AK207" i="3"/>
  <c r="AJ207" i="3"/>
  <c r="AK249" i="3"/>
  <c r="AI249" i="3"/>
  <c r="AJ249" i="3"/>
  <c r="AI246" i="3"/>
  <c r="AJ246" i="3"/>
  <c r="AK246" i="3"/>
  <c r="AI352" i="3"/>
  <c r="AJ352" i="3"/>
  <c r="AK352" i="3"/>
  <c r="AK276" i="3"/>
  <c r="AI276" i="3"/>
  <c r="AJ276" i="3"/>
  <c r="AI252" i="3"/>
  <c r="AK252" i="3"/>
  <c r="AJ252" i="3"/>
  <c r="AI345" i="3"/>
  <c r="AH345" i="3"/>
  <c r="AA345" i="3" s="1"/>
  <c r="AE345" i="3" s="1"/>
  <c r="AK345" i="3"/>
  <c r="AJ345" i="3"/>
  <c r="AI292" i="3"/>
  <c r="AK292" i="3"/>
  <c r="AJ292" i="3"/>
  <c r="AI340" i="3"/>
  <c r="AK340" i="3"/>
  <c r="AJ340" i="3"/>
  <c r="AI329" i="3"/>
  <c r="AK329" i="3"/>
  <c r="AJ329" i="3"/>
  <c r="AC22" i="1"/>
  <c r="H22" i="1"/>
  <c r="I77" i="1"/>
  <c r="AC77" i="1"/>
  <c r="AC66" i="1"/>
  <c r="J66" i="1"/>
  <c r="J60" i="1"/>
  <c r="AC60" i="1"/>
  <c r="AF60" i="1"/>
  <c r="AC95" i="1"/>
  <c r="J95" i="1"/>
  <c r="AF129" i="1"/>
  <c r="AC141" i="1"/>
  <c r="I141" i="1"/>
  <c r="AC173" i="1"/>
  <c r="I173" i="1"/>
  <c r="AF127" i="1"/>
  <c r="AC171" i="1"/>
  <c r="I171" i="1"/>
  <c r="AC167" i="1"/>
  <c r="J167" i="1"/>
  <c r="AC203" i="1"/>
  <c r="I203" i="1"/>
  <c r="AF203" i="1"/>
  <c r="AC211" i="1"/>
  <c r="I211" i="1"/>
  <c r="AF211" i="1"/>
  <c r="AC212" i="1"/>
  <c r="I212" i="1"/>
  <c r="U230" i="1"/>
  <c r="AC230" i="1"/>
  <c r="I230" i="1"/>
  <c r="AF230" i="1"/>
  <c r="AC234" i="1"/>
  <c r="I234" i="1"/>
  <c r="AC337" i="1"/>
  <c r="I337" i="1"/>
  <c r="BA46" i="3"/>
  <c r="BB46" i="3"/>
  <c r="BA44" i="3"/>
  <c r="BB44" i="3"/>
  <c r="BA22" i="3"/>
  <c r="BB22" i="3"/>
  <c r="BA48" i="3"/>
  <c r="BB48" i="3"/>
  <c r="AK49" i="3"/>
  <c r="AJ49" i="3"/>
  <c r="AI49" i="3"/>
  <c r="AI108" i="3"/>
  <c r="AJ108" i="3"/>
  <c r="AK108" i="3"/>
  <c r="BA133" i="3"/>
  <c r="BB133" i="3"/>
  <c r="AI67" i="3"/>
  <c r="AJ67" i="3"/>
  <c r="AK67" i="3"/>
  <c r="BA108" i="3"/>
  <c r="BB108" i="3"/>
  <c r="BA89" i="3"/>
  <c r="BB89" i="3"/>
  <c r="BA137" i="3"/>
  <c r="BB137" i="3"/>
  <c r="AI115" i="3"/>
  <c r="AJ115" i="3"/>
  <c r="AK115" i="3"/>
  <c r="AI179" i="3"/>
  <c r="AJ179" i="3"/>
  <c r="AK179" i="3"/>
  <c r="AI271" i="3"/>
  <c r="AK271" i="3"/>
  <c r="AJ271" i="3"/>
  <c r="AI239" i="3"/>
  <c r="AK239" i="3"/>
  <c r="AJ239" i="3"/>
  <c r="AK260" i="3"/>
  <c r="AI260" i="3"/>
  <c r="AJ260" i="3"/>
  <c r="AK326" i="3"/>
  <c r="AI326" i="3"/>
  <c r="AJ326" i="3"/>
  <c r="AI356" i="3"/>
  <c r="AJ356" i="3"/>
  <c r="AK356" i="3"/>
  <c r="AI300" i="3"/>
  <c r="AK300" i="3"/>
  <c r="AJ300" i="3"/>
  <c r="AC28" i="1"/>
  <c r="H28" i="1"/>
  <c r="AC41" i="1"/>
  <c r="H41" i="1"/>
  <c r="AC43" i="1"/>
  <c r="H43" i="1"/>
  <c r="AF63" i="1"/>
  <c r="AC110" i="1"/>
  <c r="I110" i="1"/>
  <c r="AC131" i="1"/>
  <c r="J131" i="1"/>
  <c r="AC151" i="1"/>
  <c r="I151" i="1"/>
  <c r="AC111" i="1"/>
  <c r="I111" i="1"/>
  <c r="AF161" i="1"/>
  <c r="AC187" i="1"/>
  <c r="I187" i="1"/>
  <c r="AF210" i="1"/>
  <c r="AF148" i="1"/>
  <c r="I197" i="1"/>
  <c r="AC197" i="1"/>
  <c r="I228" i="1"/>
  <c r="AC228" i="1"/>
  <c r="AC191" i="1"/>
  <c r="I191" i="1"/>
  <c r="AC213" i="1"/>
  <c r="I213" i="1"/>
  <c r="AF213" i="1"/>
  <c r="AC214" i="1"/>
  <c r="I214" i="1"/>
  <c r="AC245" i="1"/>
  <c r="I245" i="1"/>
  <c r="AC177" i="1"/>
  <c r="I177" i="1"/>
  <c r="AF319" i="1"/>
  <c r="AC364" i="1"/>
  <c r="I364" i="1"/>
  <c r="AF364" i="1"/>
  <c r="AC317" i="1"/>
  <c r="I317" i="1"/>
  <c r="AC331" i="1"/>
  <c r="I331" i="1"/>
  <c r="AF331" i="1"/>
  <c r="I369" i="1"/>
  <c r="AC369" i="1"/>
  <c r="AF427" i="1"/>
  <c r="AF369" i="1"/>
  <c r="K412" i="1"/>
  <c r="AC412" i="1"/>
  <c r="AF412" i="1"/>
  <c r="BB28" i="3"/>
  <c r="BA28" i="3"/>
  <c r="AJ27" i="3"/>
  <c r="AK27" i="3"/>
  <c r="AI27" i="3"/>
  <c r="BA66" i="3"/>
  <c r="BB66" i="3"/>
  <c r="BA82" i="3"/>
  <c r="BB82" i="3"/>
  <c r="BA75" i="3"/>
  <c r="BB75" i="3"/>
  <c r="BA135" i="3"/>
  <c r="BB135" i="3"/>
  <c r="BA121" i="3"/>
  <c r="BB121" i="3"/>
  <c r="BA109" i="3"/>
  <c r="BB109" i="3"/>
  <c r="AI123" i="3"/>
  <c r="AK123" i="3"/>
  <c r="AJ123" i="3"/>
  <c r="AI117" i="3"/>
  <c r="AH117" i="3"/>
  <c r="AA117" i="3" s="1"/>
  <c r="AE117" i="3" s="1"/>
  <c r="AJ117" i="3"/>
  <c r="AK117" i="3"/>
  <c r="BA111" i="3"/>
  <c r="BB111" i="3"/>
  <c r="AK196" i="3"/>
  <c r="AI196" i="3"/>
  <c r="AJ196" i="3"/>
  <c r="AJ189" i="3"/>
  <c r="AK189" i="3"/>
  <c r="AI189" i="3"/>
  <c r="AI247" i="3"/>
  <c r="AK247" i="3"/>
  <c r="AJ247" i="3"/>
  <c r="AJ285" i="3"/>
  <c r="AK285" i="3"/>
  <c r="AI285" i="3"/>
  <c r="AI238" i="3"/>
  <c r="AJ238" i="3"/>
  <c r="AK238" i="3"/>
  <c r="AI206" i="3"/>
  <c r="AJ206" i="3"/>
  <c r="AK206" i="3"/>
  <c r="AI337" i="3"/>
  <c r="AK337" i="3"/>
  <c r="AJ337" i="3"/>
  <c r="AC48" i="1"/>
  <c r="J48" i="1"/>
  <c r="AF48" i="1"/>
  <c r="AC29" i="1"/>
  <c r="H29" i="1"/>
  <c r="J53" i="1"/>
  <c r="AC53" i="1"/>
  <c r="AC59" i="1"/>
  <c r="AF59" i="1"/>
  <c r="I59" i="1"/>
  <c r="I70" i="1"/>
  <c r="AF70" i="1"/>
  <c r="AC70" i="1"/>
  <c r="J64" i="1"/>
  <c r="AC64" i="1"/>
  <c r="AF81" i="1"/>
  <c r="AC67" i="1"/>
  <c r="J67" i="1"/>
  <c r="I86" i="1"/>
  <c r="AF86" i="1"/>
  <c r="AC86" i="1"/>
  <c r="AC99" i="1"/>
  <c r="I99" i="1"/>
  <c r="J79" i="1"/>
  <c r="AC79" i="1"/>
  <c r="AF95" i="1"/>
  <c r="AF119" i="1"/>
  <c r="AC124" i="1"/>
  <c r="I124" i="1"/>
  <c r="AF124" i="1"/>
  <c r="AC134" i="1"/>
  <c r="J134" i="1"/>
  <c r="AF134" i="1"/>
  <c r="AC136" i="1"/>
  <c r="J136" i="1"/>
  <c r="AF136" i="1"/>
  <c r="AF193" i="1"/>
  <c r="AC208" i="1"/>
  <c r="AC216" i="1"/>
  <c r="I216" i="1"/>
  <c r="AF321" i="1"/>
  <c r="AC310" i="1"/>
  <c r="I310" i="1"/>
  <c r="AF310" i="1"/>
  <c r="AF249" i="1"/>
  <c r="I306" i="1"/>
  <c r="AC306" i="1"/>
  <c r="AF306" i="1"/>
  <c r="AC316" i="1"/>
  <c r="I316" i="1"/>
  <c r="AF316" i="1"/>
  <c r="AC327" i="1"/>
  <c r="I327" i="1"/>
  <c r="AF327" i="1"/>
  <c r="AC338" i="1"/>
  <c r="I338" i="1"/>
  <c r="AF338" i="1"/>
  <c r="I347" i="1"/>
  <c r="AC347" i="1"/>
  <c r="I292" i="1"/>
  <c r="AC292" i="1"/>
  <c r="BB49" i="3"/>
  <c r="BA49" i="3"/>
  <c r="BA64" i="3"/>
  <c r="BB64" i="3"/>
  <c r="AI110" i="3"/>
  <c r="AJ110" i="3"/>
  <c r="AK110" i="3"/>
  <c r="AI107" i="3"/>
  <c r="AJ107" i="3"/>
  <c r="AK107" i="3"/>
  <c r="AI143" i="3"/>
  <c r="AJ143" i="3"/>
  <c r="AK143" i="3"/>
  <c r="BA112" i="3"/>
  <c r="BB112" i="3"/>
  <c r="BA117" i="3"/>
  <c r="BB117" i="3"/>
  <c r="BA134" i="3"/>
  <c r="BB134" i="3"/>
  <c r="BA132" i="3"/>
  <c r="BB132" i="3"/>
  <c r="BA128" i="3"/>
  <c r="BB128" i="3"/>
  <c r="AI191" i="3"/>
  <c r="AJ191" i="3"/>
  <c r="AK191" i="3"/>
  <c r="AI204" i="3"/>
  <c r="AK204" i="3"/>
  <c r="AJ204" i="3"/>
  <c r="AJ157" i="3"/>
  <c r="AK157" i="3"/>
  <c r="AI157" i="3"/>
  <c r="AI183" i="3"/>
  <c r="AJ183" i="3"/>
  <c r="AK183" i="3"/>
  <c r="AI316" i="3"/>
  <c r="AK316" i="3"/>
  <c r="AJ316" i="3"/>
  <c r="AI214" i="3"/>
  <c r="AJ214" i="3"/>
  <c r="AK214" i="3"/>
  <c r="AK284" i="3"/>
  <c r="AI284" i="3"/>
  <c r="AJ284" i="3"/>
  <c r="AI308" i="3"/>
  <c r="AK308" i="3"/>
  <c r="AJ308" i="3"/>
  <c r="AI355" i="3"/>
  <c r="AJ355" i="3"/>
  <c r="AK355" i="3"/>
  <c r="J52" i="1"/>
  <c r="AF52" i="1"/>
  <c r="AC52" i="1"/>
  <c r="AC58" i="1"/>
  <c r="I58" i="1"/>
  <c r="AF56" i="1"/>
  <c r="I72" i="1"/>
  <c r="AC72" i="1"/>
  <c r="AF113" i="1"/>
  <c r="AC94" i="1"/>
  <c r="I94" i="1"/>
  <c r="AF94" i="1"/>
  <c r="AC97" i="1"/>
  <c r="J97" i="1"/>
  <c r="AC157" i="1"/>
  <c r="I157" i="1"/>
  <c r="AF141" i="1"/>
  <c r="AC149" i="1"/>
  <c r="I149" i="1"/>
  <c r="AC169" i="1"/>
  <c r="I169" i="1"/>
  <c r="AC107" i="1"/>
  <c r="I107" i="1"/>
  <c r="AC179" i="1"/>
  <c r="I179" i="1"/>
  <c r="J143" i="1"/>
  <c r="AC143" i="1"/>
  <c r="AC172" i="1"/>
  <c r="I172" i="1"/>
  <c r="AF172" i="1"/>
  <c r="AF179" i="1"/>
  <c r="AC236" i="1"/>
  <c r="I236" i="1"/>
  <c r="AC247" i="1"/>
  <c r="H247" i="1"/>
  <c r="I232" i="1"/>
  <c r="AC232" i="1"/>
  <c r="AC334" i="1"/>
  <c r="I334" i="1"/>
  <c r="AF334" i="1"/>
  <c r="AC318" i="1"/>
  <c r="I318" i="1"/>
  <c r="AF318" i="1"/>
  <c r="AC336" i="1"/>
  <c r="I336" i="1"/>
  <c r="AF336" i="1"/>
  <c r="AC356" i="1"/>
  <c r="I356" i="1"/>
  <c r="AF356" i="1"/>
  <c r="AC349" i="1"/>
  <c r="K349" i="1"/>
  <c r="I352" i="1"/>
  <c r="AF352" i="1"/>
  <c r="AC352" i="1"/>
  <c r="AC420" i="1"/>
  <c r="J420" i="1"/>
  <c r="AF420" i="1"/>
  <c r="BA39" i="3"/>
  <c r="BB39" i="3"/>
  <c r="BA35" i="3"/>
  <c r="BB35" i="3"/>
  <c r="BB30" i="3"/>
  <c r="BA30" i="3"/>
  <c r="BB29" i="3"/>
  <c r="BA29" i="3"/>
  <c r="BB69" i="3"/>
  <c r="BA69" i="3"/>
  <c r="BA67" i="3"/>
  <c r="BB67" i="3"/>
  <c r="BA83" i="3"/>
  <c r="BB83" i="3"/>
  <c r="BA114" i="3"/>
  <c r="BB114" i="3"/>
  <c r="BA123" i="3"/>
  <c r="BB123" i="3"/>
  <c r="AI111" i="3"/>
  <c r="AJ111" i="3"/>
  <c r="AK111" i="3"/>
  <c r="AI114" i="3"/>
  <c r="AK114" i="3"/>
  <c r="AJ114" i="3"/>
  <c r="AI103" i="3"/>
  <c r="AK103" i="3"/>
  <c r="AJ103" i="3"/>
  <c r="BA124" i="3"/>
  <c r="BB124" i="3"/>
  <c r="AJ194" i="3"/>
  <c r="AK194" i="3"/>
  <c r="AI194" i="3"/>
  <c r="AI215" i="3"/>
  <c r="AK215" i="3"/>
  <c r="AJ215" i="3"/>
  <c r="AI286" i="3"/>
  <c r="AJ286" i="3"/>
  <c r="AK286" i="3"/>
  <c r="AJ181" i="3"/>
  <c r="AK181" i="3"/>
  <c r="AI181" i="3"/>
  <c r="AI283" i="3"/>
  <c r="AJ283" i="3"/>
  <c r="AK283" i="3"/>
  <c r="AI193" i="3"/>
  <c r="AJ193" i="3"/>
  <c r="AK193" i="3"/>
  <c r="AI324" i="3"/>
  <c r="AK324" i="3"/>
  <c r="AJ324" i="3"/>
  <c r="AI236" i="3"/>
  <c r="AK236" i="3"/>
  <c r="AJ236" i="3"/>
  <c r="AK225" i="3"/>
  <c r="AI225" i="3"/>
  <c r="AJ225" i="3"/>
  <c r="AI351" i="3"/>
  <c r="AJ351" i="3"/>
  <c r="AK351" i="3"/>
  <c r="AI331" i="3"/>
  <c r="AJ331" i="3"/>
  <c r="AK331" i="3"/>
  <c r="AC361" i="1"/>
  <c r="I361" i="1"/>
  <c r="AC446" i="1"/>
  <c r="K446" i="1"/>
  <c r="AC464" i="1"/>
  <c r="K464" i="1"/>
  <c r="AF464" i="1"/>
  <c r="AC434" i="1"/>
  <c r="J434" i="1"/>
  <c r="AF434" i="1"/>
  <c r="AC500" i="1"/>
  <c r="K500" i="1"/>
  <c r="AF500" i="1"/>
  <c r="AC424" i="1"/>
  <c r="K424" i="1"/>
  <c r="AC526" i="1"/>
  <c r="K526" i="1"/>
  <c r="K509" i="1"/>
  <c r="AF509" i="1"/>
  <c r="AC509" i="1"/>
  <c r="K595" i="1"/>
  <c r="AC595" i="1"/>
  <c r="AC555" i="1"/>
  <c r="K555" i="1"/>
  <c r="AC563" i="1"/>
  <c r="K563" i="1"/>
  <c r="K508" i="1"/>
  <c r="AF508" i="1"/>
  <c r="AC508" i="1"/>
  <c r="AC556" i="1"/>
  <c r="K556" i="1"/>
  <c r="AF556" i="1"/>
  <c r="AF614" i="1"/>
  <c r="AC570" i="1"/>
  <c r="I570" i="1"/>
  <c r="AF570" i="1"/>
  <c r="AF478" i="1"/>
  <c r="K501" i="1"/>
  <c r="AC501" i="1"/>
  <c r="AF466" i="1"/>
  <c r="AS35" i="3"/>
  <c r="AR35" i="3"/>
  <c r="AQ35" i="3"/>
  <c r="AP35" i="3"/>
  <c r="AO35" i="3"/>
  <c r="AN35" i="3"/>
  <c r="AM35" i="3"/>
  <c r="AL35" i="3"/>
  <c r="AT35" i="3"/>
  <c r="BJ20" i="3"/>
  <c r="BI20" i="3"/>
  <c r="BH20" i="3"/>
  <c r="BK20" i="3"/>
  <c r="BG20" i="3"/>
  <c r="BF20" i="3"/>
  <c r="BE20" i="3"/>
  <c r="BD20" i="3"/>
  <c r="BC20" i="3"/>
  <c r="BK16" i="3"/>
  <c r="BJ16" i="3"/>
  <c r="BI16" i="3"/>
  <c r="BH16" i="3"/>
  <c r="BG16" i="3"/>
  <c r="BF16" i="3"/>
  <c r="BE16" i="3"/>
  <c r="BD16" i="3"/>
  <c r="BC16" i="3"/>
  <c r="AC609" i="1"/>
  <c r="K609" i="1"/>
  <c r="AC474" i="1"/>
  <c r="AF474" i="1"/>
  <c r="K474" i="1"/>
  <c r="AC390" i="1"/>
  <c r="K390" i="1"/>
  <c r="BI19" i="3"/>
  <c r="BH19" i="3"/>
  <c r="BG19" i="3"/>
  <c r="BF19" i="3"/>
  <c r="BE19" i="3"/>
  <c r="BD19" i="3"/>
  <c r="BC19" i="3"/>
  <c r="BJ19" i="3"/>
  <c r="BK19" i="3"/>
  <c r="J31" i="3"/>
  <c r="AF31" i="3"/>
  <c r="AC31" i="3"/>
  <c r="AC575" i="1"/>
  <c r="I575" i="1"/>
  <c r="AT29" i="3"/>
  <c r="AS29" i="3"/>
  <c r="AR29" i="3"/>
  <c r="AQ29" i="3"/>
  <c r="AP29" i="3"/>
  <c r="AO29" i="3"/>
  <c r="AN29" i="3"/>
  <c r="AM29" i="3"/>
  <c r="AL29" i="3"/>
  <c r="BK18" i="3"/>
  <c r="BJ18" i="3"/>
  <c r="BI18" i="3"/>
  <c r="BH18" i="3"/>
  <c r="BG18" i="3"/>
  <c r="BF18" i="3"/>
  <c r="BE18" i="3"/>
  <c r="BD18" i="3"/>
  <c r="BC18" i="3"/>
  <c r="BA68" i="3"/>
  <c r="BB68" i="3"/>
  <c r="AF45" i="3"/>
  <c r="AC45" i="3"/>
  <c r="J45" i="3"/>
  <c r="AR24" i="3"/>
  <c r="AQ24" i="3"/>
  <c r="AP24" i="3"/>
  <c r="AO24" i="3"/>
  <c r="AN24" i="3"/>
  <c r="AM24" i="3"/>
  <c r="AL24" i="3"/>
  <c r="AT24" i="3"/>
  <c r="AS24" i="3"/>
  <c r="BA97" i="3"/>
  <c r="BB97" i="3"/>
  <c r="BA105" i="3"/>
  <c r="BB105" i="3"/>
  <c r="BA76" i="3"/>
  <c r="BB76" i="3"/>
  <c r="AC72" i="3"/>
  <c r="AF72" i="3"/>
  <c r="I72" i="3"/>
  <c r="AS92" i="3"/>
  <c r="AR92" i="3"/>
  <c r="AQ92" i="3"/>
  <c r="AP92" i="3"/>
  <c r="AO92" i="3"/>
  <c r="AN92" i="3"/>
  <c r="AM92" i="3"/>
  <c r="AL92" i="3"/>
  <c r="AT92" i="3"/>
  <c r="AC77" i="3"/>
  <c r="AF77" i="3"/>
  <c r="I77" i="3"/>
  <c r="AC93" i="3"/>
  <c r="AF93" i="3"/>
  <c r="J93" i="3"/>
  <c r="AT87" i="3"/>
  <c r="AS87" i="3"/>
  <c r="AR87" i="3"/>
  <c r="AQ87" i="3"/>
  <c r="AP87" i="3"/>
  <c r="AO87" i="3"/>
  <c r="AN87" i="3"/>
  <c r="AM87" i="3"/>
  <c r="AL87" i="3"/>
  <c r="I112" i="3"/>
  <c r="AC112" i="3"/>
  <c r="AF112" i="3"/>
  <c r="AF129" i="3"/>
  <c r="I129" i="3"/>
  <c r="AC129" i="3"/>
  <c r="I144" i="3"/>
  <c r="AC144" i="3"/>
  <c r="AF144" i="3"/>
  <c r="I56" i="3"/>
  <c r="AC56" i="3"/>
  <c r="AF56" i="3"/>
  <c r="AP127" i="3"/>
  <c r="AO127" i="3"/>
  <c r="AN127" i="3"/>
  <c r="AM127" i="3"/>
  <c r="AL127" i="3"/>
  <c r="AT127" i="3"/>
  <c r="AS127" i="3"/>
  <c r="AR127" i="3"/>
  <c r="AQ127" i="3"/>
  <c r="AT106" i="3"/>
  <c r="AS106" i="3"/>
  <c r="AR106" i="3"/>
  <c r="AQ106" i="3"/>
  <c r="AP106" i="3"/>
  <c r="AO106" i="3"/>
  <c r="AN106" i="3"/>
  <c r="AM106" i="3"/>
  <c r="AL106" i="3"/>
  <c r="AC78" i="3"/>
  <c r="AF78" i="3"/>
  <c r="I78" i="3"/>
  <c r="AT163" i="3"/>
  <c r="AS163" i="3"/>
  <c r="AR163" i="3"/>
  <c r="AQ163" i="3"/>
  <c r="AP163" i="3"/>
  <c r="AO163" i="3"/>
  <c r="AN163" i="3"/>
  <c r="AM163" i="3"/>
  <c r="AL163" i="3"/>
  <c r="AF137" i="3"/>
  <c r="I137" i="3"/>
  <c r="AC137" i="3"/>
  <c r="AN185" i="3"/>
  <c r="AM185" i="3"/>
  <c r="AL185" i="3"/>
  <c r="AS185" i="3"/>
  <c r="AR185" i="3"/>
  <c r="AQ185" i="3"/>
  <c r="AP185" i="3"/>
  <c r="AO185" i="3"/>
  <c r="AT185" i="3"/>
  <c r="AS218" i="3"/>
  <c r="AR218" i="3"/>
  <c r="AQ218" i="3"/>
  <c r="AP218" i="3"/>
  <c r="AO218" i="3"/>
  <c r="AN218" i="3"/>
  <c r="AM218" i="3"/>
  <c r="AL218" i="3"/>
  <c r="AT218" i="3"/>
  <c r="AS170" i="3"/>
  <c r="AR170" i="3"/>
  <c r="AQ170" i="3"/>
  <c r="AP170" i="3"/>
  <c r="AO170" i="3"/>
  <c r="AN170" i="3"/>
  <c r="AM170" i="3"/>
  <c r="AL170" i="3"/>
  <c r="AT170" i="3"/>
  <c r="AC82" i="3"/>
  <c r="AF82" i="3"/>
  <c r="I82" i="3"/>
  <c r="AT101" i="3"/>
  <c r="AS101" i="3"/>
  <c r="AR101" i="3"/>
  <c r="AQ101" i="3"/>
  <c r="AP101" i="3"/>
  <c r="AO101" i="3"/>
  <c r="AN101" i="3"/>
  <c r="AM101" i="3"/>
  <c r="AL101" i="3"/>
  <c r="AR162" i="3"/>
  <c r="AQ162" i="3"/>
  <c r="AP162" i="3"/>
  <c r="AO162" i="3"/>
  <c r="AN162" i="3"/>
  <c r="AM162" i="3"/>
  <c r="AL162" i="3"/>
  <c r="AT162" i="3"/>
  <c r="AS162" i="3"/>
  <c r="AC248" i="3"/>
  <c r="AF248" i="3"/>
  <c r="I248" i="3"/>
  <c r="AC173" i="3"/>
  <c r="AF173" i="3"/>
  <c r="I173" i="3"/>
  <c r="AS148" i="3"/>
  <c r="AR148" i="3"/>
  <c r="AQ148" i="3"/>
  <c r="AP148" i="3"/>
  <c r="AO148" i="3"/>
  <c r="AN148" i="3"/>
  <c r="AM148" i="3"/>
  <c r="AL148" i="3"/>
  <c r="AT148" i="3"/>
  <c r="I183" i="3"/>
  <c r="AC183" i="3"/>
  <c r="AF183" i="3"/>
  <c r="AF230" i="3"/>
  <c r="I230" i="3"/>
  <c r="AC230" i="3"/>
  <c r="AC275" i="3"/>
  <c r="AF275" i="3"/>
  <c r="K275" i="3"/>
  <c r="I54" i="3"/>
  <c r="AF54" i="3"/>
  <c r="AC54" i="3"/>
  <c r="AF222" i="3"/>
  <c r="I222" i="3"/>
  <c r="AC222" i="3"/>
  <c r="AS261" i="3"/>
  <c r="AR261" i="3"/>
  <c r="AQ261" i="3"/>
  <c r="AP261" i="3"/>
  <c r="AO261" i="3"/>
  <c r="AN261" i="3"/>
  <c r="AM261" i="3"/>
  <c r="AL261" i="3"/>
  <c r="AT261" i="3"/>
  <c r="AR149" i="3"/>
  <c r="AQ149" i="3"/>
  <c r="AP149" i="3"/>
  <c r="AO149" i="3"/>
  <c r="AN149" i="3"/>
  <c r="AM149" i="3"/>
  <c r="AL149" i="3"/>
  <c r="AT149" i="3"/>
  <c r="AS149" i="3"/>
  <c r="I120" i="3"/>
  <c r="AC120" i="3"/>
  <c r="AF120" i="3"/>
  <c r="AF172" i="3"/>
  <c r="I172" i="3"/>
  <c r="AC172" i="3"/>
  <c r="AC211" i="3"/>
  <c r="AF211" i="3"/>
  <c r="I211" i="3"/>
  <c r="AS244" i="3"/>
  <c r="AR244" i="3"/>
  <c r="AQ244" i="3"/>
  <c r="AP244" i="3"/>
  <c r="AO244" i="3"/>
  <c r="AN244" i="3"/>
  <c r="AM244" i="3"/>
  <c r="AL244" i="3"/>
  <c r="AT244" i="3"/>
  <c r="AT217" i="3"/>
  <c r="AS217" i="3"/>
  <c r="AR217" i="3"/>
  <c r="AQ217" i="3"/>
  <c r="AP217" i="3"/>
  <c r="AO217" i="3"/>
  <c r="AN217" i="3"/>
  <c r="AM217" i="3"/>
  <c r="AL217" i="3"/>
  <c r="AF245" i="3"/>
  <c r="I245" i="3"/>
  <c r="AC245" i="3"/>
  <c r="AC300" i="3"/>
  <c r="J300" i="3"/>
  <c r="AF300" i="3"/>
  <c r="AT304" i="3"/>
  <c r="AS304" i="3"/>
  <c r="AR304" i="3"/>
  <c r="AQ304" i="3"/>
  <c r="AP304" i="3"/>
  <c r="AO304" i="3"/>
  <c r="AN304" i="3"/>
  <c r="AM304" i="3"/>
  <c r="AL304" i="3"/>
  <c r="AC309" i="3"/>
  <c r="AF309" i="3"/>
  <c r="K309" i="3"/>
  <c r="AS253" i="3"/>
  <c r="AR253" i="3"/>
  <c r="AQ253" i="3"/>
  <c r="AP253" i="3"/>
  <c r="AO253" i="3"/>
  <c r="AN253" i="3"/>
  <c r="AM253" i="3"/>
  <c r="AL253" i="3"/>
  <c r="AT253" i="3"/>
  <c r="K355" i="3"/>
  <c r="AF355" i="3"/>
  <c r="AC355" i="3"/>
  <c r="AS321" i="3"/>
  <c r="AR321" i="3"/>
  <c r="AQ321" i="3"/>
  <c r="AP321" i="3"/>
  <c r="AO321" i="3"/>
  <c r="AN321" i="3"/>
  <c r="AM321" i="3"/>
  <c r="AL321" i="3"/>
  <c r="AT321" i="3"/>
  <c r="I220" i="3"/>
  <c r="AC220" i="3"/>
  <c r="AF220" i="3"/>
  <c r="AP350" i="3"/>
  <c r="AT350" i="3"/>
  <c r="AS350" i="3"/>
  <c r="AR350" i="3"/>
  <c r="AQ350" i="3"/>
  <c r="AO350" i="3"/>
  <c r="AN350" i="3"/>
  <c r="AM350" i="3"/>
  <c r="AL350" i="3"/>
  <c r="AS358" i="3"/>
  <c r="AT358" i="3"/>
  <c r="AR358" i="3"/>
  <c r="AQ358" i="3"/>
  <c r="AP358" i="3"/>
  <c r="AO358" i="3"/>
  <c r="AN358" i="3"/>
  <c r="AM358" i="3"/>
  <c r="AL358" i="3"/>
  <c r="AQ297" i="3"/>
  <c r="AP297" i="3"/>
  <c r="AO297" i="3"/>
  <c r="AN297" i="3"/>
  <c r="AM297" i="3"/>
  <c r="AL297" i="3"/>
  <c r="AS297" i="3"/>
  <c r="AT297" i="3"/>
  <c r="AR297" i="3"/>
  <c r="AS313" i="3"/>
  <c r="AR313" i="3"/>
  <c r="AQ313" i="3"/>
  <c r="AP313" i="3"/>
  <c r="AO313" i="3"/>
  <c r="AN313" i="3"/>
  <c r="AM313" i="3"/>
  <c r="AL313" i="3"/>
  <c r="AT313" i="3"/>
  <c r="K430" i="1"/>
  <c r="AC430" i="1"/>
  <c r="AC451" i="1"/>
  <c r="K451" i="1"/>
  <c r="I371" i="1"/>
  <c r="AC371" i="1"/>
  <c r="AF436" i="1"/>
  <c r="J436" i="1"/>
  <c r="AC436" i="1"/>
  <c r="AC454" i="1"/>
  <c r="K454" i="1"/>
  <c r="AF454" i="1"/>
  <c r="AC462" i="1"/>
  <c r="K462" i="1"/>
  <c r="AC452" i="1"/>
  <c r="K452" i="1"/>
  <c r="AF452" i="1"/>
  <c r="AC529" i="1"/>
  <c r="K529" i="1"/>
  <c r="AC547" i="1"/>
  <c r="K547" i="1"/>
  <c r="AC539" i="1"/>
  <c r="K539" i="1"/>
  <c r="AF539" i="1"/>
  <c r="AC589" i="1"/>
  <c r="AF589" i="1"/>
  <c r="K589" i="1"/>
  <c r="AC573" i="1"/>
  <c r="J573" i="1"/>
  <c r="AC433" i="1"/>
  <c r="I433" i="1"/>
  <c r="AF433" i="1"/>
  <c r="AC564" i="1"/>
  <c r="K564" i="1"/>
  <c r="AF564" i="1"/>
  <c r="AC545" i="1"/>
  <c r="K545" i="1"/>
  <c r="AC602" i="1"/>
  <c r="K602" i="1"/>
  <c r="AF602" i="1"/>
  <c r="AC525" i="1"/>
  <c r="K525" i="1"/>
  <c r="AF525" i="1"/>
  <c r="AC559" i="1"/>
  <c r="K559" i="1"/>
  <c r="AF559" i="1"/>
  <c r="BF3" i="3"/>
  <c r="BE3" i="3"/>
  <c r="BD3" i="3"/>
  <c r="BC3" i="3"/>
  <c r="BK3" i="3"/>
  <c r="BJ3" i="3"/>
  <c r="BI3" i="3"/>
  <c r="BH3" i="3"/>
  <c r="BG3" i="3"/>
  <c r="BG7" i="3"/>
  <c r="BF7" i="3"/>
  <c r="BE7" i="3"/>
  <c r="BD7" i="3"/>
  <c r="BC7" i="3"/>
  <c r="BK7" i="3"/>
  <c r="BJ7" i="3"/>
  <c r="BI7" i="3"/>
  <c r="BH7" i="3"/>
  <c r="AT23" i="3"/>
  <c r="AS23" i="3"/>
  <c r="AR23" i="3"/>
  <c r="AQ23" i="3"/>
  <c r="AP23" i="3"/>
  <c r="AO23" i="3"/>
  <c r="AN23" i="3"/>
  <c r="AM23" i="3"/>
  <c r="AL23" i="3"/>
  <c r="AC620" i="1"/>
  <c r="K620" i="1"/>
  <c r="BJ21" i="3"/>
  <c r="BI21" i="3"/>
  <c r="BH21" i="3"/>
  <c r="BG21" i="3"/>
  <c r="BF21" i="3"/>
  <c r="BE21" i="3"/>
  <c r="BD21" i="3"/>
  <c r="BC21" i="3"/>
  <c r="BK21" i="3"/>
  <c r="BK32" i="3"/>
  <c r="BJ32" i="3"/>
  <c r="BI32" i="3"/>
  <c r="BH32" i="3"/>
  <c r="BG32" i="3"/>
  <c r="BF32" i="3"/>
  <c r="BE32" i="3"/>
  <c r="BD32" i="3"/>
  <c r="BC32" i="3"/>
  <c r="AC624" i="1"/>
  <c r="K624" i="1"/>
  <c r="AF624" i="1"/>
  <c r="AS21" i="3"/>
  <c r="AR21" i="3"/>
  <c r="AQ21" i="3"/>
  <c r="AP21" i="3"/>
  <c r="AO21" i="3"/>
  <c r="AN21" i="3"/>
  <c r="AM21" i="3"/>
  <c r="AL21" i="3"/>
  <c r="AT21" i="3"/>
  <c r="AC488" i="1"/>
  <c r="K488" i="1"/>
  <c r="AF488" i="1"/>
  <c r="J25" i="3"/>
  <c r="AF25" i="3"/>
  <c r="AC25" i="3"/>
  <c r="J21" i="3"/>
  <c r="AF21" i="3"/>
  <c r="AC21" i="3"/>
  <c r="I24" i="3"/>
  <c r="AF24" i="3"/>
  <c r="AC24" i="3"/>
  <c r="BA98" i="3"/>
  <c r="BB98" i="3"/>
  <c r="I34" i="3"/>
  <c r="AF34" i="3"/>
  <c r="AC34" i="3"/>
  <c r="AT41" i="3"/>
  <c r="AS41" i="3"/>
  <c r="AR41" i="3"/>
  <c r="AQ41" i="3"/>
  <c r="AP41" i="3"/>
  <c r="AO41" i="3"/>
  <c r="AN41" i="3"/>
  <c r="AM41" i="3"/>
  <c r="AL41" i="3"/>
  <c r="BA77" i="3"/>
  <c r="BB77" i="3"/>
  <c r="BA71" i="3"/>
  <c r="BB71" i="3"/>
  <c r="I35" i="3"/>
  <c r="AF35" i="3"/>
  <c r="AC35" i="3"/>
  <c r="AS72" i="3"/>
  <c r="AT72" i="3"/>
  <c r="AR72" i="3"/>
  <c r="AQ72" i="3"/>
  <c r="AP72" i="3"/>
  <c r="AO72" i="3"/>
  <c r="AN72" i="3"/>
  <c r="AM72" i="3"/>
  <c r="AL72" i="3"/>
  <c r="AC84" i="3"/>
  <c r="AF84" i="3"/>
  <c r="I84" i="3"/>
  <c r="AS77" i="3"/>
  <c r="AT77" i="3"/>
  <c r="AR77" i="3"/>
  <c r="AQ77" i="3"/>
  <c r="AP77" i="3"/>
  <c r="AO77" i="3"/>
  <c r="AN77" i="3"/>
  <c r="AM77" i="3"/>
  <c r="AL77" i="3"/>
  <c r="AT93" i="3"/>
  <c r="AS93" i="3"/>
  <c r="AR93" i="3"/>
  <c r="AQ93" i="3"/>
  <c r="AP93" i="3"/>
  <c r="AO93" i="3"/>
  <c r="AN93" i="3"/>
  <c r="AM93" i="3"/>
  <c r="AL93" i="3"/>
  <c r="AC75" i="3"/>
  <c r="AF75" i="3"/>
  <c r="I75" i="3"/>
  <c r="AC91" i="3"/>
  <c r="AF91" i="3"/>
  <c r="I91" i="3"/>
  <c r="AT144" i="3"/>
  <c r="AS144" i="3"/>
  <c r="AR144" i="3"/>
  <c r="AQ144" i="3"/>
  <c r="AP144" i="3"/>
  <c r="AO144" i="3"/>
  <c r="AN144" i="3"/>
  <c r="AM144" i="3"/>
  <c r="AL144" i="3"/>
  <c r="AR154" i="3"/>
  <c r="AQ154" i="3"/>
  <c r="AP154" i="3"/>
  <c r="AO154" i="3"/>
  <c r="AN154" i="3"/>
  <c r="AM154" i="3"/>
  <c r="AL154" i="3"/>
  <c r="AS154" i="3"/>
  <c r="AT154" i="3"/>
  <c r="AF182" i="3"/>
  <c r="I182" i="3"/>
  <c r="AC182" i="3"/>
  <c r="AT177" i="3"/>
  <c r="AS177" i="3"/>
  <c r="AR177" i="3"/>
  <c r="AQ177" i="3"/>
  <c r="AP177" i="3"/>
  <c r="AO177" i="3"/>
  <c r="AN177" i="3"/>
  <c r="AM177" i="3"/>
  <c r="AL177" i="3"/>
  <c r="AT55" i="3"/>
  <c r="AS55" i="3"/>
  <c r="AR55" i="3"/>
  <c r="AQ55" i="3"/>
  <c r="AP55" i="3"/>
  <c r="AO55" i="3"/>
  <c r="AN55" i="3"/>
  <c r="AM55" i="3"/>
  <c r="AL55" i="3"/>
  <c r="AQ78" i="3"/>
  <c r="AP78" i="3"/>
  <c r="AO78" i="3"/>
  <c r="AN78" i="3"/>
  <c r="AM78" i="3"/>
  <c r="AL78" i="3"/>
  <c r="AS78" i="3"/>
  <c r="AR78" i="3"/>
  <c r="AT78" i="3"/>
  <c r="AC132" i="3"/>
  <c r="AF132" i="3"/>
  <c r="I132" i="3"/>
  <c r="AS180" i="3"/>
  <c r="AR180" i="3"/>
  <c r="AQ180" i="3"/>
  <c r="AP180" i="3"/>
  <c r="AO180" i="3"/>
  <c r="AN180" i="3"/>
  <c r="AM180" i="3"/>
  <c r="AL180" i="3"/>
  <c r="AT180" i="3"/>
  <c r="AS226" i="3"/>
  <c r="AR226" i="3"/>
  <c r="AQ226" i="3"/>
  <c r="AP226" i="3"/>
  <c r="AO226" i="3"/>
  <c r="AN226" i="3"/>
  <c r="AM226" i="3"/>
  <c r="AL226" i="3"/>
  <c r="AT226" i="3"/>
  <c r="AT155" i="3"/>
  <c r="AS155" i="3"/>
  <c r="AR155" i="3"/>
  <c r="AQ155" i="3"/>
  <c r="AP155" i="3"/>
  <c r="AO155" i="3"/>
  <c r="AN155" i="3"/>
  <c r="AM155" i="3"/>
  <c r="AL155" i="3"/>
  <c r="AT82" i="3"/>
  <c r="AS82" i="3"/>
  <c r="AR82" i="3"/>
  <c r="AQ82" i="3"/>
  <c r="AP82" i="3"/>
  <c r="AO82" i="3"/>
  <c r="AN82" i="3"/>
  <c r="AM82" i="3"/>
  <c r="AL82" i="3"/>
  <c r="AF101" i="3"/>
  <c r="AC101" i="3"/>
  <c r="I101" i="3"/>
  <c r="AC195" i="3"/>
  <c r="AF195" i="3"/>
  <c r="I195" i="3"/>
  <c r="AR237" i="3"/>
  <c r="AQ237" i="3"/>
  <c r="AP237" i="3"/>
  <c r="AO237" i="3"/>
  <c r="AN237" i="3"/>
  <c r="AM237" i="3"/>
  <c r="AL237" i="3"/>
  <c r="AS237" i="3"/>
  <c r="AT237" i="3"/>
  <c r="AT248" i="3"/>
  <c r="AS248" i="3"/>
  <c r="AR248" i="3"/>
  <c r="AQ248" i="3"/>
  <c r="AP248" i="3"/>
  <c r="AO248" i="3"/>
  <c r="AN248" i="3"/>
  <c r="AM248" i="3"/>
  <c r="AL248" i="3"/>
  <c r="AC259" i="3"/>
  <c r="AF259" i="3"/>
  <c r="I259" i="3"/>
  <c r="AF109" i="3"/>
  <c r="AC109" i="3"/>
  <c r="I109" i="3"/>
  <c r="AP229" i="3"/>
  <c r="AO229" i="3"/>
  <c r="AT229" i="3"/>
  <c r="AS229" i="3"/>
  <c r="AR229" i="3"/>
  <c r="AQ229" i="3"/>
  <c r="AN229" i="3"/>
  <c r="AM229" i="3"/>
  <c r="AL229" i="3"/>
  <c r="AC240" i="3"/>
  <c r="AF240" i="3"/>
  <c r="I240" i="3"/>
  <c r="I148" i="3"/>
  <c r="AF148" i="3"/>
  <c r="AC148" i="3"/>
  <c r="I191" i="3"/>
  <c r="AC191" i="3"/>
  <c r="AF191" i="3"/>
  <c r="AQ275" i="3"/>
  <c r="AT275" i="3"/>
  <c r="AP275" i="3"/>
  <c r="AO275" i="3"/>
  <c r="AN275" i="3"/>
  <c r="AM275" i="3"/>
  <c r="AL275" i="3"/>
  <c r="AS275" i="3"/>
  <c r="AR275" i="3"/>
  <c r="AT54" i="3"/>
  <c r="AS54" i="3"/>
  <c r="AR54" i="3"/>
  <c r="AQ54" i="3"/>
  <c r="AP54" i="3"/>
  <c r="AO54" i="3"/>
  <c r="AN54" i="3"/>
  <c r="AM54" i="3"/>
  <c r="AL54" i="3"/>
  <c r="AF214" i="3"/>
  <c r="AC214" i="3"/>
  <c r="I214" i="3"/>
  <c r="AS311" i="3"/>
  <c r="AR311" i="3"/>
  <c r="AQ311" i="3"/>
  <c r="AP311" i="3"/>
  <c r="AO311" i="3"/>
  <c r="AN311" i="3"/>
  <c r="AM311" i="3"/>
  <c r="AL311" i="3"/>
  <c r="AT311" i="3"/>
  <c r="AS172" i="3"/>
  <c r="AT172" i="3"/>
  <c r="AR172" i="3"/>
  <c r="AQ172" i="3"/>
  <c r="AP172" i="3"/>
  <c r="AO172" i="3"/>
  <c r="AN172" i="3"/>
  <c r="AM172" i="3"/>
  <c r="AL172" i="3"/>
  <c r="I202" i="3"/>
  <c r="AC202" i="3"/>
  <c r="AF202" i="3"/>
  <c r="AT211" i="3"/>
  <c r="AS211" i="3"/>
  <c r="AR211" i="3"/>
  <c r="AQ211" i="3"/>
  <c r="AP211" i="3"/>
  <c r="AO211" i="3"/>
  <c r="AN211" i="3"/>
  <c r="AM211" i="3"/>
  <c r="AL211" i="3"/>
  <c r="AO265" i="3"/>
  <c r="AN265" i="3"/>
  <c r="AM265" i="3"/>
  <c r="AL265" i="3"/>
  <c r="AT265" i="3"/>
  <c r="AS265" i="3"/>
  <c r="AR265" i="3"/>
  <c r="AQ265" i="3"/>
  <c r="AP265" i="3"/>
  <c r="AF277" i="3"/>
  <c r="AC277" i="3"/>
  <c r="K277" i="3"/>
  <c r="AT164" i="3"/>
  <c r="AS164" i="3"/>
  <c r="AR164" i="3"/>
  <c r="AQ164" i="3"/>
  <c r="AP164" i="3"/>
  <c r="AO164" i="3"/>
  <c r="AN164" i="3"/>
  <c r="AM164" i="3"/>
  <c r="AL164" i="3"/>
  <c r="AF288" i="3"/>
  <c r="K288" i="3"/>
  <c r="AC288" i="3"/>
  <c r="K296" i="3"/>
  <c r="AC296" i="3"/>
  <c r="AF296" i="3"/>
  <c r="AS309" i="3"/>
  <c r="AR309" i="3"/>
  <c r="AQ309" i="3"/>
  <c r="AP309" i="3"/>
  <c r="AO309" i="3"/>
  <c r="AN309" i="3"/>
  <c r="AM309" i="3"/>
  <c r="AL309" i="3"/>
  <c r="AT309" i="3"/>
  <c r="AC344" i="3"/>
  <c r="AF344" i="3"/>
  <c r="K344" i="3"/>
  <c r="AT281" i="3"/>
  <c r="AS281" i="3"/>
  <c r="AR281" i="3"/>
  <c r="AQ281" i="3"/>
  <c r="AP281" i="3"/>
  <c r="AO281" i="3"/>
  <c r="AN281" i="3"/>
  <c r="AM281" i="3"/>
  <c r="AL281" i="3"/>
  <c r="AC299" i="3"/>
  <c r="AF299" i="3"/>
  <c r="K299" i="3"/>
  <c r="AC267" i="3"/>
  <c r="AF267" i="3"/>
  <c r="I267" i="3"/>
  <c r="AC357" i="3"/>
  <c r="AF357" i="3"/>
  <c r="J357" i="3"/>
  <c r="AQ273" i="3"/>
  <c r="AP273" i="3"/>
  <c r="AO273" i="3"/>
  <c r="AN273" i="3"/>
  <c r="AM273" i="3"/>
  <c r="AL273" i="3"/>
  <c r="AT273" i="3"/>
  <c r="AS273" i="3"/>
  <c r="AR273" i="3"/>
  <c r="AF322" i="3"/>
  <c r="K322" i="3"/>
  <c r="AC322" i="3"/>
  <c r="AC282" i="3"/>
  <c r="AF282" i="3"/>
  <c r="J282" i="3"/>
  <c r="AC453" i="1"/>
  <c r="K453" i="1"/>
  <c r="K419" i="1"/>
  <c r="AC419" i="1"/>
  <c r="AF419" i="1"/>
  <c r="K498" i="1"/>
  <c r="AC498" i="1"/>
  <c r="AF498" i="1"/>
  <c r="AC531" i="1"/>
  <c r="K531" i="1"/>
  <c r="AC587" i="1"/>
  <c r="K587" i="1"/>
  <c r="AF587" i="1"/>
  <c r="AC543" i="1"/>
  <c r="I543" i="1"/>
  <c r="AF547" i="1"/>
  <c r="AF451" i="1"/>
  <c r="AC574" i="1"/>
  <c r="K574" i="1"/>
  <c r="AF574" i="1"/>
  <c r="AC546" i="1"/>
  <c r="K546" i="1"/>
  <c r="AF546" i="1"/>
  <c r="AC515" i="1"/>
  <c r="K515" i="1"/>
  <c r="AF515" i="1"/>
  <c r="AF595" i="1"/>
  <c r="AC617" i="1"/>
  <c r="K617" i="1"/>
  <c r="BJ23" i="3"/>
  <c r="BI23" i="3"/>
  <c r="BH23" i="3"/>
  <c r="BG23" i="3"/>
  <c r="BF23" i="3"/>
  <c r="BE23" i="3"/>
  <c r="BD23" i="3"/>
  <c r="BC23" i="3"/>
  <c r="BK23" i="3"/>
  <c r="BK38" i="3"/>
  <c r="BI38" i="3"/>
  <c r="BH38" i="3"/>
  <c r="BG38" i="3"/>
  <c r="BF38" i="3"/>
  <c r="BE38" i="3"/>
  <c r="BD38" i="3"/>
  <c r="BC38" i="3"/>
  <c r="BJ38" i="3"/>
  <c r="AC510" i="1"/>
  <c r="K510" i="1"/>
  <c r="AF510" i="1"/>
  <c r="K630" i="1"/>
  <c r="AC630" i="1"/>
  <c r="AF630" i="1"/>
  <c r="AC622" i="1"/>
  <c r="K622" i="1"/>
  <c r="AC417" i="1"/>
  <c r="K417" i="1"/>
  <c r="AF417" i="1"/>
  <c r="K629" i="1"/>
  <c r="AC629" i="1"/>
  <c r="AS33" i="3"/>
  <c r="AR33" i="3"/>
  <c r="AQ33" i="3"/>
  <c r="AP33" i="3"/>
  <c r="AO33" i="3"/>
  <c r="AN33" i="3"/>
  <c r="AM33" i="3"/>
  <c r="AL33" i="3"/>
  <c r="AT33" i="3"/>
  <c r="BK42" i="3"/>
  <c r="BF42" i="3"/>
  <c r="BE42" i="3"/>
  <c r="BD42" i="3"/>
  <c r="BC42" i="3"/>
  <c r="BJ42" i="3"/>
  <c r="BI42" i="3"/>
  <c r="BH42" i="3"/>
  <c r="BG42" i="3"/>
  <c r="I23" i="3"/>
  <c r="AF23" i="3"/>
  <c r="AC23" i="3"/>
  <c r="AS46" i="3"/>
  <c r="AR46" i="3"/>
  <c r="AQ46" i="3"/>
  <c r="AP46" i="3"/>
  <c r="AO46" i="3"/>
  <c r="AN46" i="3"/>
  <c r="AM46" i="3"/>
  <c r="AL46" i="3"/>
  <c r="AT46" i="3"/>
  <c r="AS36" i="3"/>
  <c r="AR36" i="3"/>
  <c r="AQ36" i="3"/>
  <c r="AP36" i="3"/>
  <c r="AO36" i="3"/>
  <c r="AN36" i="3"/>
  <c r="AM36" i="3"/>
  <c r="AL36" i="3"/>
  <c r="AT36" i="3"/>
  <c r="AT52" i="3"/>
  <c r="AS52" i="3"/>
  <c r="AR52" i="3"/>
  <c r="AQ52" i="3"/>
  <c r="AP52" i="3"/>
  <c r="AO52" i="3"/>
  <c r="AN52" i="3"/>
  <c r="AM52" i="3"/>
  <c r="AL52" i="3"/>
  <c r="BA99" i="3"/>
  <c r="BB99" i="3"/>
  <c r="BA107" i="3"/>
  <c r="BB107" i="3"/>
  <c r="AS47" i="3"/>
  <c r="AR47" i="3"/>
  <c r="AQ47" i="3"/>
  <c r="AP47" i="3"/>
  <c r="AO47" i="3"/>
  <c r="AN47" i="3"/>
  <c r="AM47" i="3"/>
  <c r="AL47" i="3"/>
  <c r="AT47" i="3"/>
  <c r="AT50" i="3"/>
  <c r="AS50" i="3"/>
  <c r="AR50" i="3"/>
  <c r="AQ50" i="3"/>
  <c r="AP50" i="3"/>
  <c r="AO50" i="3"/>
  <c r="AN50" i="3"/>
  <c r="AM50" i="3"/>
  <c r="AL50" i="3"/>
  <c r="AF41" i="3"/>
  <c r="I41" i="3"/>
  <c r="AC41" i="3"/>
  <c r="J65" i="3"/>
  <c r="AC65" i="3"/>
  <c r="AF65" i="3"/>
  <c r="BA78" i="3"/>
  <c r="BB78" i="3"/>
  <c r="AQ84" i="3"/>
  <c r="AP84" i="3"/>
  <c r="AO84" i="3"/>
  <c r="AN84" i="3"/>
  <c r="AM84" i="3"/>
  <c r="AL84" i="3"/>
  <c r="AS84" i="3"/>
  <c r="AR84" i="3"/>
  <c r="AT84" i="3"/>
  <c r="AC96" i="3"/>
  <c r="AF96" i="3"/>
  <c r="I96" i="3"/>
  <c r="AC81" i="3"/>
  <c r="AF81" i="3"/>
  <c r="I81" i="3"/>
  <c r="AC97" i="3"/>
  <c r="AF97" i="3"/>
  <c r="I97" i="3"/>
  <c r="AT60" i="3"/>
  <c r="AO60" i="3"/>
  <c r="AN60" i="3"/>
  <c r="AM60" i="3"/>
  <c r="AL60" i="3"/>
  <c r="AS60" i="3"/>
  <c r="AR60" i="3"/>
  <c r="AQ60" i="3"/>
  <c r="AP60" i="3"/>
  <c r="AS75" i="3"/>
  <c r="AT75" i="3"/>
  <c r="AR75" i="3"/>
  <c r="AQ75" i="3"/>
  <c r="AP75" i="3"/>
  <c r="AO75" i="3"/>
  <c r="AN75" i="3"/>
  <c r="AM75" i="3"/>
  <c r="AL75" i="3"/>
  <c r="AT91" i="3"/>
  <c r="AS91" i="3"/>
  <c r="AR91" i="3"/>
  <c r="AQ91" i="3"/>
  <c r="AP91" i="3"/>
  <c r="AO91" i="3"/>
  <c r="AN91" i="3"/>
  <c r="AM91" i="3"/>
  <c r="AL91" i="3"/>
  <c r="AQ150" i="3"/>
  <c r="AP150" i="3"/>
  <c r="AO150" i="3"/>
  <c r="AN150" i="3"/>
  <c r="AM150" i="3"/>
  <c r="AL150" i="3"/>
  <c r="AT150" i="3"/>
  <c r="AS150" i="3"/>
  <c r="AR150" i="3"/>
  <c r="AQ112" i="3"/>
  <c r="AP112" i="3"/>
  <c r="AO112" i="3"/>
  <c r="AN112" i="3"/>
  <c r="AM112" i="3"/>
  <c r="AL112" i="3"/>
  <c r="AT112" i="3"/>
  <c r="AS112" i="3"/>
  <c r="AR112" i="3"/>
  <c r="AF165" i="3"/>
  <c r="I165" i="3"/>
  <c r="AC165" i="3"/>
  <c r="AF127" i="3"/>
  <c r="I127" i="3"/>
  <c r="AC127" i="3"/>
  <c r="AF106" i="3"/>
  <c r="AC106" i="3"/>
  <c r="I106" i="3"/>
  <c r="AC134" i="3"/>
  <c r="AF134" i="3"/>
  <c r="I134" i="3"/>
  <c r="AT182" i="3"/>
  <c r="AS182" i="3"/>
  <c r="AR182" i="3"/>
  <c r="AQ182" i="3"/>
  <c r="AP182" i="3"/>
  <c r="AO182" i="3"/>
  <c r="AN182" i="3"/>
  <c r="AM182" i="3"/>
  <c r="AL182" i="3"/>
  <c r="I55" i="3"/>
  <c r="AC55" i="3"/>
  <c r="AF55" i="3"/>
  <c r="AT132" i="3"/>
  <c r="AS132" i="3"/>
  <c r="AR132" i="3"/>
  <c r="AQ132" i="3"/>
  <c r="AP132" i="3"/>
  <c r="AO132" i="3"/>
  <c r="AN132" i="3"/>
  <c r="AM132" i="3"/>
  <c r="AL132" i="3"/>
  <c r="AT139" i="3"/>
  <c r="AS139" i="3"/>
  <c r="AR139" i="3"/>
  <c r="AQ139" i="3"/>
  <c r="AP139" i="3"/>
  <c r="AO139" i="3"/>
  <c r="AN139" i="3"/>
  <c r="AM139" i="3"/>
  <c r="AL139" i="3"/>
  <c r="AF190" i="3"/>
  <c r="I190" i="3"/>
  <c r="AC190" i="3"/>
  <c r="AC160" i="3"/>
  <c r="AF160" i="3"/>
  <c r="I160" i="3"/>
  <c r="AS190" i="3"/>
  <c r="AR190" i="3"/>
  <c r="AQ190" i="3"/>
  <c r="AP190" i="3"/>
  <c r="AT190" i="3"/>
  <c r="AO190" i="3"/>
  <c r="AN190" i="3"/>
  <c r="AM190" i="3"/>
  <c r="AL190" i="3"/>
  <c r="AT234" i="3"/>
  <c r="AS234" i="3"/>
  <c r="AR234" i="3"/>
  <c r="AQ234" i="3"/>
  <c r="AP234" i="3"/>
  <c r="AO234" i="3"/>
  <c r="AN234" i="3"/>
  <c r="AM234" i="3"/>
  <c r="AL234" i="3"/>
  <c r="AS184" i="3"/>
  <c r="AR184" i="3"/>
  <c r="AQ184" i="3"/>
  <c r="AP184" i="3"/>
  <c r="AO184" i="3"/>
  <c r="AN184" i="3"/>
  <c r="AM184" i="3"/>
  <c r="AL184" i="3"/>
  <c r="AT184" i="3"/>
  <c r="AT195" i="3"/>
  <c r="AS195" i="3"/>
  <c r="AR195" i="3"/>
  <c r="AQ195" i="3"/>
  <c r="AP195" i="3"/>
  <c r="AO195" i="3"/>
  <c r="AN195" i="3"/>
  <c r="AM195" i="3"/>
  <c r="AL195" i="3"/>
  <c r="AC251" i="3"/>
  <c r="AF251" i="3"/>
  <c r="I251" i="3"/>
  <c r="AQ259" i="3"/>
  <c r="AP259" i="3"/>
  <c r="AO259" i="3"/>
  <c r="AN259" i="3"/>
  <c r="AM259" i="3"/>
  <c r="AL259" i="3"/>
  <c r="AT259" i="3"/>
  <c r="AS259" i="3"/>
  <c r="AR259" i="3"/>
  <c r="AT240" i="3"/>
  <c r="AS240" i="3"/>
  <c r="AR240" i="3"/>
  <c r="AQ240" i="3"/>
  <c r="AP240" i="3"/>
  <c r="AO240" i="3"/>
  <c r="AN240" i="3"/>
  <c r="AM240" i="3"/>
  <c r="AL240" i="3"/>
  <c r="AT133" i="3"/>
  <c r="AS133" i="3"/>
  <c r="AR133" i="3"/>
  <c r="AQ133" i="3"/>
  <c r="AP133" i="3"/>
  <c r="AO133" i="3"/>
  <c r="AN133" i="3"/>
  <c r="AM133" i="3"/>
  <c r="AL133" i="3"/>
  <c r="AF278" i="3"/>
  <c r="AC278" i="3"/>
  <c r="J278" i="3"/>
  <c r="AF261" i="3"/>
  <c r="AC261" i="3"/>
  <c r="I261" i="3"/>
  <c r="AF149" i="3"/>
  <c r="I149" i="3"/>
  <c r="AC149" i="3"/>
  <c r="AS201" i="3"/>
  <c r="AR201" i="3"/>
  <c r="AQ201" i="3"/>
  <c r="AP201" i="3"/>
  <c r="AO201" i="3"/>
  <c r="AN201" i="3"/>
  <c r="AM201" i="3"/>
  <c r="AL201" i="3"/>
  <c r="AT201" i="3"/>
  <c r="AT120" i="3"/>
  <c r="AS120" i="3"/>
  <c r="AR120" i="3"/>
  <c r="AQ120" i="3"/>
  <c r="AP120" i="3"/>
  <c r="AO120" i="3"/>
  <c r="AN120" i="3"/>
  <c r="AM120" i="3"/>
  <c r="AL120" i="3"/>
  <c r="I174" i="3"/>
  <c r="AC174" i="3"/>
  <c r="AF174" i="3"/>
  <c r="AS298" i="3"/>
  <c r="AR298" i="3"/>
  <c r="AQ298" i="3"/>
  <c r="AP298" i="3"/>
  <c r="AO298" i="3"/>
  <c r="AN298" i="3"/>
  <c r="AM298" i="3"/>
  <c r="AL298" i="3"/>
  <c r="AT298" i="3"/>
  <c r="AC292" i="3"/>
  <c r="K292" i="3"/>
  <c r="AF292" i="3"/>
  <c r="AT296" i="3"/>
  <c r="AS296" i="3"/>
  <c r="AR296" i="3"/>
  <c r="AQ296" i="3"/>
  <c r="AP296" i="3"/>
  <c r="AO296" i="3"/>
  <c r="AN296" i="3"/>
  <c r="AM296" i="3"/>
  <c r="AL296" i="3"/>
  <c r="AC301" i="3"/>
  <c r="AF301" i="3"/>
  <c r="K301" i="3"/>
  <c r="AT338" i="3"/>
  <c r="AS338" i="3"/>
  <c r="AR338" i="3"/>
  <c r="AQ338" i="3"/>
  <c r="AP338" i="3"/>
  <c r="AO338" i="3"/>
  <c r="AN338" i="3"/>
  <c r="AM338" i="3"/>
  <c r="AL338" i="3"/>
  <c r="AT344" i="3"/>
  <c r="AS344" i="3"/>
  <c r="AR344" i="3"/>
  <c r="AQ344" i="3"/>
  <c r="AP344" i="3"/>
  <c r="AO344" i="3"/>
  <c r="AN344" i="3"/>
  <c r="AM344" i="3"/>
  <c r="AL344" i="3"/>
  <c r="AF253" i="3"/>
  <c r="I253" i="3"/>
  <c r="AC253" i="3"/>
  <c r="AF281" i="3"/>
  <c r="AC281" i="3"/>
  <c r="K281" i="3"/>
  <c r="AT299" i="3"/>
  <c r="AS299" i="3"/>
  <c r="AR299" i="3"/>
  <c r="AQ299" i="3"/>
  <c r="AP299" i="3"/>
  <c r="AO299" i="3"/>
  <c r="AN299" i="3"/>
  <c r="AM299" i="3"/>
  <c r="AL299" i="3"/>
  <c r="AT267" i="3"/>
  <c r="AS267" i="3"/>
  <c r="AR267" i="3"/>
  <c r="AQ267" i="3"/>
  <c r="AP267" i="3"/>
  <c r="AO267" i="3"/>
  <c r="AN267" i="3"/>
  <c r="AM267" i="3"/>
  <c r="AL267" i="3"/>
  <c r="AC333" i="3"/>
  <c r="AF333" i="3"/>
  <c r="K333" i="3"/>
  <c r="AT357" i="3"/>
  <c r="AS357" i="3"/>
  <c r="AR357" i="3"/>
  <c r="AQ357" i="3"/>
  <c r="AP357" i="3"/>
  <c r="AO357" i="3"/>
  <c r="AN357" i="3"/>
  <c r="AM357" i="3"/>
  <c r="AL357" i="3"/>
  <c r="AQ220" i="3"/>
  <c r="AP220" i="3"/>
  <c r="AO220" i="3"/>
  <c r="AN220" i="3"/>
  <c r="AM220" i="3"/>
  <c r="AL220" i="3"/>
  <c r="AS220" i="3"/>
  <c r="AT220" i="3"/>
  <c r="AR220" i="3"/>
  <c r="AR294" i="3"/>
  <c r="AQ294" i="3"/>
  <c r="AP294" i="3"/>
  <c r="AO294" i="3"/>
  <c r="AN294" i="3"/>
  <c r="AM294" i="3"/>
  <c r="AL294" i="3"/>
  <c r="AS294" i="3"/>
  <c r="AT294" i="3"/>
  <c r="AT334" i="3"/>
  <c r="AS334" i="3"/>
  <c r="AR334" i="3"/>
  <c r="AQ334" i="3"/>
  <c r="AP334" i="3"/>
  <c r="AO334" i="3"/>
  <c r="AN334" i="3"/>
  <c r="AM334" i="3"/>
  <c r="AL334" i="3"/>
  <c r="AC315" i="3"/>
  <c r="AF315" i="3"/>
  <c r="K315" i="3"/>
  <c r="AF347" i="3"/>
  <c r="K347" i="3"/>
  <c r="AC347" i="3"/>
  <c r="AR282" i="3"/>
  <c r="AQ282" i="3"/>
  <c r="AS282" i="3"/>
  <c r="AT282" i="3"/>
  <c r="AP282" i="3"/>
  <c r="AO282" i="3"/>
  <c r="AN282" i="3"/>
  <c r="AM282" i="3"/>
  <c r="AL282" i="3"/>
  <c r="AF302" i="3"/>
  <c r="AC302" i="3"/>
  <c r="K302" i="3"/>
  <c r="AC320" i="3"/>
  <c r="AF320" i="3"/>
  <c r="K320" i="3"/>
  <c r="AC357" i="1"/>
  <c r="I357" i="1"/>
  <c r="AC455" i="1"/>
  <c r="K455" i="1"/>
  <c r="AC413" i="1"/>
  <c r="K413" i="1"/>
  <c r="AF413" i="1"/>
  <c r="AC435" i="1"/>
  <c r="K435" i="1"/>
  <c r="AF455" i="1"/>
  <c r="AC439" i="1"/>
  <c r="K439" i="1"/>
  <c r="AF439" i="1"/>
  <c r="I360" i="1"/>
  <c r="AF360" i="1"/>
  <c r="AC360" i="1"/>
  <c r="AC506" i="1"/>
  <c r="K506" i="1"/>
  <c r="AC533" i="1"/>
  <c r="I533" i="1"/>
  <c r="AC523" i="1"/>
  <c r="K523" i="1"/>
  <c r="AF523" i="1"/>
  <c r="AC437" i="1"/>
  <c r="K437" i="1"/>
  <c r="AF437" i="1"/>
  <c r="AC550" i="1"/>
  <c r="I550" i="1"/>
  <c r="AC527" i="1"/>
  <c r="K527" i="1"/>
  <c r="AF527" i="1"/>
  <c r="J585" i="1"/>
  <c r="AC585" i="1"/>
  <c r="AF585" i="1"/>
  <c r="AC494" i="1"/>
  <c r="AF494" i="1"/>
  <c r="K494" i="1"/>
  <c r="AC478" i="1"/>
  <c r="K478" i="1"/>
  <c r="K588" i="1"/>
  <c r="AC588" i="1"/>
  <c r="AF588" i="1"/>
  <c r="K604" i="1"/>
  <c r="AC604" i="1"/>
  <c r="AC627" i="1"/>
  <c r="K627" i="1"/>
  <c r="BJ4" i="3"/>
  <c r="BI4" i="3"/>
  <c r="BH4" i="3"/>
  <c r="BG4" i="3"/>
  <c r="BF4" i="3"/>
  <c r="BE4" i="3"/>
  <c r="BD4" i="3"/>
  <c r="BC4" i="3"/>
  <c r="BK4" i="3"/>
  <c r="BK8" i="3"/>
  <c r="BJ8" i="3"/>
  <c r="BI8" i="3"/>
  <c r="BH8" i="3"/>
  <c r="BG8" i="3"/>
  <c r="BF8" i="3"/>
  <c r="BE8" i="3"/>
  <c r="BD8" i="3"/>
  <c r="BC8" i="3"/>
  <c r="AS39" i="3"/>
  <c r="AR39" i="3"/>
  <c r="AQ39" i="3"/>
  <c r="AP39" i="3"/>
  <c r="AO39" i="3"/>
  <c r="AN39" i="3"/>
  <c r="AM39" i="3"/>
  <c r="AL39" i="3"/>
  <c r="AT39" i="3"/>
  <c r="AC534" i="1"/>
  <c r="J534" i="1"/>
  <c r="AF534" i="1"/>
  <c r="AF573" i="1"/>
  <c r="J37" i="3"/>
  <c r="AF37" i="3"/>
  <c r="AC37" i="3"/>
  <c r="AF46" i="3"/>
  <c r="AC46" i="3"/>
  <c r="I46" i="3"/>
  <c r="BB53" i="3"/>
  <c r="BA53" i="3"/>
  <c r="AT38" i="3"/>
  <c r="AS38" i="3"/>
  <c r="AR38" i="3"/>
  <c r="AQ38" i="3"/>
  <c r="AP38" i="3"/>
  <c r="AO38" i="3"/>
  <c r="AN38" i="3"/>
  <c r="AM38" i="3"/>
  <c r="AL38" i="3"/>
  <c r="AP26" i="3"/>
  <c r="AO26" i="3"/>
  <c r="AN26" i="3"/>
  <c r="AM26" i="3"/>
  <c r="AL26" i="3"/>
  <c r="AT26" i="3"/>
  <c r="AS26" i="3"/>
  <c r="AR26" i="3"/>
  <c r="AQ26" i="3"/>
  <c r="I36" i="3"/>
  <c r="AF36" i="3"/>
  <c r="AC36" i="3"/>
  <c r="BA84" i="3"/>
  <c r="BB84" i="3"/>
  <c r="BA92" i="3"/>
  <c r="BB92" i="3"/>
  <c r="BA100" i="3"/>
  <c r="BB100" i="3"/>
  <c r="AT30" i="3"/>
  <c r="AS30" i="3"/>
  <c r="AR30" i="3"/>
  <c r="AQ30" i="3"/>
  <c r="AP30" i="3"/>
  <c r="AO30" i="3"/>
  <c r="AN30" i="3"/>
  <c r="AM30" i="3"/>
  <c r="AL30" i="3"/>
  <c r="AP43" i="3"/>
  <c r="AO43" i="3"/>
  <c r="AN43" i="3"/>
  <c r="AM43" i="3"/>
  <c r="AL43" i="3"/>
  <c r="AT43" i="3"/>
  <c r="AS43" i="3"/>
  <c r="AR43" i="3"/>
  <c r="AQ43" i="3"/>
  <c r="BA79" i="3"/>
  <c r="BB79" i="3"/>
  <c r="AC76" i="3"/>
  <c r="AF76" i="3"/>
  <c r="I76" i="3"/>
  <c r="AT96" i="3"/>
  <c r="AS96" i="3"/>
  <c r="AR96" i="3"/>
  <c r="AQ96" i="3"/>
  <c r="AP96" i="3"/>
  <c r="AO96" i="3"/>
  <c r="AN96" i="3"/>
  <c r="AM96" i="3"/>
  <c r="AL96" i="3"/>
  <c r="AT68" i="3"/>
  <c r="AS68" i="3"/>
  <c r="AR68" i="3"/>
  <c r="AQ68" i="3"/>
  <c r="AP68" i="3"/>
  <c r="AO68" i="3"/>
  <c r="AN68" i="3"/>
  <c r="AM68" i="3"/>
  <c r="AL68" i="3"/>
  <c r="AS81" i="3"/>
  <c r="AR81" i="3"/>
  <c r="AQ81" i="3"/>
  <c r="AP81" i="3"/>
  <c r="AO81" i="3"/>
  <c r="AN81" i="3"/>
  <c r="AM81" i="3"/>
  <c r="AL81" i="3"/>
  <c r="AT81" i="3"/>
  <c r="AT97" i="3"/>
  <c r="AS97" i="3"/>
  <c r="AR97" i="3"/>
  <c r="AQ97" i="3"/>
  <c r="AP97" i="3"/>
  <c r="AO97" i="3"/>
  <c r="AN97" i="3"/>
  <c r="AM97" i="3"/>
  <c r="AL97" i="3"/>
  <c r="H60" i="3"/>
  <c r="AC60" i="3"/>
  <c r="AF60" i="3"/>
  <c r="AT62" i="3"/>
  <c r="AS62" i="3"/>
  <c r="AR62" i="3"/>
  <c r="AQ62" i="3"/>
  <c r="AP62" i="3"/>
  <c r="AO62" i="3"/>
  <c r="AN62" i="3"/>
  <c r="AM62" i="3"/>
  <c r="AL62" i="3"/>
  <c r="AC79" i="3"/>
  <c r="AF79" i="3"/>
  <c r="I79" i="3"/>
  <c r="AC95" i="3"/>
  <c r="AF95" i="3"/>
  <c r="J95" i="3"/>
  <c r="AT158" i="3"/>
  <c r="AS158" i="3"/>
  <c r="AR158" i="3"/>
  <c r="AQ158" i="3"/>
  <c r="AP158" i="3"/>
  <c r="AO158" i="3"/>
  <c r="AN158" i="3"/>
  <c r="AM158" i="3"/>
  <c r="AL158" i="3"/>
  <c r="AC99" i="3"/>
  <c r="AF99" i="3"/>
  <c r="I99" i="3"/>
  <c r="AC138" i="3"/>
  <c r="AF138" i="3"/>
  <c r="I138" i="3"/>
  <c r="AT156" i="3"/>
  <c r="AS156" i="3"/>
  <c r="AR156" i="3"/>
  <c r="AQ156" i="3"/>
  <c r="AP156" i="3"/>
  <c r="AO156" i="3"/>
  <c r="AN156" i="3"/>
  <c r="AM156" i="3"/>
  <c r="AL156" i="3"/>
  <c r="AT134" i="3"/>
  <c r="AS134" i="3"/>
  <c r="AR134" i="3"/>
  <c r="AQ134" i="3"/>
  <c r="AP134" i="3"/>
  <c r="AO134" i="3"/>
  <c r="AN134" i="3"/>
  <c r="AM134" i="3"/>
  <c r="AL134" i="3"/>
  <c r="I140" i="3"/>
  <c r="AC140" i="3"/>
  <c r="AF140" i="3"/>
  <c r="AF157" i="3"/>
  <c r="I157" i="3"/>
  <c r="AC157" i="3"/>
  <c r="AC86" i="3"/>
  <c r="AF86" i="3"/>
  <c r="I86" i="3"/>
  <c r="AT160" i="3"/>
  <c r="AS160" i="3"/>
  <c r="AR160" i="3"/>
  <c r="AQ160" i="3"/>
  <c r="AP160" i="3"/>
  <c r="AO160" i="3"/>
  <c r="AN160" i="3"/>
  <c r="AM160" i="3"/>
  <c r="AL160" i="3"/>
  <c r="AT242" i="3"/>
  <c r="AS242" i="3"/>
  <c r="AR242" i="3"/>
  <c r="AQ242" i="3"/>
  <c r="AP242" i="3"/>
  <c r="AO242" i="3"/>
  <c r="AN242" i="3"/>
  <c r="AM242" i="3"/>
  <c r="AL242" i="3"/>
  <c r="AJ266" i="3"/>
  <c r="AI266" i="3"/>
  <c r="AK266" i="3"/>
  <c r="AC90" i="3"/>
  <c r="AF90" i="3"/>
  <c r="I90" i="3"/>
  <c r="AC124" i="3"/>
  <c r="AF124" i="3"/>
  <c r="I124" i="3"/>
  <c r="AF184" i="3"/>
  <c r="I184" i="3"/>
  <c r="AC184" i="3"/>
  <c r="AF196" i="3"/>
  <c r="I196" i="3"/>
  <c r="AC196" i="3"/>
  <c r="AF237" i="3"/>
  <c r="I237" i="3"/>
  <c r="AC237" i="3"/>
  <c r="AR251" i="3"/>
  <c r="AQ251" i="3"/>
  <c r="AT251" i="3"/>
  <c r="AP251" i="3"/>
  <c r="AO251" i="3"/>
  <c r="AN251" i="3"/>
  <c r="AM251" i="3"/>
  <c r="AL251" i="3"/>
  <c r="AS251" i="3"/>
  <c r="AF229" i="3"/>
  <c r="I229" i="3"/>
  <c r="AC229" i="3"/>
  <c r="AP221" i="3"/>
  <c r="AO221" i="3"/>
  <c r="AN221" i="3"/>
  <c r="AM221" i="3"/>
  <c r="AL221" i="3"/>
  <c r="AS221" i="3"/>
  <c r="AR221" i="3"/>
  <c r="AQ221" i="3"/>
  <c r="AT221" i="3"/>
  <c r="AS213" i="3"/>
  <c r="AR213" i="3"/>
  <c r="AQ213" i="3"/>
  <c r="AP213" i="3"/>
  <c r="AO213" i="3"/>
  <c r="AN213" i="3"/>
  <c r="AM213" i="3"/>
  <c r="AL213" i="3"/>
  <c r="AT213" i="3"/>
  <c r="AC224" i="3"/>
  <c r="AF224" i="3"/>
  <c r="I224" i="3"/>
  <c r="AF201" i="3"/>
  <c r="AC201" i="3"/>
  <c r="I201" i="3"/>
  <c r="AC216" i="3"/>
  <c r="AF216" i="3"/>
  <c r="I216" i="3"/>
  <c r="AS319" i="3"/>
  <c r="AR319" i="3"/>
  <c r="AQ319" i="3"/>
  <c r="AP319" i="3"/>
  <c r="AO319" i="3"/>
  <c r="AN319" i="3"/>
  <c r="AM319" i="3"/>
  <c r="AL319" i="3"/>
  <c r="AT319" i="3"/>
  <c r="AR174" i="3"/>
  <c r="AQ174" i="3"/>
  <c r="AP174" i="3"/>
  <c r="AO174" i="3"/>
  <c r="AN174" i="3"/>
  <c r="AM174" i="3"/>
  <c r="AL174" i="3"/>
  <c r="AT174" i="3"/>
  <c r="AS174" i="3"/>
  <c r="AS188" i="3"/>
  <c r="AR188" i="3"/>
  <c r="AT188" i="3"/>
  <c r="AP188" i="3"/>
  <c r="AO188" i="3"/>
  <c r="AN188" i="3"/>
  <c r="AM188" i="3"/>
  <c r="AL188" i="3"/>
  <c r="AQ188" i="3"/>
  <c r="I164" i="3"/>
  <c r="AF164" i="3"/>
  <c r="AC164" i="3"/>
  <c r="AF254" i="3"/>
  <c r="I254" i="3"/>
  <c r="AC254" i="3"/>
  <c r="AQ306" i="3"/>
  <c r="AP306" i="3"/>
  <c r="AO306" i="3"/>
  <c r="AN306" i="3"/>
  <c r="AM306" i="3"/>
  <c r="AL306" i="3"/>
  <c r="AT306" i="3"/>
  <c r="AS306" i="3"/>
  <c r="AR306" i="3"/>
  <c r="AT272" i="3"/>
  <c r="AS272" i="3"/>
  <c r="AR272" i="3"/>
  <c r="AQ272" i="3"/>
  <c r="AP272" i="3"/>
  <c r="AO272" i="3"/>
  <c r="AN272" i="3"/>
  <c r="AM272" i="3"/>
  <c r="AL272" i="3"/>
  <c r="AT301" i="3"/>
  <c r="AS301" i="3"/>
  <c r="AR301" i="3"/>
  <c r="AQ301" i="3"/>
  <c r="AP301" i="3"/>
  <c r="AO301" i="3"/>
  <c r="AN301" i="3"/>
  <c r="AM301" i="3"/>
  <c r="AL301" i="3"/>
  <c r="AQ347" i="3"/>
  <c r="AP347" i="3"/>
  <c r="AO347" i="3"/>
  <c r="AN347" i="3"/>
  <c r="AM347" i="3"/>
  <c r="AL347" i="3"/>
  <c r="AT347" i="3"/>
  <c r="AS347" i="3"/>
  <c r="AR347" i="3"/>
  <c r="AT333" i="3"/>
  <c r="AS333" i="3"/>
  <c r="AR333" i="3"/>
  <c r="AQ333" i="3"/>
  <c r="AP333" i="3"/>
  <c r="AO333" i="3"/>
  <c r="AN333" i="3"/>
  <c r="AM333" i="3"/>
  <c r="AL333" i="3"/>
  <c r="AT348" i="3"/>
  <c r="AS348" i="3"/>
  <c r="AR348" i="3"/>
  <c r="AQ348" i="3"/>
  <c r="AP348" i="3"/>
  <c r="AO348" i="3"/>
  <c r="AN348" i="3"/>
  <c r="AM348" i="3"/>
  <c r="AL348" i="3"/>
  <c r="AF273" i="3"/>
  <c r="AC273" i="3"/>
  <c r="J273" i="3"/>
  <c r="AC325" i="3"/>
  <c r="AF325" i="3"/>
  <c r="K325" i="3"/>
  <c r="AC349" i="3"/>
  <c r="AF349" i="3"/>
  <c r="J349" i="3"/>
  <c r="AT256" i="3"/>
  <c r="AS256" i="3"/>
  <c r="AR256" i="3"/>
  <c r="AQ256" i="3"/>
  <c r="AP256" i="3"/>
  <c r="AO256" i="3"/>
  <c r="AN256" i="3"/>
  <c r="AM256" i="3"/>
  <c r="AL256" i="3"/>
  <c r="AT289" i="3"/>
  <c r="AS289" i="3"/>
  <c r="AR289" i="3"/>
  <c r="AQ289" i="3"/>
  <c r="AP289" i="3"/>
  <c r="AO289" i="3"/>
  <c r="AN289" i="3"/>
  <c r="AM289" i="3"/>
  <c r="AL289" i="3"/>
  <c r="AT302" i="3"/>
  <c r="AS302" i="3"/>
  <c r="AR302" i="3"/>
  <c r="AQ302" i="3"/>
  <c r="AP302" i="3"/>
  <c r="AO302" i="3"/>
  <c r="AN302" i="3"/>
  <c r="AM302" i="3"/>
  <c r="AL302" i="3"/>
  <c r="AR315" i="3"/>
  <c r="AQ315" i="3"/>
  <c r="AP315" i="3"/>
  <c r="AO315" i="3"/>
  <c r="AN315" i="3"/>
  <c r="AM315" i="3"/>
  <c r="AL315" i="3"/>
  <c r="AT315" i="3"/>
  <c r="AS315" i="3"/>
  <c r="AT320" i="3"/>
  <c r="AS320" i="3"/>
  <c r="AR320" i="3"/>
  <c r="AQ320" i="3"/>
  <c r="AP320" i="3"/>
  <c r="AO320" i="3"/>
  <c r="AN320" i="3"/>
  <c r="AM320" i="3"/>
  <c r="AL320" i="3"/>
  <c r="AC457" i="1"/>
  <c r="K457" i="1"/>
  <c r="AC418" i="1"/>
  <c r="AF418" i="1"/>
  <c r="K418" i="1"/>
  <c r="AC458" i="1"/>
  <c r="K458" i="1"/>
  <c r="AF458" i="1"/>
  <c r="AC460" i="1"/>
  <c r="K460" i="1"/>
  <c r="AC516" i="1"/>
  <c r="K516" i="1"/>
  <c r="AC535" i="1"/>
  <c r="K535" i="1"/>
  <c r="AC461" i="1"/>
  <c r="J461" i="1"/>
  <c r="AF461" i="1"/>
  <c r="AC504" i="1"/>
  <c r="K504" i="1"/>
  <c r="AF504" i="1"/>
  <c r="K577" i="1"/>
  <c r="AC577" i="1"/>
  <c r="I606" i="1"/>
  <c r="AF606" i="1"/>
  <c r="AC606" i="1"/>
  <c r="AC561" i="1"/>
  <c r="K561" i="1"/>
  <c r="AF561" i="1"/>
  <c r="AC544" i="1"/>
  <c r="J544" i="1"/>
  <c r="AF544" i="1"/>
  <c r="AC551" i="1"/>
  <c r="J551" i="1"/>
  <c r="AF551" i="1"/>
  <c r="AC590" i="1"/>
  <c r="AF590" i="1"/>
  <c r="K590" i="1"/>
  <c r="AC614" i="1"/>
  <c r="K614" i="1"/>
  <c r="AC638" i="1"/>
  <c r="K638" i="1"/>
  <c r="BB47" i="3"/>
  <c r="BA47" i="3"/>
  <c r="AC483" i="1"/>
  <c r="K483" i="1"/>
  <c r="AF483" i="1"/>
  <c r="AS25" i="3"/>
  <c r="AR25" i="3"/>
  <c r="AQ25" i="3"/>
  <c r="AP25" i="3"/>
  <c r="AO25" i="3"/>
  <c r="AN25" i="3"/>
  <c r="AM25" i="3"/>
  <c r="AL25" i="3"/>
  <c r="AT25" i="3"/>
  <c r="BK12" i="3"/>
  <c r="BJ12" i="3"/>
  <c r="BI12" i="3"/>
  <c r="BH12" i="3"/>
  <c r="BG12" i="3"/>
  <c r="BF12" i="3"/>
  <c r="BE12" i="3"/>
  <c r="BD12" i="3"/>
  <c r="BC12" i="3"/>
  <c r="AC466" i="1"/>
  <c r="K466" i="1"/>
  <c r="BK36" i="3"/>
  <c r="BJ36" i="3"/>
  <c r="BI36" i="3"/>
  <c r="BH36" i="3"/>
  <c r="BG36" i="3"/>
  <c r="BF36" i="3"/>
  <c r="BE36" i="3"/>
  <c r="BD36" i="3"/>
  <c r="BC36" i="3"/>
  <c r="AC503" i="1"/>
  <c r="K503" i="1"/>
  <c r="AF503" i="1"/>
  <c r="AC619" i="1"/>
  <c r="K619" i="1"/>
  <c r="BB62" i="3"/>
  <c r="BA62" i="3"/>
  <c r="AZ62" i="3"/>
  <c r="AX62" i="3" s="1"/>
  <c r="I33" i="3"/>
  <c r="AF33" i="3"/>
  <c r="AC33" i="3"/>
  <c r="AR40" i="3"/>
  <c r="AT40" i="3"/>
  <c r="AS40" i="3"/>
  <c r="AQ40" i="3"/>
  <c r="AP40" i="3"/>
  <c r="AO40" i="3"/>
  <c r="AN40" i="3"/>
  <c r="AM40" i="3"/>
  <c r="AL40" i="3"/>
  <c r="I48" i="3"/>
  <c r="AC48" i="3"/>
  <c r="AF48" i="3"/>
  <c r="BB57" i="3"/>
  <c r="BA57" i="3"/>
  <c r="I26" i="3"/>
  <c r="AF26" i="3"/>
  <c r="AC26" i="3"/>
  <c r="BB54" i="3"/>
  <c r="BA54" i="3"/>
  <c r="BA85" i="3"/>
  <c r="BB85" i="3"/>
  <c r="BA93" i="3"/>
  <c r="BB93" i="3"/>
  <c r="BA101" i="3"/>
  <c r="BB101" i="3"/>
  <c r="I30" i="3"/>
  <c r="AF30" i="3"/>
  <c r="AC30" i="3"/>
  <c r="AC47" i="3"/>
  <c r="I47" i="3"/>
  <c r="AF47" i="3"/>
  <c r="AP32" i="3"/>
  <c r="AO32" i="3"/>
  <c r="AN32" i="3"/>
  <c r="AM32" i="3"/>
  <c r="AL32" i="3"/>
  <c r="AS32" i="3"/>
  <c r="AR32" i="3"/>
  <c r="AQ32" i="3"/>
  <c r="AT32" i="3"/>
  <c r="BA80" i="3"/>
  <c r="BB80" i="3"/>
  <c r="AR66" i="3"/>
  <c r="AQ66" i="3"/>
  <c r="AP66" i="3"/>
  <c r="AO66" i="3"/>
  <c r="AN66" i="3"/>
  <c r="AM66" i="3"/>
  <c r="AL66" i="3"/>
  <c r="AS66" i="3"/>
  <c r="AT66" i="3"/>
  <c r="AT76" i="3"/>
  <c r="AS76" i="3"/>
  <c r="AR76" i="3"/>
  <c r="AQ76" i="3"/>
  <c r="AP76" i="3"/>
  <c r="AO76" i="3"/>
  <c r="AN76" i="3"/>
  <c r="AM76" i="3"/>
  <c r="AL76" i="3"/>
  <c r="AC88" i="3"/>
  <c r="AF88" i="3"/>
  <c r="J88" i="3"/>
  <c r="AC85" i="3"/>
  <c r="AF85" i="3"/>
  <c r="I85" i="3"/>
  <c r="AS102" i="3"/>
  <c r="AR102" i="3"/>
  <c r="AQ102" i="3"/>
  <c r="AP102" i="3"/>
  <c r="AO102" i="3"/>
  <c r="AN102" i="3"/>
  <c r="AM102" i="3"/>
  <c r="AL102" i="3"/>
  <c r="AT102" i="3"/>
  <c r="AT104" i="3"/>
  <c r="AS104" i="3"/>
  <c r="AR104" i="3"/>
  <c r="AQ104" i="3"/>
  <c r="AP104" i="3"/>
  <c r="AO104" i="3"/>
  <c r="AN104" i="3"/>
  <c r="AM104" i="3"/>
  <c r="AL104" i="3"/>
  <c r="I62" i="3"/>
  <c r="AC62" i="3"/>
  <c r="AF62" i="3"/>
  <c r="AQ79" i="3"/>
  <c r="AP79" i="3"/>
  <c r="AO79" i="3"/>
  <c r="AN79" i="3"/>
  <c r="AM79" i="3"/>
  <c r="AL79" i="3"/>
  <c r="AS79" i="3"/>
  <c r="AR79" i="3"/>
  <c r="AT79" i="3"/>
  <c r="AT95" i="3"/>
  <c r="AS95" i="3"/>
  <c r="AR95" i="3"/>
  <c r="AQ95" i="3"/>
  <c r="AP95" i="3"/>
  <c r="AO95" i="3"/>
  <c r="AN95" i="3"/>
  <c r="AM95" i="3"/>
  <c r="AL95" i="3"/>
  <c r="AR166" i="3"/>
  <c r="AQ166" i="3"/>
  <c r="AP166" i="3"/>
  <c r="AO166" i="3"/>
  <c r="AN166" i="3"/>
  <c r="AM166" i="3"/>
  <c r="AL166" i="3"/>
  <c r="AT166" i="3"/>
  <c r="AS166" i="3"/>
  <c r="AT99" i="3"/>
  <c r="AS99" i="3"/>
  <c r="AR99" i="3"/>
  <c r="AQ99" i="3"/>
  <c r="AP99" i="3"/>
  <c r="AO99" i="3"/>
  <c r="AN99" i="3"/>
  <c r="AM99" i="3"/>
  <c r="AL99" i="3"/>
  <c r="AT138" i="3"/>
  <c r="AS138" i="3"/>
  <c r="AR138" i="3"/>
  <c r="AQ138" i="3"/>
  <c r="AP138" i="3"/>
  <c r="AO138" i="3"/>
  <c r="AN138" i="3"/>
  <c r="AM138" i="3"/>
  <c r="AL138" i="3"/>
  <c r="AT59" i="3"/>
  <c r="AS59" i="3"/>
  <c r="AR59" i="3"/>
  <c r="AQ59" i="3"/>
  <c r="AP59" i="3"/>
  <c r="AO59" i="3"/>
  <c r="AN59" i="3"/>
  <c r="AM59" i="3"/>
  <c r="AL59" i="3"/>
  <c r="AT140" i="3"/>
  <c r="AS140" i="3"/>
  <c r="AR140" i="3"/>
  <c r="AQ140" i="3"/>
  <c r="AP140" i="3"/>
  <c r="AO140" i="3"/>
  <c r="AN140" i="3"/>
  <c r="AM140" i="3"/>
  <c r="AL140" i="3"/>
  <c r="AT86" i="3"/>
  <c r="AS86" i="3"/>
  <c r="AR86" i="3"/>
  <c r="AQ86" i="3"/>
  <c r="AP86" i="3"/>
  <c r="AO86" i="3"/>
  <c r="AN86" i="3"/>
  <c r="AM86" i="3"/>
  <c r="AL86" i="3"/>
  <c r="AF139" i="3"/>
  <c r="I139" i="3"/>
  <c r="AC139" i="3"/>
  <c r="AQ250" i="3"/>
  <c r="AP250" i="3"/>
  <c r="AO250" i="3"/>
  <c r="AN250" i="3"/>
  <c r="AM250" i="3"/>
  <c r="AL250" i="3"/>
  <c r="AT250" i="3"/>
  <c r="AS250" i="3"/>
  <c r="AR250" i="3"/>
  <c r="AC128" i="3"/>
  <c r="AF128" i="3"/>
  <c r="I128" i="3"/>
  <c r="AT57" i="3"/>
  <c r="AR57" i="3"/>
  <c r="AS57" i="3"/>
  <c r="AQ57" i="3"/>
  <c r="AP57" i="3"/>
  <c r="AO57" i="3"/>
  <c r="AN57" i="3"/>
  <c r="AM57" i="3"/>
  <c r="AL57" i="3"/>
  <c r="AT90" i="3"/>
  <c r="AS90" i="3"/>
  <c r="AR90" i="3"/>
  <c r="AQ90" i="3"/>
  <c r="AP90" i="3"/>
  <c r="AO90" i="3"/>
  <c r="AN90" i="3"/>
  <c r="AM90" i="3"/>
  <c r="AL90" i="3"/>
  <c r="AP124" i="3"/>
  <c r="AO124" i="3"/>
  <c r="AN124" i="3"/>
  <c r="AM124" i="3"/>
  <c r="AL124" i="3"/>
  <c r="AT124" i="3"/>
  <c r="AS124" i="3"/>
  <c r="AR124" i="3"/>
  <c r="AQ124" i="3"/>
  <c r="AT131" i="3"/>
  <c r="AS131" i="3"/>
  <c r="AR131" i="3"/>
  <c r="AQ131" i="3"/>
  <c r="AP131" i="3"/>
  <c r="AO131" i="3"/>
  <c r="AN131" i="3"/>
  <c r="AM131" i="3"/>
  <c r="AL131" i="3"/>
  <c r="AC151" i="3"/>
  <c r="AF151" i="3"/>
  <c r="I151" i="3"/>
  <c r="AC167" i="3"/>
  <c r="I167" i="3"/>
  <c r="AF167" i="3"/>
  <c r="AC243" i="3"/>
  <c r="AF243" i="3"/>
  <c r="I243" i="3"/>
  <c r="AQ254" i="3"/>
  <c r="AR254" i="3"/>
  <c r="AT254" i="3"/>
  <c r="AS254" i="3"/>
  <c r="AP254" i="3"/>
  <c r="AO254" i="3"/>
  <c r="AN254" i="3"/>
  <c r="AM254" i="3"/>
  <c r="AL254" i="3"/>
  <c r="AI278" i="3"/>
  <c r="AJ278" i="3"/>
  <c r="AK278" i="3"/>
  <c r="AF133" i="3"/>
  <c r="I133" i="3"/>
  <c r="AC133" i="3"/>
  <c r="AC232" i="3"/>
  <c r="AF232" i="3"/>
  <c r="I232" i="3"/>
  <c r="AT224" i="3"/>
  <c r="AS224" i="3"/>
  <c r="AR224" i="3"/>
  <c r="AQ224" i="3"/>
  <c r="AP224" i="3"/>
  <c r="AO224" i="3"/>
  <c r="AN224" i="3"/>
  <c r="AM224" i="3"/>
  <c r="AL224" i="3"/>
  <c r="AQ205" i="3"/>
  <c r="AP205" i="3"/>
  <c r="AO205" i="3"/>
  <c r="AN205" i="3"/>
  <c r="AM205" i="3"/>
  <c r="AL205" i="3"/>
  <c r="AT205" i="3"/>
  <c r="AS205" i="3"/>
  <c r="AR205" i="3"/>
  <c r="AT216" i="3"/>
  <c r="AQ216" i="3"/>
  <c r="AP216" i="3"/>
  <c r="AO216" i="3"/>
  <c r="AN216" i="3"/>
  <c r="AM216" i="3"/>
  <c r="AL216" i="3"/>
  <c r="AS216" i="3"/>
  <c r="AR216" i="3"/>
  <c r="AS241" i="3"/>
  <c r="AR241" i="3"/>
  <c r="AQ241" i="3"/>
  <c r="AP241" i="3"/>
  <c r="AO241" i="3"/>
  <c r="AN241" i="3"/>
  <c r="AM241" i="3"/>
  <c r="AL241" i="3"/>
  <c r="AT241" i="3"/>
  <c r="AR274" i="3"/>
  <c r="AQ274" i="3"/>
  <c r="AP274" i="3"/>
  <c r="AO274" i="3"/>
  <c r="AN274" i="3"/>
  <c r="AM274" i="3"/>
  <c r="AL274" i="3"/>
  <c r="AT274" i="3"/>
  <c r="AS274" i="3"/>
  <c r="AS327" i="3"/>
  <c r="AR327" i="3"/>
  <c r="AQ327" i="3"/>
  <c r="AP327" i="3"/>
  <c r="AO327" i="3"/>
  <c r="AN327" i="3"/>
  <c r="AM327" i="3"/>
  <c r="AL327" i="3"/>
  <c r="AT327" i="3"/>
  <c r="AC126" i="3"/>
  <c r="AF126" i="3"/>
  <c r="I126" i="3"/>
  <c r="AC188" i="3"/>
  <c r="AF188" i="3"/>
  <c r="I188" i="3"/>
  <c r="AR198" i="3"/>
  <c r="AQ198" i="3"/>
  <c r="AP198" i="3"/>
  <c r="AO198" i="3"/>
  <c r="AN198" i="3"/>
  <c r="AM198" i="3"/>
  <c r="AL198" i="3"/>
  <c r="AT198" i="3"/>
  <c r="AS198" i="3"/>
  <c r="AF206" i="3"/>
  <c r="AC206" i="3"/>
  <c r="I206" i="3"/>
  <c r="AP176" i="3"/>
  <c r="AO176" i="3"/>
  <c r="AN176" i="3"/>
  <c r="AM176" i="3"/>
  <c r="AL176" i="3"/>
  <c r="AQ176" i="3"/>
  <c r="AT176" i="3"/>
  <c r="AS176" i="3"/>
  <c r="AR176" i="3"/>
  <c r="AS314" i="3"/>
  <c r="AR314" i="3"/>
  <c r="AQ314" i="3"/>
  <c r="AP314" i="3"/>
  <c r="AO314" i="3"/>
  <c r="AN314" i="3"/>
  <c r="AM314" i="3"/>
  <c r="AL314" i="3"/>
  <c r="AT314" i="3"/>
  <c r="AQ199" i="3"/>
  <c r="AS199" i="3"/>
  <c r="AR199" i="3"/>
  <c r="AT199" i="3"/>
  <c r="AP199" i="3"/>
  <c r="AO199" i="3"/>
  <c r="AN199" i="3"/>
  <c r="AM199" i="3"/>
  <c r="AL199" i="3"/>
  <c r="AC293" i="3"/>
  <c r="AF293" i="3"/>
  <c r="K293" i="3"/>
  <c r="AC316" i="3"/>
  <c r="K316" i="3"/>
  <c r="AF316" i="3"/>
  <c r="AF338" i="3"/>
  <c r="K338" i="3"/>
  <c r="AC338" i="3"/>
  <c r="AC263" i="3"/>
  <c r="I263" i="3"/>
  <c r="AF263" i="3"/>
  <c r="AF339" i="3"/>
  <c r="K339" i="3"/>
  <c r="AC339" i="3"/>
  <c r="AC336" i="3"/>
  <c r="AF336" i="3"/>
  <c r="K336" i="3"/>
  <c r="AT325" i="3"/>
  <c r="AS325" i="3"/>
  <c r="AR325" i="3"/>
  <c r="AQ325" i="3"/>
  <c r="AP325" i="3"/>
  <c r="AO325" i="3"/>
  <c r="AN325" i="3"/>
  <c r="AM325" i="3"/>
  <c r="AL325" i="3"/>
  <c r="AT349" i="3"/>
  <c r="AS349" i="3"/>
  <c r="AR349" i="3"/>
  <c r="AQ349" i="3"/>
  <c r="AP349" i="3"/>
  <c r="AO349" i="3"/>
  <c r="AN349" i="3"/>
  <c r="AM349" i="3"/>
  <c r="AL349" i="3"/>
  <c r="AF289" i="3"/>
  <c r="K289" i="3"/>
  <c r="AC289" i="3"/>
  <c r="AT310" i="3"/>
  <c r="AS310" i="3"/>
  <c r="AR310" i="3"/>
  <c r="AQ310" i="3"/>
  <c r="AP310" i="3"/>
  <c r="AO310" i="3"/>
  <c r="AN310" i="3"/>
  <c r="AM310" i="3"/>
  <c r="AL310" i="3"/>
  <c r="AC340" i="3"/>
  <c r="J340" i="3"/>
  <c r="AF340" i="3"/>
  <c r="AT354" i="3"/>
  <c r="AS354" i="3"/>
  <c r="AR354" i="3"/>
  <c r="AQ354" i="3"/>
  <c r="AP354" i="3"/>
  <c r="AO354" i="3"/>
  <c r="AN354" i="3"/>
  <c r="AM354" i="3"/>
  <c r="AL354" i="3"/>
  <c r="AT305" i="3"/>
  <c r="AS305" i="3"/>
  <c r="AR305" i="3"/>
  <c r="AQ305" i="3"/>
  <c r="AP305" i="3"/>
  <c r="AO305" i="3"/>
  <c r="AN305" i="3"/>
  <c r="AM305" i="3"/>
  <c r="AL305" i="3"/>
  <c r="AR346" i="3"/>
  <c r="AQ346" i="3"/>
  <c r="AP346" i="3"/>
  <c r="AO346" i="3"/>
  <c r="AN346" i="3"/>
  <c r="AM346" i="3"/>
  <c r="AL346" i="3"/>
  <c r="AS346" i="3"/>
  <c r="AT346" i="3"/>
  <c r="AC440" i="1"/>
  <c r="K440" i="1"/>
  <c r="AF430" i="1"/>
  <c r="AC443" i="1"/>
  <c r="K443" i="1"/>
  <c r="AF443" i="1"/>
  <c r="AC456" i="1"/>
  <c r="K456" i="1"/>
  <c r="AF456" i="1"/>
  <c r="K426" i="1"/>
  <c r="AC426" i="1"/>
  <c r="AF426" i="1"/>
  <c r="AC441" i="1"/>
  <c r="K441" i="1"/>
  <c r="AF441" i="1"/>
  <c r="AC415" i="1"/>
  <c r="K415" i="1"/>
  <c r="AF415" i="1"/>
  <c r="AC514" i="1"/>
  <c r="K514" i="1"/>
  <c r="AF514" i="1"/>
  <c r="AC538" i="1"/>
  <c r="K538" i="1"/>
  <c r="AF526" i="1"/>
  <c r="AC554" i="1"/>
  <c r="K554" i="1"/>
  <c r="AF554" i="1"/>
  <c r="AC541" i="1"/>
  <c r="K541" i="1"/>
  <c r="AF541" i="1"/>
  <c r="AC530" i="1"/>
  <c r="K530" i="1"/>
  <c r="AF530" i="1"/>
  <c r="AC572" i="1"/>
  <c r="I572" i="1"/>
  <c r="AF572" i="1"/>
  <c r="AF531" i="1"/>
  <c r="AC557" i="1"/>
  <c r="K557" i="1"/>
  <c r="AC445" i="1"/>
  <c r="K445" i="1"/>
  <c r="AF445" i="1"/>
  <c r="AC560" i="1"/>
  <c r="K560" i="1"/>
  <c r="I593" i="1"/>
  <c r="AC593" i="1"/>
  <c r="AF593" i="1"/>
  <c r="AC450" i="1"/>
  <c r="K450" i="1"/>
  <c r="AC598" i="1"/>
  <c r="K598" i="1"/>
  <c r="BK5" i="3"/>
  <c r="BJ5" i="3"/>
  <c r="BI5" i="3"/>
  <c r="BH5" i="3"/>
  <c r="BG5" i="3"/>
  <c r="BF5" i="3"/>
  <c r="BE5" i="3"/>
  <c r="BD5" i="3"/>
  <c r="BC5" i="3"/>
  <c r="K583" i="1"/>
  <c r="AF583" i="1"/>
  <c r="AC583" i="1"/>
  <c r="AS31" i="3"/>
  <c r="AR31" i="3"/>
  <c r="AQ31" i="3"/>
  <c r="AP31" i="3"/>
  <c r="AO31" i="3"/>
  <c r="AN31" i="3"/>
  <c r="AM31" i="3"/>
  <c r="AL31" i="3"/>
  <c r="AT31" i="3"/>
  <c r="BK11" i="3"/>
  <c r="BJ11" i="3"/>
  <c r="BI11" i="3"/>
  <c r="BH11" i="3"/>
  <c r="BG11" i="3"/>
  <c r="BF11" i="3"/>
  <c r="BE11" i="3"/>
  <c r="BD11" i="3"/>
  <c r="BC11" i="3"/>
  <c r="AC517" i="1"/>
  <c r="K517" i="1"/>
  <c r="AF517" i="1"/>
  <c r="BK25" i="3"/>
  <c r="BJ25" i="3"/>
  <c r="BI25" i="3"/>
  <c r="BH25" i="3"/>
  <c r="BG25" i="3"/>
  <c r="BF25" i="3"/>
  <c r="BE25" i="3"/>
  <c r="BD25" i="3"/>
  <c r="BC25" i="3"/>
  <c r="BK17" i="3"/>
  <c r="BJ17" i="3"/>
  <c r="BI17" i="3"/>
  <c r="BG17" i="3"/>
  <c r="BF17" i="3"/>
  <c r="BE17" i="3"/>
  <c r="BD17" i="3"/>
  <c r="BC17" i="3"/>
  <c r="BH17" i="3"/>
  <c r="AQ37" i="3"/>
  <c r="AP37" i="3"/>
  <c r="AO37" i="3"/>
  <c r="AN37" i="3"/>
  <c r="AM37" i="3"/>
  <c r="AL37" i="3"/>
  <c r="AT37" i="3"/>
  <c r="AS37" i="3"/>
  <c r="AR37" i="3"/>
  <c r="AC562" i="1"/>
  <c r="K562" i="1"/>
  <c r="AF562" i="1"/>
  <c r="AC549" i="1"/>
  <c r="K549" i="1"/>
  <c r="AF390" i="1"/>
  <c r="BB60" i="3"/>
  <c r="BA60" i="3"/>
  <c r="I40" i="3"/>
  <c r="AF40" i="3"/>
  <c r="AC40" i="3"/>
  <c r="AS48" i="3"/>
  <c r="AR48" i="3"/>
  <c r="AQ48" i="3"/>
  <c r="AP48" i="3"/>
  <c r="AO48" i="3"/>
  <c r="AN48" i="3"/>
  <c r="AM48" i="3"/>
  <c r="AL48" i="3"/>
  <c r="AT48" i="3"/>
  <c r="BA59" i="3"/>
  <c r="BB59" i="3"/>
  <c r="I38" i="3"/>
  <c r="AF38" i="3"/>
  <c r="AC38" i="3"/>
  <c r="AR22" i="3"/>
  <c r="AQ22" i="3"/>
  <c r="AP22" i="3"/>
  <c r="AO22" i="3"/>
  <c r="AN22" i="3"/>
  <c r="AM22" i="3"/>
  <c r="AL22" i="3"/>
  <c r="AS22" i="3"/>
  <c r="AT22" i="3"/>
  <c r="BB58" i="3"/>
  <c r="BA58" i="3"/>
  <c r="BA86" i="3"/>
  <c r="BB86" i="3"/>
  <c r="BA94" i="3"/>
  <c r="BB94" i="3"/>
  <c r="BA102" i="3"/>
  <c r="BB102" i="3"/>
  <c r="I32" i="3"/>
  <c r="AF32" i="3"/>
  <c r="AC32" i="3"/>
  <c r="AF43" i="3"/>
  <c r="AC43" i="3"/>
  <c r="I43" i="3"/>
  <c r="BA73" i="3"/>
  <c r="BB73" i="3"/>
  <c r="BA81" i="3"/>
  <c r="BB81" i="3"/>
  <c r="AQ88" i="3"/>
  <c r="AP88" i="3"/>
  <c r="AO88" i="3"/>
  <c r="AN88" i="3"/>
  <c r="AM88" i="3"/>
  <c r="AL88" i="3"/>
  <c r="AS88" i="3"/>
  <c r="AR88" i="3"/>
  <c r="AT88" i="3"/>
  <c r="AC143" i="3"/>
  <c r="AF143" i="3"/>
  <c r="I143" i="3"/>
  <c r="I68" i="3"/>
  <c r="AC68" i="3"/>
  <c r="AF68" i="3"/>
  <c r="AT85" i="3"/>
  <c r="AS85" i="3"/>
  <c r="AR85" i="3"/>
  <c r="AQ85" i="3"/>
  <c r="AP85" i="3"/>
  <c r="AO85" i="3"/>
  <c r="AN85" i="3"/>
  <c r="AM85" i="3"/>
  <c r="AL85" i="3"/>
  <c r="AC152" i="3"/>
  <c r="AF152" i="3"/>
  <c r="I152" i="3"/>
  <c r="AR69" i="3"/>
  <c r="AQ69" i="3"/>
  <c r="AP69" i="3"/>
  <c r="AO69" i="3"/>
  <c r="AN69" i="3"/>
  <c r="AM69" i="3"/>
  <c r="AL69" i="3"/>
  <c r="AS69" i="3"/>
  <c r="AT69" i="3"/>
  <c r="AS64" i="3"/>
  <c r="AR64" i="3"/>
  <c r="AQ64" i="3"/>
  <c r="AP64" i="3"/>
  <c r="AO64" i="3"/>
  <c r="AN64" i="3"/>
  <c r="AM64" i="3"/>
  <c r="AL64" i="3"/>
  <c r="AT64" i="3"/>
  <c r="AC83" i="3"/>
  <c r="AF83" i="3"/>
  <c r="I83" i="3"/>
  <c r="AC98" i="3"/>
  <c r="AF98" i="3"/>
  <c r="I98" i="3"/>
  <c r="AT105" i="3"/>
  <c r="AS105" i="3"/>
  <c r="AR105" i="3"/>
  <c r="AQ105" i="3"/>
  <c r="AP105" i="3"/>
  <c r="AO105" i="3"/>
  <c r="AN105" i="3"/>
  <c r="AM105" i="3"/>
  <c r="AL105" i="3"/>
  <c r="AT121" i="3"/>
  <c r="AS121" i="3"/>
  <c r="AR121" i="3"/>
  <c r="AQ121" i="3"/>
  <c r="AP121" i="3"/>
  <c r="AO121" i="3"/>
  <c r="AN121" i="3"/>
  <c r="AM121" i="3"/>
  <c r="AL121" i="3"/>
  <c r="AC136" i="3"/>
  <c r="AF136" i="3"/>
  <c r="I136" i="3"/>
  <c r="AC159" i="3"/>
  <c r="I159" i="3"/>
  <c r="AF159" i="3"/>
  <c r="I59" i="3"/>
  <c r="AC59" i="3"/>
  <c r="AF59" i="3"/>
  <c r="AT113" i="3"/>
  <c r="AS113" i="3"/>
  <c r="AR113" i="3"/>
  <c r="AQ113" i="3"/>
  <c r="AP113" i="3"/>
  <c r="AO113" i="3"/>
  <c r="AN113" i="3"/>
  <c r="AM113" i="3"/>
  <c r="AL113" i="3"/>
  <c r="AS125" i="3"/>
  <c r="AR125" i="3"/>
  <c r="AQ125" i="3"/>
  <c r="AP125" i="3"/>
  <c r="AO125" i="3"/>
  <c r="AN125" i="3"/>
  <c r="AM125" i="3"/>
  <c r="AL125" i="3"/>
  <c r="AT125" i="3"/>
  <c r="AC168" i="3"/>
  <c r="AF168" i="3"/>
  <c r="I168" i="3"/>
  <c r="AC70" i="3"/>
  <c r="AF70" i="3"/>
  <c r="I70" i="3"/>
  <c r="AC130" i="3"/>
  <c r="AF130" i="3"/>
  <c r="I130" i="3"/>
  <c r="AS175" i="3"/>
  <c r="AR175" i="3"/>
  <c r="AQ175" i="3"/>
  <c r="AP175" i="3"/>
  <c r="AO175" i="3"/>
  <c r="AN175" i="3"/>
  <c r="AM175" i="3"/>
  <c r="AL175" i="3"/>
  <c r="AT175" i="3"/>
  <c r="AS258" i="3"/>
  <c r="AR258" i="3"/>
  <c r="AQ258" i="3"/>
  <c r="AP258" i="3"/>
  <c r="AO258" i="3"/>
  <c r="AN258" i="3"/>
  <c r="AM258" i="3"/>
  <c r="AL258" i="3"/>
  <c r="AT258" i="3"/>
  <c r="AT128" i="3"/>
  <c r="AS128" i="3"/>
  <c r="AR128" i="3"/>
  <c r="AQ128" i="3"/>
  <c r="AP128" i="3"/>
  <c r="AO128" i="3"/>
  <c r="AN128" i="3"/>
  <c r="AM128" i="3"/>
  <c r="AL128" i="3"/>
  <c r="AR135" i="3"/>
  <c r="AQ135" i="3"/>
  <c r="AP135" i="3"/>
  <c r="AO135" i="3"/>
  <c r="AN135" i="3"/>
  <c r="AM135" i="3"/>
  <c r="AL135" i="3"/>
  <c r="AS135" i="3"/>
  <c r="AT135" i="3"/>
  <c r="I57" i="3"/>
  <c r="AC57" i="3"/>
  <c r="AF57" i="3"/>
  <c r="AC74" i="3"/>
  <c r="AF74" i="3"/>
  <c r="J74" i="3"/>
  <c r="AQ151" i="3"/>
  <c r="AP151" i="3"/>
  <c r="AO151" i="3"/>
  <c r="AN151" i="3"/>
  <c r="AM151" i="3"/>
  <c r="AL151" i="3"/>
  <c r="AT151" i="3"/>
  <c r="AS151" i="3"/>
  <c r="AR151" i="3"/>
  <c r="AT243" i="3"/>
  <c r="AS243" i="3"/>
  <c r="AR243" i="3"/>
  <c r="AQ243" i="3"/>
  <c r="AP243" i="3"/>
  <c r="AO243" i="3"/>
  <c r="AN243" i="3"/>
  <c r="AM243" i="3"/>
  <c r="AL243" i="3"/>
  <c r="AT269" i="3"/>
  <c r="AS269" i="3"/>
  <c r="AR269" i="3"/>
  <c r="AQ269" i="3"/>
  <c r="AP269" i="3"/>
  <c r="AO269" i="3"/>
  <c r="AN269" i="3"/>
  <c r="AM269" i="3"/>
  <c r="AL269" i="3"/>
  <c r="AC145" i="3"/>
  <c r="AF145" i="3"/>
  <c r="I145" i="3"/>
  <c r="AF221" i="3"/>
  <c r="I221" i="3"/>
  <c r="AC221" i="3"/>
  <c r="AT232" i="3"/>
  <c r="AS232" i="3"/>
  <c r="AR232" i="3"/>
  <c r="AQ232" i="3"/>
  <c r="AP232" i="3"/>
  <c r="AO232" i="3"/>
  <c r="AN232" i="3"/>
  <c r="AM232" i="3"/>
  <c r="AL232" i="3"/>
  <c r="AF213" i="3"/>
  <c r="I213" i="3"/>
  <c r="AC213" i="3"/>
  <c r="AC227" i="3"/>
  <c r="AF227" i="3"/>
  <c r="I227" i="3"/>
  <c r="AC146" i="3"/>
  <c r="I146" i="3"/>
  <c r="AF146" i="3"/>
  <c r="AC219" i="3"/>
  <c r="AF219" i="3"/>
  <c r="I219" i="3"/>
  <c r="AT295" i="3"/>
  <c r="AS295" i="3"/>
  <c r="AR295" i="3"/>
  <c r="AQ295" i="3"/>
  <c r="AP295" i="3"/>
  <c r="AO295" i="3"/>
  <c r="AN295" i="3"/>
  <c r="AM295" i="3"/>
  <c r="AL295" i="3"/>
  <c r="AS335" i="3"/>
  <c r="AR335" i="3"/>
  <c r="AQ335" i="3"/>
  <c r="AP335" i="3"/>
  <c r="AO335" i="3"/>
  <c r="AN335" i="3"/>
  <c r="AM335" i="3"/>
  <c r="AL335" i="3"/>
  <c r="AT335" i="3"/>
  <c r="AT126" i="3"/>
  <c r="AS126" i="3"/>
  <c r="AR126" i="3"/>
  <c r="AQ126" i="3"/>
  <c r="AP126" i="3"/>
  <c r="AO126" i="3"/>
  <c r="AN126" i="3"/>
  <c r="AM126" i="3"/>
  <c r="AL126" i="3"/>
  <c r="I198" i="3"/>
  <c r="AF198" i="3"/>
  <c r="AC198" i="3"/>
  <c r="AF285" i="3"/>
  <c r="AC285" i="3"/>
  <c r="J285" i="3"/>
  <c r="AC199" i="3"/>
  <c r="AF199" i="3"/>
  <c r="I199" i="3"/>
  <c r="AF272" i="3"/>
  <c r="J272" i="3"/>
  <c r="AC272" i="3"/>
  <c r="AT293" i="3"/>
  <c r="AS293" i="3"/>
  <c r="AR293" i="3"/>
  <c r="AQ293" i="3"/>
  <c r="AP293" i="3"/>
  <c r="AO293" i="3"/>
  <c r="AN293" i="3"/>
  <c r="AM293" i="3"/>
  <c r="AL293" i="3"/>
  <c r="K312" i="3"/>
  <c r="AC312" i="3"/>
  <c r="AF312" i="3"/>
  <c r="K351" i="3"/>
  <c r="AF351" i="3"/>
  <c r="AC351" i="3"/>
  <c r="AT318" i="3"/>
  <c r="AS318" i="3"/>
  <c r="AR318" i="3"/>
  <c r="AQ318" i="3"/>
  <c r="AP318" i="3"/>
  <c r="AO318" i="3"/>
  <c r="AN318" i="3"/>
  <c r="AM318" i="3"/>
  <c r="AL318" i="3"/>
  <c r="AT264" i="3"/>
  <c r="AS264" i="3"/>
  <c r="AR264" i="3"/>
  <c r="AQ264" i="3"/>
  <c r="AP264" i="3"/>
  <c r="AO264" i="3"/>
  <c r="AN264" i="3"/>
  <c r="AM264" i="3"/>
  <c r="AL264" i="3"/>
  <c r="AT330" i="3"/>
  <c r="AS330" i="3"/>
  <c r="AR330" i="3"/>
  <c r="AQ330" i="3"/>
  <c r="AP330" i="3"/>
  <c r="AO330" i="3"/>
  <c r="AN330" i="3"/>
  <c r="AM330" i="3"/>
  <c r="AL330" i="3"/>
  <c r="AT336" i="3"/>
  <c r="AS336" i="3"/>
  <c r="AR336" i="3"/>
  <c r="AQ336" i="3"/>
  <c r="AP336" i="3"/>
  <c r="AO336" i="3"/>
  <c r="AN336" i="3"/>
  <c r="AM336" i="3"/>
  <c r="AL336" i="3"/>
  <c r="AC353" i="3"/>
  <c r="K353" i="3"/>
  <c r="AF353" i="3"/>
  <c r="AC287" i="3"/>
  <c r="K287" i="3"/>
  <c r="AF287" i="3"/>
  <c r="AF331" i="3"/>
  <c r="AC331" i="3"/>
  <c r="K331" i="3"/>
  <c r="AT280" i="3"/>
  <c r="AS280" i="3"/>
  <c r="AR280" i="3"/>
  <c r="AQ280" i="3"/>
  <c r="AP280" i="3"/>
  <c r="AO280" i="3"/>
  <c r="AN280" i="3"/>
  <c r="AM280" i="3"/>
  <c r="AL280" i="3"/>
  <c r="AC328" i="3"/>
  <c r="AF328" i="3"/>
  <c r="K328" i="3"/>
  <c r="AF256" i="3"/>
  <c r="I256" i="3"/>
  <c r="AC256" i="3"/>
  <c r="K416" i="1"/>
  <c r="AC416" i="1"/>
  <c r="AF416" i="1"/>
  <c r="K389" i="1"/>
  <c r="AC389" i="1"/>
  <c r="AC353" i="1"/>
  <c r="I353" i="1"/>
  <c r="AC522" i="1"/>
  <c r="K522" i="1"/>
  <c r="AC540" i="1"/>
  <c r="K540" i="1"/>
  <c r="K414" i="1"/>
  <c r="AC414" i="1"/>
  <c r="AF414" i="1"/>
  <c r="K406" i="1"/>
  <c r="AC406" i="1"/>
  <c r="AC594" i="1"/>
  <c r="AF594" i="1"/>
  <c r="J594" i="1"/>
  <c r="BK10" i="3"/>
  <c r="BJ10" i="3"/>
  <c r="BI10" i="3"/>
  <c r="BH10" i="3"/>
  <c r="BG10" i="3"/>
  <c r="BF10" i="3"/>
  <c r="BE10" i="3"/>
  <c r="BD10" i="3"/>
  <c r="BC10" i="3"/>
  <c r="I29" i="3"/>
  <c r="AF29" i="3"/>
  <c r="AC29" i="3"/>
  <c r="AC459" i="1"/>
  <c r="K459" i="1"/>
  <c r="AC636" i="1"/>
  <c r="K636" i="1"/>
  <c r="AT44" i="3"/>
  <c r="AS44" i="3"/>
  <c r="AR44" i="3"/>
  <c r="AQ44" i="3"/>
  <c r="AP44" i="3"/>
  <c r="AO44" i="3"/>
  <c r="AN44" i="3"/>
  <c r="AM44" i="3"/>
  <c r="AL44" i="3"/>
  <c r="I22" i="3"/>
  <c r="AF22" i="3"/>
  <c r="AC22" i="3"/>
  <c r="AT28" i="3"/>
  <c r="AS28" i="3"/>
  <c r="AR28" i="3"/>
  <c r="AQ28" i="3"/>
  <c r="AP28" i="3"/>
  <c r="AO28" i="3"/>
  <c r="AN28" i="3"/>
  <c r="AM28" i="3"/>
  <c r="AL28" i="3"/>
  <c r="AT61" i="3"/>
  <c r="AS61" i="3"/>
  <c r="AR61" i="3"/>
  <c r="AQ61" i="3"/>
  <c r="AP61" i="3"/>
  <c r="AO61" i="3"/>
  <c r="AN61" i="3"/>
  <c r="AM61" i="3"/>
  <c r="AL61" i="3"/>
  <c r="BA87" i="3"/>
  <c r="BB87" i="3"/>
  <c r="BA95" i="3"/>
  <c r="BB95" i="3"/>
  <c r="BA103" i="3"/>
  <c r="BB103" i="3"/>
  <c r="BA74" i="3"/>
  <c r="BB74" i="3"/>
  <c r="AS63" i="3"/>
  <c r="AR63" i="3"/>
  <c r="AQ63" i="3"/>
  <c r="AP63" i="3"/>
  <c r="AO63" i="3"/>
  <c r="AN63" i="3"/>
  <c r="AM63" i="3"/>
  <c r="AL63" i="3"/>
  <c r="AT63" i="3"/>
  <c r="J66" i="3"/>
  <c r="AC66" i="3"/>
  <c r="AF66" i="3"/>
  <c r="AC80" i="3"/>
  <c r="AF80" i="3"/>
  <c r="I80" i="3"/>
  <c r="AC73" i="3"/>
  <c r="AF73" i="3"/>
  <c r="I73" i="3"/>
  <c r="AC89" i="3"/>
  <c r="AF89" i="3"/>
  <c r="I89" i="3"/>
  <c r="AC71" i="3"/>
  <c r="AF71" i="3"/>
  <c r="J71" i="3"/>
  <c r="AS83" i="3"/>
  <c r="AR83" i="3"/>
  <c r="AQ83" i="3"/>
  <c r="AP83" i="3"/>
  <c r="AO83" i="3"/>
  <c r="AN83" i="3"/>
  <c r="AM83" i="3"/>
  <c r="AL83" i="3"/>
  <c r="AT83" i="3"/>
  <c r="AT98" i="3"/>
  <c r="AS98" i="3"/>
  <c r="AR98" i="3"/>
  <c r="AQ98" i="3"/>
  <c r="AP98" i="3"/>
  <c r="AO98" i="3"/>
  <c r="AN98" i="3"/>
  <c r="AM98" i="3"/>
  <c r="AL98" i="3"/>
  <c r="AT129" i="3"/>
  <c r="AS129" i="3"/>
  <c r="AR129" i="3"/>
  <c r="AQ129" i="3"/>
  <c r="AP129" i="3"/>
  <c r="AO129" i="3"/>
  <c r="AN129" i="3"/>
  <c r="AM129" i="3"/>
  <c r="AL129" i="3"/>
  <c r="AT141" i="3"/>
  <c r="AS141" i="3"/>
  <c r="AR141" i="3"/>
  <c r="AQ141" i="3"/>
  <c r="AP141" i="3"/>
  <c r="AO141" i="3"/>
  <c r="AN141" i="3"/>
  <c r="AM141" i="3"/>
  <c r="AL141" i="3"/>
  <c r="AT136" i="3"/>
  <c r="AS136" i="3"/>
  <c r="AR136" i="3"/>
  <c r="AQ136" i="3"/>
  <c r="AP136" i="3"/>
  <c r="AO136" i="3"/>
  <c r="AN136" i="3"/>
  <c r="AM136" i="3"/>
  <c r="AL136" i="3"/>
  <c r="AT171" i="3"/>
  <c r="AS171" i="3"/>
  <c r="AR171" i="3"/>
  <c r="AQ171" i="3"/>
  <c r="AP171" i="3"/>
  <c r="AO171" i="3"/>
  <c r="AN171" i="3"/>
  <c r="AM171" i="3"/>
  <c r="AL171" i="3"/>
  <c r="AT168" i="3"/>
  <c r="AS168" i="3"/>
  <c r="AR168" i="3"/>
  <c r="AQ168" i="3"/>
  <c r="AP168" i="3"/>
  <c r="AO168" i="3"/>
  <c r="AN168" i="3"/>
  <c r="AM168" i="3"/>
  <c r="AL168" i="3"/>
  <c r="AS70" i="3"/>
  <c r="AR70" i="3"/>
  <c r="AQ70" i="3"/>
  <c r="AP70" i="3"/>
  <c r="AO70" i="3"/>
  <c r="AN70" i="3"/>
  <c r="AM70" i="3"/>
  <c r="AL70" i="3"/>
  <c r="AT70" i="3"/>
  <c r="AC94" i="3"/>
  <c r="AF94" i="3"/>
  <c r="I94" i="3"/>
  <c r="AF169" i="3"/>
  <c r="I169" i="3"/>
  <c r="AC169" i="3"/>
  <c r="AT130" i="3"/>
  <c r="AS130" i="3"/>
  <c r="AR130" i="3"/>
  <c r="AQ130" i="3"/>
  <c r="AP130" i="3"/>
  <c r="AO130" i="3"/>
  <c r="AN130" i="3"/>
  <c r="AM130" i="3"/>
  <c r="AL130" i="3"/>
  <c r="AT137" i="3"/>
  <c r="AS137" i="3"/>
  <c r="AR137" i="3"/>
  <c r="AQ137" i="3"/>
  <c r="AP137" i="3"/>
  <c r="AO137" i="3"/>
  <c r="AN137" i="3"/>
  <c r="AM137" i="3"/>
  <c r="AL137" i="3"/>
  <c r="AC178" i="3"/>
  <c r="AF178" i="3"/>
  <c r="I178" i="3"/>
  <c r="I58" i="3"/>
  <c r="AF58" i="3"/>
  <c r="AC58" i="3"/>
  <c r="AT74" i="3"/>
  <c r="AS74" i="3"/>
  <c r="AR74" i="3"/>
  <c r="AQ74" i="3"/>
  <c r="AP74" i="3"/>
  <c r="AO74" i="3"/>
  <c r="AN74" i="3"/>
  <c r="AM74" i="3"/>
  <c r="AL74" i="3"/>
  <c r="AC100" i="3"/>
  <c r="AF100" i="3"/>
  <c r="I100" i="3"/>
  <c r="AF131" i="3"/>
  <c r="I131" i="3"/>
  <c r="AC131" i="3"/>
  <c r="AT147" i="3"/>
  <c r="AS147" i="3"/>
  <c r="AR147" i="3"/>
  <c r="AQ147" i="3"/>
  <c r="AP147" i="3"/>
  <c r="AO147" i="3"/>
  <c r="AN147" i="3"/>
  <c r="AM147" i="3"/>
  <c r="AL147" i="3"/>
  <c r="AF246" i="3"/>
  <c r="I246" i="3"/>
  <c r="AC246" i="3"/>
  <c r="AT167" i="3"/>
  <c r="AS167" i="3"/>
  <c r="AR167" i="3"/>
  <c r="AQ167" i="3"/>
  <c r="AP167" i="3"/>
  <c r="AO167" i="3"/>
  <c r="AN167" i="3"/>
  <c r="AM167" i="3"/>
  <c r="AL167" i="3"/>
  <c r="AS145" i="3"/>
  <c r="AR145" i="3"/>
  <c r="AQ145" i="3"/>
  <c r="AP145" i="3"/>
  <c r="AO145" i="3"/>
  <c r="AN145" i="3"/>
  <c r="AM145" i="3"/>
  <c r="AL145" i="3"/>
  <c r="AT145" i="3"/>
  <c r="AC235" i="3"/>
  <c r="AF235" i="3"/>
  <c r="I235" i="3"/>
  <c r="AT270" i="3"/>
  <c r="AS270" i="3"/>
  <c r="AR270" i="3"/>
  <c r="AQ270" i="3"/>
  <c r="AP270" i="3"/>
  <c r="AO270" i="3"/>
  <c r="AN270" i="3"/>
  <c r="AM270" i="3"/>
  <c r="AL270" i="3"/>
  <c r="AT227" i="3"/>
  <c r="AS227" i="3"/>
  <c r="AR227" i="3"/>
  <c r="AQ227" i="3"/>
  <c r="AP227" i="3"/>
  <c r="AO227" i="3"/>
  <c r="AN227" i="3"/>
  <c r="AM227" i="3"/>
  <c r="AL227" i="3"/>
  <c r="AT146" i="3"/>
  <c r="AS146" i="3"/>
  <c r="AR146" i="3"/>
  <c r="AQ146" i="3"/>
  <c r="AP146" i="3"/>
  <c r="AO146" i="3"/>
  <c r="AN146" i="3"/>
  <c r="AM146" i="3"/>
  <c r="AL146" i="3"/>
  <c r="AF205" i="3"/>
  <c r="I205" i="3"/>
  <c r="AC205" i="3"/>
  <c r="AT219" i="3"/>
  <c r="AS219" i="3"/>
  <c r="AR219" i="3"/>
  <c r="AQ219" i="3"/>
  <c r="AP219" i="3"/>
  <c r="AO219" i="3"/>
  <c r="AN219" i="3"/>
  <c r="AM219" i="3"/>
  <c r="AL219" i="3"/>
  <c r="AT262" i="3"/>
  <c r="AS262" i="3"/>
  <c r="AR262" i="3"/>
  <c r="AQ262" i="3"/>
  <c r="AP262" i="3"/>
  <c r="AO262" i="3"/>
  <c r="AN262" i="3"/>
  <c r="AM262" i="3"/>
  <c r="AL262" i="3"/>
  <c r="AS343" i="3"/>
  <c r="AR343" i="3"/>
  <c r="AQ343" i="3"/>
  <c r="AP343" i="3"/>
  <c r="AO343" i="3"/>
  <c r="AN343" i="3"/>
  <c r="AM343" i="3"/>
  <c r="AL343" i="3"/>
  <c r="AT343" i="3"/>
  <c r="AC208" i="3"/>
  <c r="AF208" i="3"/>
  <c r="I208" i="3"/>
  <c r="AF176" i="3"/>
  <c r="I176" i="3"/>
  <c r="AC176" i="3"/>
  <c r="AT245" i="3"/>
  <c r="AS245" i="3"/>
  <c r="AR245" i="3"/>
  <c r="AQ245" i="3"/>
  <c r="AP245" i="3"/>
  <c r="AO245" i="3"/>
  <c r="AN245" i="3"/>
  <c r="AM245" i="3"/>
  <c r="AL245" i="3"/>
  <c r="AT268" i="3"/>
  <c r="AS268" i="3"/>
  <c r="AR268" i="3"/>
  <c r="AQ268" i="3"/>
  <c r="AP268" i="3"/>
  <c r="AO268" i="3"/>
  <c r="AN268" i="3"/>
  <c r="AM268" i="3"/>
  <c r="AL268" i="3"/>
  <c r="AC308" i="3"/>
  <c r="K308" i="3"/>
  <c r="AF308" i="3"/>
  <c r="AT312" i="3"/>
  <c r="AS312" i="3"/>
  <c r="AR312" i="3"/>
  <c r="AQ312" i="3"/>
  <c r="AP312" i="3"/>
  <c r="AO312" i="3"/>
  <c r="AN312" i="3"/>
  <c r="AM312" i="3"/>
  <c r="AL312" i="3"/>
  <c r="AC317" i="3"/>
  <c r="AF317" i="3"/>
  <c r="K317" i="3"/>
  <c r="AC341" i="3"/>
  <c r="AF341" i="3"/>
  <c r="K341" i="3"/>
  <c r="AS263" i="3"/>
  <c r="AR263" i="3"/>
  <c r="AQ263" i="3"/>
  <c r="AP263" i="3"/>
  <c r="AO263" i="3"/>
  <c r="AN263" i="3"/>
  <c r="AM263" i="3"/>
  <c r="AL263" i="3"/>
  <c r="AT263" i="3"/>
  <c r="AC324" i="3"/>
  <c r="K324" i="3"/>
  <c r="AF324" i="3"/>
  <c r="AC279" i="3"/>
  <c r="K279" i="3"/>
  <c r="AF279" i="3"/>
  <c r="AS353" i="3"/>
  <c r="AR353" i="3"/>
  <c r="AQ353" i="3"/>
  <c r="AP353" i="3"/>
  <c r="AO353" i="3"/>
  <c r="AN353" i="3"/>
  <c r="AM353" i="3"/>
  <c r="AL353" i="3"/>
  <c r="AT353" i="3"/>
  <c r="AT209" i="3"/>
  <c r="AS209" i="3"/>
  <c r="AR209" i="3"/>
  <c r="AQ209" i="3"/>
  <c r="AP209" i="3"/>
  <c r="AO209" i="3"/>
  <c r="AN209" i="3"/>
  <c r="AM209" i="3"/>
  <c r="AL209" i="3"/>
  <c r="AF280" i="3"/>
  <c r="K280" i="3"/>
  <c r="AC280" i="3"/>
  <c r="AT328" i="3"/>
  <c r="AS328" i="3"/>
  <c r="AR328" i="3"/>
  <c r="AQ328" i="3"/>
  <c r="AP328" i="3"/>
  <c r="AO328" i="3"/>
  <c r="AN328" i="3"/>
  <c r="AM328" i="3"/>
  <c r="AL328" i="3"/>
  <c r="AF323" i="3"/>
  <c r="AC323" i="3"/>
  <c r="K323" i="3"/>
  <c r="AC307" i="3"/>
  <c r="AF307" i="3"/>
  <c r="K307" i="3"/>
  <c r="AF294" i="3"/>
  <c r="AC294" i="3"/>
  <c r="K294" i="3"/>
  <c r="AF310" i="3"/>
  <c r="K310" i="3"/>
  <c r="AC310" i="3"/>
  <c r="AF346" i="3"/>
  <c r="K346" i="3"/>
  <c r="AC346" i="3"/>
  <c r="AC444" i="1"/>
  <c r="K444" i="1"/>
  <c r="AF446" i="1"/>
  <c r="AC422" i="1"/>
  <c r="K422" i="1"/>
  <c r="AF422" i="1"/>
  <c r="AF444" i="1"/>
  <c r="K421" i="1"/>
  <c r="AC421" i="1"/>
  <c r="AF421" i="1"/>
  <c r="AC524" i="1"/>
  <c r="K524" i="1"/>
  <c r="AF506" i="1"/>
  <c r="AC532" i="1"/>
  <c r="K532" i="1"/>
  <c r="AF532" i="1"/>
  <c r="K519" i="1"/>
  <c r="AF519" i="1"/>
  <c r="AC519" i="1"/>
  <c r="AF533" i="1"/>
  <c r="AC548" i="1"/>
  <c r="K548" i="1"/>
  <c r="AF548" i="1"/>
  <c r="AC537" i="1"/>
  <c r="K537" i="1"/>
  <c r="AF537" i="1"/>
  <c r="AC565" i="1"/>
  <c r="K565" i="1"/>
  <c r="AF529" i="1"/>
  <c r="AC612" i="1"/>
  <c r="K612" i="1"/>
  <c r="AC552" i="1"/>
  <c r="K552" i="1"/>
  <c r="K497" i="1"/>
  <c r="AC497" i="1"/>
  <c r="K520" i="1"/>
  <c r="AF520" i="1"/>
  <c r="AC520" i="1"/>
  <c r="K580" i="1"/>
  <c r="AC580" i="1"/>
  <c r="BK2" i="3"/>
  <c r="BJ2" i="3"/>
  <c r="BI2" i="3"/>
  <c r="BH2" i="3"/>
  <c r="BG2" i="3"/>
  <c r="BF2" i="3"/>
  <c r="BE2" i="3"/>
  <c r="BD2" i="3"/>
  <c r="BC2" i="3"/>
  <c r="BJ6" i="3"/>
  <c r="BI6" i="3"/>
  <c r="BH6" i="3"/>
  <c r="BG6" i="3"/>
  <c r="BF6" i="3"/>
  <c r="BE6" i="3"/>
  <c r="BD6" i="3"/>
  <c r="BC6" i="3"/>
  <c r="BK6" i="3"/>
  <c r="BK34" i="3"/>
  <c r="BJ34" i="3"/>
  <c r="BI34" i="3"/>
  <c r="BH34" i="3"/>
  <c r="BG34" i="3"/>
  <c r="BF34" i="3"/>
  <c r="BE34" i="3"/>
  <c r="BD34" i="3"/>
  <c r="BC34" i="3"/>
  <c r="AT42" i="3"/>
  <c r="AS42" i="3"/>
  <c r="AR42" i="3"/>
  <c r="AQ42" i="3"/>
  <c r="AP42" i="3"/>
  <c r="AO42" i="3"/>
  <c r="AN42" i="3"/>
  <c r="AM42" i="3"/>
  <c r="AL42" i="3"/>
  <c r="I27" i="3"/>
  <c r="AF27" i="3"/>
  <c r="AC27" i="3"/>
  <c r="AC493" i="1"/>
  <c r="K493" i="1"/>
  <c r="AF493" i="1"/>
  <c r="BJ13" i="3"/>
  <c r="BI13" i="3"/>
  <c r="BH13" i="3"/>
  <c r="BG13" i="3"/>
  <c r="BF13" i="3"/>
  <c r="BE13" i="3"/>
  <c r="BD13" i="3"/>
  <c r="BC13" i="3"/>
  <c r="BK13" i="3"/>
  <c r="AC567" i="1"/>
  <c r="K567" i="1"/>
  <c r="AF567" i="1"/>
  <c r="BK9" i="3"/>
  <c r="BJ9" i="3"/>
  <c r="BI9" i="3"/>
  <c r="BH9" i="3"/>
  <c r="BG9" i="3"/>
  <c r="BF9" i="3"/>
  <c r="BE9" i="3"/>
  <c r="BD9" i="3"/>
  <c r="BC9" i="3"/>
  <c r="AC377" i="1"/>
  <c r="K377" i="1"/>
  <c r="AF377" i="1"/>
  <c r="BK27" i="3"/>
  <c r="BJ27" i="3"/>
  <c r="BI27" i="3"/>
  <c r="BH27" i="3"/>
  <c r="BG27" i="3"/>
  <c r="BF27" i="3"/>
  <c r="BE27" i="3"/>
  <c r="BD27" i="3"/>
  <c r="BC27" i="3"/>
  <c r="BJ15" i="3"/>
  <c r="BI15" i="3"/>
  <c r="BH15" i="3"/>
  <c r="BG15" i="3"/>
  <c r="BF15" i="3"/>
  <c r="BE15" i="3"/>
  <c r="BD15" i="3"/>
  <c r="BC15" i="3"/>
  <c r="BK15" i="3"/>
  <c r="AC592" i="1"/>
  <c r="K592" i="1"/>
  <c r="AF592" i="1"/>
  <c r="AF459" i="1"/>
  <c r="BK14" i="3"/>
  <c r="BJ14" i="3"/>
  <c r="BI14" i="3"/>
  <c r="BH14" i="3"/>
  <c r="BG14" i="3"/>
  <c r="BF14" i="3"/>
  <c r="BE14" i="3"/>
  <c r="BD14" i="3"/>
  <c r="BC14" i="3"/>
  <c r="AT45" i="3"/>
  <c r="AS45" i="3"/>
  <c r="AR45" i="3"/>
  <c r="AQ45" i="3"/>
  <c r="AP45" i="3"/>
  <c r="AO45" i="3"/>
  <c r="AN45" i="3"/>
  <c r="AM45" i="3"/>
  <c r="AL45" i="3"/>
  <c r="BA65" i="3"/>
  <c r="BB65" i="3"/>
  <c r="I28" i="3"/>
  <c r="AF28" i="3"/>
  <c r="AC28" i="3"/>
  <c r="J67" i="3"/>
  <c r="AC67" i="3"/>
  <c r="AF67" i="3"/>
  <c r="BA104" i="3"/>
  <c r="BB104" i="3"/>
  <c r="AT34" i="3"/>
  <c r="AS34" i="3"/>
  <c r="AR34" i="3"/>
  <c r="AQ34" i="3"/>
  <c r="AP34" i="3"/>
  <c r="AO34" i="3"/>
  <c r="AN34" i="3"/>
  <c r="AM34" i="3"/>
  <c r="AL34" i="3"/>
  <c r="I39" i="3"/>
  <c r="AF39" i="3"/>
  <c r="AC39" i="3"/>
  <c r="BB55" i="3"/>
  <c r="BA55" i="3"/>
  <c r="J63" i="3"/>
  <c r="AC63" i="3"/>
  <c r="AF63" i="3"/>
  <c r="AT80" i="3"/>
  <c r="AS80" i="3"/>
  <c r="AR80" i="3"/>
  <c r="AQ80" i="3"/>
  <c r="AP80" i="3"/>
  <c r="AO80" i="3"/>
  <c r="AN80" i="3"/>
  <c r="AM80" i="3"/>
  <c r="AL80" i="3"/>
  <c r="AC92" i="3"/>
  <c r="AF92" i="3"/>
  <c r="I92" i="3"/>
  <c r="AT73" i="3"/>
  <c r="AS73" i="3"/>
  <c r="AR73" i="3"/>
  <c r="AQ73" i="3"/>
  <c r="AP73" i="3"/>
  <c r="AO73" i="3"/>
  <c r="AN73" i="3"/>
  <c r="AM73" i="3"/>
  <c r="AL73" i="3"/>
  <c r="AS89" i="3"/>
  <c r="AR89" i="3"/>
  <c r="AQ89" i="3"/>
  <c r="AP89" i="3"/>
  <c r="AO89" i="3"/>
  <c r="AN89" i="3"/>
  <c r="AM89" i="3"/>
  <c r="AL89" i="3"/>
  <c r="AT89" i="3"/>
  <c r="AT118" i="3"/>
  <c r="AS118" i="3"/>
  <c r="AR118" i="3"/>
  <c r="AQ118" i="3"/>
  <c r="AP118" i="3"/>
  <c r="AO118" i="3"/>
  <c r="AN118" i="3"/>
  <c r="AM118" i="3"/>
  <c r="AL118" i="3"/>
  <c r="I69" i="3"/>
  <c r="AC69" i="3"/>
  <c r="AF69" i="3"/>
  <c r="I64" i="3"/>
  <c r="AF64" i="3"/>
  <c r="AC64" i="3"/>
  <c r="AS71" i="3"/>
  <c r="AR71" i="3"/>
  <c r="AQ71" i="3"/>
  <c r="AP71" i="3"/>
  <c r="AO71" i="3"/>
  <c r="AN71" i="3"/>
  <c r="AM71" i="3"/>
  <c r="AL71" i="3"/>
  <c r="AT71" i="3"/>
  <c r="AC87" i="3"/>
  <c r="AF87" i="3"/>
  <c r="I87" i="3"/>
  <c r="AF105" i="3"/>
  <c r="AC105" i="3"/>
  <c r="I105" i="3"/>
  <c r="AF141" i="3"/>
  <c r="AC141" i="3"/>
  <c r="I141" i="3"/>
  <c r="AT56" i="3"/>
  <c r="AR56" i="3"/>
  <c r="AQ56" i="3"/>
  <c r="AP56" i="3"/>
  <c r="AO56" i="3"/>
  <c r="AN56" i="3"/>
  <c r="AM56" i="3"/>
  <c r="AL56" i="3"/>
  <c r="AS56" i="3"/>
  <c r="AT100" i="3"/>
  <c r="AS100" i="3"/>
  <c r="AR100" i="3"/>
  <c r="AQ100" i="3"/>
  <c r="AP100" i="3"/>
  <c r="AO100" i="3"/>
  <c r="AN100" i="3"/>
  <c r="AM100" i="3"/>
  <c r="AL100" i="3"/>
  <c r="AF125" i="3"/>
  <c r="I125" i="3"/>
  <c r="AC125" i="3"/>
  <c r="AS94" i="3"/>
  <c r="AR94" i="3"/>
  <c r="AQ94" i="3"/>
  <c r="AP94" i="3"/>
  <c r="AO94" i="3"/>
  <c r="AN94" i="3"/>
  <c r="AM94" i="3"/>
  <c r="AL94" i="3"/>
  <c r="AT94" i="3"/>
  <c r="AT210" i="3"/>
  <c r="AS210" i="3"/>
  <c r="AR210" i="3"/>
  <c r="AQ210" i="3"/>
  <c r="AP210" i="3"/>
  <c r="AO210" i="3"/>
  <c r="AN210" i="3"/>
  <c r="AM210" i="3"/>
  <c r="AL210" i="3"/>
  <c r="AT58" i="3"/>
  <c r="AS58" i="3"/>
  <c r="AR58" i="3"/>
  <c r="AQ58" i="3"/>
  <c r="AP58" i="3"/>
  <c r="AO58" i="3"/>
  <c r="AN58" i="3"/>
  <c r="AM58" i="3"/>
  <c r="AL58" i="3"/>
  <c r="AF135" i="3"/>
  <c r="I135" i="3"/>
  <c r="AC135" i="3"/>
  <c r="AF161" i="3"/>
  <c r="AC161" i="3"/>
  <c r="I161" i="3"/>
  <c r="AF153" i="3"/>
  <c r="I153" i="3"/>
  <c r="AC153" i="3"/>
  <c r="AS109" i="3"/>
  <c r="AR109" i="3"/>
  <c r="AQ109" i="3"/>
  <c r="AP109" i="3"/>
  <c r="AO109" i="3"/>
  <c r="AN109" i="3"/>
  <c r="AM109" i="3"/>
  <c r="AL109" i="3"/>
  <c r="AT109" i="3"/>
  <c r="AR173" i="3"/>
  <c r="AS173" i="3"/>
  <c r="AQ173" i="3"/>
  <c r="AP173" i="3"/>
  <c r="AO173" i="3"/>
  <c r="AN173" i="3"/>
  <c r="AM173" i="3"/>
  <c r="AL173" i="3"/>
  <c r="AT173" i="3"/>
  <c r="AT212" i="3"/>
  <c r="AS212" i="3"/>
  <c r="AR212" i="3"/>
  <c r="AQ212" i="3"/>
  <c r="AP212" i="3"/>
  <c r="AO212" i="3"/>
  <c r="AN212" i="3"/>
  <c r="AM212" i="3"/>
  <c r="AL212" i="3"/>
  <c r="AF238" i="3"/>
  <c r="I238" i="3"/>
  <c r="AC238" i="3"/>
  <c r="AF269" i="3"/>
  <c r="AC269" i="3"/>
  <c r="I269" i="3"/>
  <c r="AT235" i="3"/>
  <c r="AS235" i="3"/>
  <c r="AR235" i="3"/>
  <c r="AQ235" i="3"/>
  <c r="AP235" i="3"/>
  <c r="AO235" i="3"/>
  <c r="AN235" i="3"/>
  <c r="AM235" i="3"/>
  <c r="AL235" i="3"/>
  <c r="AR303" i="3"/>
  <c r="AQ303" i="3"/>
  <c r="AP303" i="3"/>
  <c r="AO303" i="3"/>
  <c r="AN303" i="3"/>
  <c r="AM303" i="3"/>
  <c r="AL303" i="3"/>
  <c r="AS303" i="3"/>
  <c r="AT303" i="3"/>
  <c r="AT202" i="3"/>
  <c r="AS202" i="3"/>
  <c r="AR202" i="3"/>
  <c r="AQ202" i="3"/>
  <c r="AP202" i="3"/>
  <c r="AO202" i="3"/>
  <c r="AN202" i="3"/>
  <c r="AM202" i="3"/>
  <c r="AL202" i="3"/>
  <c r="AT208" i="3"/>
  <c r="AS208" i="3"/>
  <c r="AR208" i="3"/>
  <c r="AQ208" i="3"/>
  <c r="AP208" i="3"/>
  <c r="AO208" i="3"/>
  <c r="AN208" i="3"/>
  <c r="AM208" i="3"/>
  <c r="AL208" i="3"/>
  <c r="AT277" i="3"/>
  <c r="AS277" i="3"/>
  <c r="AR277" i="3"/>
  <c r="AQ277" i="3"/>
  <c r="AP277" i="3"/>
  <c r="AO277" i="3"/>
  <c r="AN277" i="3"/>
  <c r="AM277" i="3"/>
  <c r="AL277" i="3"/>
  <c r="AT288" i="3"/>
  <c r="AS288" i="3"/>
  <c r="AR288" i="3"/>
  <c r="AQ288" i="3"/>
  <c r="AP288" i="3"/>
  <c r="AO288" i="3"/>
  <c r="AN288" i="3"/>
  <c r="AM288" i="3"/>
  <c r="AL288" i="3"/>
  <c r="K304" i="3"/>
  <c r="AC304" i="3"/>
  <c r="AF304" i="3"/>
  <c r="AT317" i="3"/>
  <c r="AS317" i="3"/>
  <c r="AR317" i="3"/>
  <c r="AQ317" i="3"/>
  <c r="AP317" i="3"/>
  <c r="AO317" i="3"/>
  <c r="AN317" i="3"/>
  <c r="AM317" i="3"/>
  <c r="AL317" i="3"/>
  <c r="AT341" i="3"/>
  <c r="AS341" i="3"/>
  <c r="AR341" i="3"/>
  <c r="AQ341" i="3"/>
  <c r="AP341" i="3"/>
  <c r="AO341" i="3"/>
  <c r="AN341" i="3"/>
  <c r="AM341" i="3"/>
  <c r="AL341" i="3"/>
  <c r="AS279" i="3"/>
  <c r="AR279" i="3"/>
  <c r="AQ279" i="3"/>
  <c r="AP279" i="3"/>
  <c r="AO279" i="3"/>
  <c r="AN279" i="3"/>
  <c r="AM279" i="3"/>
  <c r="AL279" i="3"/>
  <c r="AT279" i="3"/>
  <c r="AF264" i="3"/>
  <c r="I264" i="3"/>
  <c r="AC264" i="3"/>
  <c r="AF330" i="3"/>
  <c r="K330" i="3"/>
  <c r="AC330" i="3"/>
  <c r="AT287" i="3"/>
  <c r="AS287" i="3"/>
  <c r="AR287" i="3"/>
  <c r="AQ287" i="3"/>
  <c r="AP287" i="3"/>
  <c r="AO287" i="3"/>
  <c r="AN287" i="3"/>
  <c r="AM287" i="3"/>
  <c r="AL287" i="3"/>
  <c r="AF209" i="3"/>
  <c r="AC209" i="3"/>
  <c r="I209" i="3"/>
  <c r="AS322" i="3"/>
  <c r="AR322" i="3"/>
  <c r="AQ322" i="3"/>
  <c r="AP322" i="3"/>
  <c r="AO322" i="3"/>
  <c r="AN322" i="3"/>
  <c r="AM322" i="3"/>
  <c r="AL322" i="3"/>
  <c r="AT322" i="3"/>
  <c r="AT307" i="3"/>
  <c r="AS307" i="3"/>
  <c r="AR307" i="3"/>
  <c r="AQ307" i="3"/>
  <c r="AP307" i="3"/>
  <c r="AO307" i="3"/>
  <c r="AN307" i="3"/>
  <c r="AM307" i="3"/>
  <c r="AL307" i="3"/>
  <c r="AI288" i="3"/>
  <c r="AK288" i="3"/>
  <c r="AJ288" i="3"/>
  <c r="AI279" i="3"/>
  <c r="AH279" i="3"/>
  <c r="AA279" i="3" s="1"/>
  <c r="AE279" i="3" s="1"/>
  <c r="AK279" i="3"/>
  <c r="AJ279" i="3"/>
  <c r="AI109" i="3"/>
  <c r="AJ109" i="3"/>
  <c r="AK109" i="3"/>
  <c r="BA13" i="3"/>
  <c r="BB13" i="3"/>
  <c r="AJ146" i="3"/>
  <c r="AK146" i="3"/>
  <c r="AI146" i="3"/>
  <c r="AI147" i="3"/>
  <c r="AJ147" i="3"/>
  <c r="AK147" i="3"/>
  <c r="AI70" i="3"/>
  <c r="AH70" i="3"/>
  <c r="AA70" i="3" s="1"/>
  <c r="AE70" i="3" s="1"/>
  <c r="AK70" i="3"/>
  <c r="AJ70" i="3"/>
  <c r="AJ330" i="3"/>
  <c r="AK330" i="3"/>
  <c r="AI330" i="3"/>
  <c r="AI135" i="3"/>
  <c r="AJ135" i="3"/>
  <c r="AK135" i="3"/>
  <c r="AI305" i="3"/>
  <c r="AK305" i="3"/>
  <c r="AJ305" i="3"/>
  <c r="AI166" i="3"/>
  <c r="AJ166" i="3"/>
  <c r="AK166" i="3"/>
  <c r="AI104" i="3"/>
  <c r="AK104" i="3"/>
  <c r="AJ104" i="3"/>
  <c r="AJ348" i="3"/>
  <c r="AK348" i="3"/>
  <c r="AI348" i="3"/>
  <c r="AK301" i="3"/>
  <c r="AJ301" i="3"/>
  <c r="AI301" i="3"/>
  <c r="AI156" i="3"/>
  <c r="AK156" i="3"/>
  <c r="AJ156" i="3"/>
  <c r="AJ30" i="3"/>
  <c r="AK30" i="3"/>
  <c r="AI30" i="3"/>
  <c r="AI132" i="3"/>
  <c r="AK132" i="3"/>
  <c r="AJ132" i="3"/>
  <c r="AI150" i="3"/>
  <c r="AJ150" i="3"/>
  <c r="AK150" i="3"/>
  <c r="AK33" i="3"/>
  <c r="AI33" i="3"/>
  <c r="AJ33" i="3"/>
  <c r="AI172" i="3"/>
  <c r="AK172" i="3"/>
  <c r="AJ172" i="3"/>
  <c r="AI21" i="3"/>
  <c r="AJ21" i="3"/>
  <c r="AK21" i="3"/>
  <c r="AI101" i="3"/>
  <c r="AK101" i="3"/>
  <c r="AJ101" i="3"/>
  <c r="AI212" i="3"/>
  <c r="AK212" i="3"/>
  <c r="AJ212" i="3"/>
  <c r="AI287" i="3"/>
  <c r="AK287" i="3"/>
  <c r="AJ287" i="3"/>
  <c r="AJ277" i="3"/>
  <c r="AK277" i="3"/>
  <c r="AI277" i="3"/>
  <c r="AI71" i="3"/>
  <c r="AK71" i="3"/>
  <c r="AJ71" i="3"/>
  <c r="AJ341" i="3"/>
  <c r="AI341" i="3"/>
  <c r="AK341" i="3"/>
  <c r="AJ208" i="3"/>
  <c r="AI208" i="3"/>
  <c r="AK208" i="3"/>
  <c r="AI89" i="3"/>
  <c r="AK89" i="3"/>
  <c r="AJ89" i="3"/>
  <c r="AK42" i="3"/>
  <c r="AJ42" i="3"/>
  <c r="AI42" i="3"/>
  <c r="AK209" i="3"/>
  <c r="AI209" i="3"/>
  <c r="AJ209" i="3"/>
  <c r="AK268" i="3"/>
  <c r="AI268" i="3"/>
  <c r="AJ268" i="3"/>
  <c r="AI227" i="3"/>
  <c r="AJ227" i="3"/>
  <c r="AK227" i="3"/>
  <c r="AI167" i="3"/>
  <c r="AJ167" i="3"/>
  <c r="AK167" i="3"/>
  <c r="AK168" i="3"/>
  <c r="AJ168" i="3"/>
  <c r="AI168" i="3"/>
  <c r="AI83" i="3"/>
  <c r="AK83" i="3"/>
  <c r="AJ83" i="3"/>
  <c r="AK44" i="3"/>
  <c r="AI44" i="3"/>
  <c r="AH44" i="3"/>
  <c r="AB44" i="3" s="1"/>
  <c r="AJ44" i="3"/>
  <c r="AJ264" i="3"/>
  <c r="AI264" i="3"/>
  <c r="AK264" i="3"/>
  <c r="AI128" i="3"/>
  <c r="AK128" i="3"/>
  <c r="AJ128" i="3"/>
  <c r="AI125" i="3"/>
  <c r="AJ125" i="3"/>
  <c r="AK125" i="3"/>
  <c r="AI88" i="3"/>
  <c r="AK88" i="3"/>
  <c r="AJ88" i="3"/>
  <c r="BA11" i="3"/>
  <c r="BB11" i="3"/>
  <c r="BA5" i="3"/>
  <c r="BB5" i="3"/>
  <c r="AI354" i="3"/>
  <c r="AK354" i="3"/>
  <c r="AJ354" i="3"/>
  <c r="AI199" i="3"/>
  <c r="AJ199" i="3"/>
  <c r="AK199" i="3"/>
  <c r="AI176" i="3"/>
  <c r="AK176" i="3"/>
  <c r="AJ176" i="3"/>
  <c r="AJ205" i="3"/>
  <c r="AK205" i="3"/>
  <c r="AI205" i="3"/>
  <c r="AI95" i="3"/>
  <c r="AK95" i="3"/>
  <c r="AJ95" i="3"/>
  <c r="AI320" i="3"/>
  <c r="AJ320" i="3"/>
  <c r="AK320" i="3"/>
  <c r="AJ333" i="3"/>
  <c r="AK333" i="3"/>
  <c r="AI333" i="3"/>
  <c r="AJ272" i="3"/>
  <c r="AK272" i="3"/>
  <c r="AI272" i="3"/>
  <c r="AI174" i="3"/>
  <c r="AJ174" i="3"/>
  <c r="AK174" i="3"/>
  <c r="AJ221" i="3"/>
  <c r="AK221" i="3"/>
  <c r="AI221" i="3"/>
  <c r="AJ294" i="3"/>
  <c r="AK294" i="3"/>
  <c r="AI294" i="3"/>
  <c r="AI296" i="3"/>
  <c r="AJ296" i="3"/>
  <c r="AK296" i="3"/>
  <c r="AI133" i="3"/>
  <c r="AJ133" i="3"/>
  <c r="AK133" i="3"/>
  <c r="AK281" i="3"/>
  <c r="AI281" i="3"/>
  <c r="AJ281" i="3"/>
  <c r="AJ54" i="3"/>
  <c r="AI54" i="3"/>
  <c r="AK54" i="3"/>
  <c r="AJ226" i="3"/>
  <c r="AK226" i="3"/>
  <c r="AI226" i="3"/>
  <c r="AI78" i="3"/>
  <c r="AK78" i="3"/>
  <c r="AJ78" i="3"/>
  <c r="AJ154" i="3"/>
  <c r="AK154" i="3"/>
  <c r="AI154" i="3"/>
  <c r="BA19" i="3"/>
  <c r="BB19" i="3"/>
  <c r="AI100" i="3"/>
  <c r="AH100" i="3"/>
  <c r="AB100" i="3" s="1"/>
  <c r="AK100" i="3"/>
  <c r="AJ100" i="3"/>
  <c r="AI73" i="3"/>
  <c r="AK73" i="3"/>
  <c r="AJ73" i="3"/>
  <c r="BA34" i="3"/>
  <c r="BB34" i="3"/>
  <c r="AJ245" i="3"/>
  <c r="AK245" i="3"/>
  <c r="AI245" i="3"/>
  <c r="AJ343" i="3"/>
  <c r="AK343" i="3"/>
  <c r="AI343" i="3"/>
  <c r="AI270" i="3"/>
  <c r="AJ270" i="3"/>
  <c r="AK270" i="3"/>
  <c r="AJ171" i="3"/>
  <c r="AI171" i="3"/>
  <c r="AK171" i="3"/>
  <c r="AI63" i="3"/>
  <c r="AJ63" i="3"/>
  <c r="AK63" i="3"/>
  <c r="AK318" i="3"/>
  <c r="AI318" i="3"/>
  <c r="AJ318" i="3"/>
  <c r="AI126" i="3"/>
  <c r="AK126" i="3"/>
  <c r="AJ126" i="3"/>
  <c r="AJ232" i="3"/>
  <c r="AK232" i="3"/>
  <c r="AI232" i="3"/>
  <c r="AJ269" i="3"/>
  <c r="AK269" i="3"/>
  <c r="AI269" i="3"/>
  <c r="AI113" i="3"/>
  <c r="AK113" i="3"/>
  <c r="AJ113" i="3"/>
  <c r="AJ349" i="3"/>
  <c r="AK349" i="3"/>
  <c r="AI349" i="3"/>
  <c r="AJ274" i="3"/>
  <c r="AI274" i="3"/>
  <c r="AK274" i="3"/>
  <c r="AJ224" i="3"/>
  <c r="AK224" i="3"/>
  <c r="AI224" i="3"/>
  <c r="AI131" i="3"/>
  <c r="AJ131" i="3"/>
  <c r="AK131" i="3"/>
  <c r="AI86" i="3"/>
  <c r="AK86" i="3"/>
  <c r="AJ86" i="3"/>
  <c r="AI76" i="3"/>
  <c r="AH76" i="3"/>
  <c r="AA76" i="3" s="1"/>
  <c r="AE76" i="3" s="1"/>
  <c r="AK76" i="3"/>
  <c r="AJ76" i="3"/>
  <c r="BA12" i="3"/>
  <c r="BB12" i="3"/>
  <c r="AI267" i="3"/>
  <c r="AJ267" i="3"/>
  <c r="AK267" i="3"/>
  <c r="AI195" i="3"/>
  <c r="AJ195" i="3"/>
  <c r="AK195" i="3"/>
  <c r="BB23" i="3"/>
  <c r="BA23" i="3"/>
  <c r="AJ55" i="3"/>
  <c r="AI55" i="3"/>
  <c r="AK55" i="3"/>
  <c r="AJ253" i="3"/>
  <c r="AK253" i="3"/>
  <c r="AI253" i="3"/>
  <c r="BB9" i="3"/>
  <c r="BA9" i="3"/>
  <c r="AJ353" i="3"/>
  <c r="AK353" i="3"/>
  <c r="AI353" i="3"/>
  <c r="AI262" i="3"/>
  <c r="AJ262" i="3"/>
  <c r="AK262" i="3"/>
  <c r="AI61" i="3"/>
  <c r="AJ61" i="3"/>
  <c r="AK61" i="3"/>
  <c r="AK293" i="3"/>
  <c r="AJ293" i="3"/>
  <c r="AI293" i="3"/>
  <c r="AI243" i="3"/>
  <c r="AJ243" i="3"/>
  <c r="AK243" i="3"/>
  <c r="AI69" i="3"/>
  <c r="AJ69" i="3"/>
  <c r="AK69" i="3"/>
  <c r="BB17" i="3"/>
  <c r="BA17" i="3"/>
  <c r="AJ325" i="3"/>
  <c r="AI325" i="3"/>
  <c r="AK325" i="3"/>
  <c r="AJ140" i="3"/>
  <c r="AK140" i="3"/>
  <c r="AI140" i="3"/>
  <c r="AI102" i="3"/>
  <c r="AK102" i="3"/>
  <c r="AJ102" i="3"/>
  <c r="AK40" i="3"/>
  <c r="AI40" i="3"/>
  <c r="AJ40" i="3"/>
  <c r="AI315" i="3"/>
  <c r="AJ315" i="3"/>
  <c r="AK315" i="3"/>
  <c r="AJ319" i="3"/>
  <c r="AK319" i="3"/>
  <c r="AI319" i="3"/>
  <c r="AJ242" i="3"/>
  <c r="AK242" i="3"/>
  <c r="AI242" i="3"/>
  <c r="AI299" i="3"/>
  <c r="AJ299" i="3"/>
  <c r="AK299" i="3"/>
  <c r="AI344" i="3"/>
  <c r="AJ344" i="3"/>
  <c r="AK344" i="3"/>
  <c r="AI120" i="3"/>
  <c r="AJ120" i="3"/>
  <c r="AK120" i="3"/>
  <c r="AI84" i="3"/>
  <c r="AK84" i="3"/>
  <c r="AJ84" i="3"/>
  <c r="AK52" i="3"/>
  <c r="AI52" i="3"/>
  <c r="AH52" i="3"/>
  <c r="AB52" i="3" s="1"/>
  <c r="AJ52" i="3"/>
  <c r="AI211" i="3"/>
  <c r="AJ211" i="3"/>
  <c r="AK211" i="3"/>
  <c r="AK180" i="3"/>
  <c r="AI180" i="3"/>
  <c r="AJ180" i="3"/>
  <c r="AI177" i="3"/>
  <c r="AJ177" i="3"/>
  <c r="AK177" i="3"/>
  <c r="AI72" i="3"/>
  <c r="AK72" i="3"/>
  <c r="AJ72" i="3"/>
  <c r="AI358" i="3"/>
  <c r="AH358" i="3"/>
  <c r="AK358" i="3"/>
  <c r="AJ358" i="3"/>
  <c r="AI149" i="3"/>
  <c r="AJ149" i="3"/>
  <c r="AK149" i="3"/>
  <c r="AJ58" i="3"/>
  <c r="AI58" i="3"/>
  <c r="AH58" i="3"/>
  <c r="AA58" i="3" s="1"/>
  <c r="AE58" i="3" s="1"/>
  <c r="AK58" i="3"/>
  <c r="AJ173" i="3"/>
  <c r="AK173" i="3"/>
  <c r="AI173" i="3"/>
  <c r="AJ56" i="3"/>
  <c r="AI56" i="3"/>
  <c r="AK56" i="3"/>
  <c r="BB15" i="3"/>
  <c r="BA15" i="3"/>
  <c r="AI219" i="3"/>
  <c r="AJ219" i="3"/>
  <c r="AK219" i="3"/>
  <c r="AI136" i="3"/>
  <c r="AK136" i="3"/>
  <c r="AJ136" i="3"/>
  <c r="AI280" i="3"/>
  <c r="AK280" i="3"/>
  <c r="AJ280" i="3"/>
  <c r="AJ335" i="3"/>
  <c r="AK335" i="3"/>
  <c r="AI335" i="3"/>
  <c r="AJ258" i="3"/>
  <c r="AI258" i="3"/>
  <c r="AK258" i="3"/>
  <c r="AI121" i="3"/>
  <c r="AK121" i="3"/>
  <c r="AJ121" i="3"/>
  <c r="AJ31" i="3"/>
  <c r="AK31" i="3"/>
  <c r="AI31" i="3"/>
  <c r="AK241" i="3"/>
  <c r="AI241" i="3"/>
  <c r="AJ241" i="3"/>
  <c r="AI254" i="3"/>
  <c r="AJ254" i="3"/>
  <c r="AK254" i="3"/>
  <c r="AI124" i="3"/>
  <c r="AK124" i="3"/>
  <c r="AJ124" i="3"/>
  <c r="AK59" i="3"/>
  <c r="AI59" i="3"/>
  <c r="AJ59" i="3"/>
  <c r="AI79" i="3"/>
  <c r="AK79" i="3"/>
  <c r="AJ79" i="3"/>
  <c r="AK32" i="3"/>
  <c r="AI32" i="3"/>
  <c r="AJ32" i="3"/>
  <c r="AJ25" i="3"/>
  <c r="AK25" i="3"/>
  <c r="AI25" i="3"/>
  <c r="AJ302" i="3"/>
  <c r="AK302" i="3"/>
  <c r="AI302" i="3"/>
  <c r="AJ306" i="3"/>
  <c r="AK306" i="3"/>
  <c r="AI306" i="3"/>
  <c r="AK188" i="3"/>
  <c r="AI188" i="3"/>
  <c r="AJ188" i="3"/>
  <c r="AK160" i="3"/>
  <c r="AI160" i="3"/>
  <c r="AJ160" i="3"/>
  <c r="BA8" i="3"/>
  <c r="BB8" i="3"/>
  <c r="AK184" i="3"/>
  <c r="AI184" i="3"/>
  <c r="AJ184" i="3"/>
  <c r="AK50" i="3"/>
  <c r="AI50" i="3"/>
  <c r="AJ50" i="3"/>
  <c r="AI106" i="3"/>
  <c r="AJ106" i="3"/>
  <c r="AK106" i="3"/>
  <c r="AI92" i="3"/>
  <c r="AK92" i="3"/>
  <c r="AJ92" i="3"/>
  <c r="AI202" i="3"/>
  <c r="AK202" i="3"/>
  <c r="AJ202" i="3"/>
  <c r="AJ322" i="3"/>
  <c r="AK322" i="3"/>
  <c r="AI322" i="3"/>
  <c r="AJ210" i="3"/>
  <c r="AK210" i="3"/>
  <c r="AI210" i="3"/>
  <c r="AK45" i="3"/>
  <c r="AI45" i="3"/>
  <c r="AJ45" i="3"/>
  <c r="BA14" i="3"/>
  <c r="BB14" i="3"/>
  <c r="BA6" i="3"/>
  <c r="BB6" i="3"/>
  <c r="AI328" i="3"/>
  <c r="AJ328" i="3"/>
  <c r="AK328" i="3"/>
  <c r="AI263" i="3"/>
  <c r="AK263" i="3"/>
  <c r="AJ263" i="3"/>
  <c r="AI312" i="3"/>
  <c r="AJ312" i="3"/>
  <c r="AK312" i="3"/>
  <c r="AK141" i="3"/>
  <c r="AI141" i="3"/>
  <c r="AJ141" i="3"/>
  <c r="AJ28" i="3"/>
  <c r="AK28" i="3"/>
  <c r="AI28" i="3"/>
  <c r="AI295" i="3"/>
  <c r="AJ295" i="3"/>
  <c r="AK295" i="3"/>
  <c r="AK48" i="3"/>
  <c r="AI48" i="3"/>
  <c r="AJ48" i="3"/>
  <c r="BB25" i="3"/>
  <c r="BA25" i="3"/>
  <c r="AJ310" i="3"/>
  <c r="AK310" i="3"/>
  <c r="AI310" i="3"/>
  <c r="AI90" i="3"/>
  <c r="AK90" i="3"/>
  <c r="AJ90" i="3"/>
  <c r="AI138" i="3"/>
  <c r="AK138" i="3"/>
  <c r="AJ138" i="3"/>
  <c r="AK289" i="3"/>
  <c r="AJ289" i="3"/>
  <c r="AI289" i="3"/>
  <c r="AI81" i="3"/>
  <c r="AK81" i="3"/>
  <c r="AJ81" i="3"/>
  <c r="AK38" i="3"/>
  <c r="AI38" i="3"/>
  <c r="AH38" i="3"/>
  <c r="AJ38" i="3"/>
  <c r="AI220" i="3"/>
  <c r="AK220" i="3"/>
  <c r="AJ220" i="3"/>
  <c r="AI182" i="3"/>
  <c r="AJ182" i="3"/>
  <c r="AK182" i="3"/>
  <c r="AK36" i="3"/>
  <c r="AI36" i="3"/>
  <c r="AJ36" i="3"/>
  <c r="AI164" i="3"/>
  <c r="AK164" i="3"/>
  <c r="AJ164" i="3"/>
  <c r="AK41" i="3"/>
  <c r="AI41" i="3"/>
  <c r="AJ41" i="3"/>
  <c r="AJ23" i="3"/>
  <c r="AI23" i="3"/>
  <c r="AK23" i="3"/>
  <c r="AI321" i="3"/>
  <c r="AK321" i="3"/>
  <c r="AJ321" i="3"/>
  <c r="AJ170" i="3"/>
  <c r="AK170" i="3"/>
  <c r="AI170" i="3"/>
  <c r="AI307" i="3"/>
  <c r="AJ307" i="3"/>
  <c r="AK307" i="3"/>
  <c r="AI303" i="3"/>
  <c r="AJ303" i="3"/>
  <c r="AK303" i="3"/>
  <c r="AI80" i="3"/>
  <c r="AK80" i="3"/>
  <c r="AJ80" i="3"/>
  <c r="BA2" i="3"/>
  <c r="BB2" i="3"/>
  <c r="AI137" i="3"/>
  <c r="AJ137" i="3"/>
  <c r="AK137" i="3"/>
  <c r="BB10" i="3"/>
  <c r="BA10" i="3"/>
  <c r="AI175" i="3"/>
  <c r="AJ175" i="3"/>
  <c r="AK175" i="3"/>
  <c r="AI105" i="3"/>
  <c r="AJ105" i="3"/>
  <c r="AK105" i="3"/>
  <c r="AI22" i="3"/>
  <c r="AJ22" i="3"/>
  <c r="AK22" i="3"/>
  <c r="AK37" i="3"/>
  <c r="AI37" i="3"/>
  <c r="AJ37" i="3"/>
  <c r="AJ314" i="3"/>
  <c r="AK314" i="3"/>
  <c r="AI314" i="3"/>
  <c r="AJ216" i="3"/>
  <c r="AI216" i="3"/>
  <c r="AK216" i="3"/>
  <c r="AJ57" i="3"/>
  <c r="AI57" i="3"/>
  <c r="AK57" i="3"/>
  <c r="AJ250" i="3"/>
  <c r="AK250" i="3"/>
  <c r="AI250" i="3"/>
  <c r="AI99" i="3"/>
  <c r="AK99" i="3"/>
  <c r="AJ99" i="3"/>
  <c r="AI66" i="3"/>
  <c r="AJ66" i="3"/>
  <c r="AK66" i="3"/>
  <c r="BA36" i="3"/>
  <c r="BB36" i="3"/>
  <c r="AJ256" i="3"/>
  <c r="AI256" i="3"/>
  <c r="AK256" i="3"/>
  <c r="AI347" i="3"/>
  <c r="AJ347" i="3"/>
  <c r="AK347" i="3"/>
  <c r="AJ213" i="3"/>
  <c r="AK213" i="3"/>
  <c r="AI213" i="3"/>
  <c r="AI251" i="3"/>
  <c r="AJ251" i="3"/>
  <c r="AK251" i="3"/>
  <c r="AI134" i="3"/>
  <c r="AK134" i="3"/>
  <c r="AJ134" i="3"/>
  <c r="AI62" i="3"/>
  <c r="AJ62" i="3"/>
  <c r="AK62" i="3"/>
  <c r="AI68" i="3"/>
  <c r="AK68" i="3"/>
  <c r="AJ68" i="3"/>
  <c r="BA4" i="3"/>
  <c r="BB4" i="3"/>
  <c r="AK334" i="3"/>
  <c r="AI334" i="3"/>
  <c r="AJ334" i="3"/>
  <c r="AJ357" i="3"/>
  <c r="AK357" i="3"/>
  <c r="AI357" i="3"/>
  <c r="AI112" i="3"/>
  <c r="AJ112" i="3"/>
  <c r="AK112" i="3"/>
  <c r="AK47" i="3"/>
  <c r="AJ47" i="3"/>
  <c r="AI47" i="3"/>
  <c r="AK309" i="3"/>
  <c r="AJ309" i="3"/>
  <c r="AI309" i="3"/>
  <c r="AI313" i="3"/>
  <c r="AK313" i="3"/>
  <c r="AJ313" i="3"/>
  <c r="AI304" i="3"/>
  <c r="AJ304" i="3"/>
  <c r="AK304" i="3"/>
  <c r="AJ29" i="3"/>
  <c r="AK29" i="3"/>
  <c r="AI29" i="3"/>
  <c r="AK35" i="3"/>
  <c r="AI35" i="3"/>
  <c r="AJ35" i="3"/>
  <c r="AK317" i="3"/>
  <c r="AJ317" i="3"/>
  <c r="AI317" i="3"/>
  <c r="AI94" i="3"/>
  <c r="AK94" i="3"/>
  <c r="AJ94" i="3"/>
  <c r="AI129" i="3"/>
  <c r="AJ129" i="3"/>
  <c r="AK129" i="3"/>
  <c r="AI235" i="3"/>
  <c r="AH235" i="3"/>
  <c r="AA235" i="3" s="1"/>
  <c r="AE235" i="3" s="1"/>
  <c r="AJ235" i="3"/>
  <c r="AK235" i="3"/>
  <c r="AI118" i="3"/>
  <c r="AJ118" i="3"/>
  <c r="AK118" i="3"/>
  <c r="AK34" i="3"/>
  <c r="AI34" i="3"/>
  <c r="AJ34" i="3"/>
  <c r="BB27" i="3"/>
  <c r="BA27" i="3"/>
  <c r="AK145" i="3"/>
  <c r="AJ145" i="3"/>
  <c r="AI145" i="3"/>
  <c r="AI74" i="3"/>
  <c r="AK74" i="3"/>
  <c r="AJ74" i="3"/>
  <c r="AI130" i="3"/>
  <c r="AK130" i="3"/>
  <c r="AJ130" i="3"/>
  <c r="AI98" i="3"/>
  <c r="AK98" i="3"/>
  <c r="AJ98" i="3"/>
  <c r="AI336" i="3"/>
  <c r="AJ336" i="3"/>
  <c r="AK336" i="3"/>
  <c r="AI151" i="3"/>
  <c r="AJ151" i="3"/>
  <c r="AK151" i="3"/>
  <c r="AI64" i="3"/>
  <c r="AJ64" i="3"/>
  <c r="AK64" i="3"/>
  <c r="AI85" i="3"/>
  <c r="AK85" i="3"/>
  <c r="AJ85" i="3"/>
  <c r="AJ346" i="3"/>
  <c r="AK346" i="3"/>
  <c r="AI346" i="3"/>
  <c r="AJ198" i="3"/>
  <c r="AI198" i="3"/>
  <c r="AK198" i="3"/>
  <c r="AJ327" i="3"/>
  <c r="AK327" i="3"/>
  <c r="AI327" i="3"/>
  <c r="AI158" i="3"/>
  <c r="AJ158" i="3"/>
  <c r="AK158" i="3"/>
  <c r="AK39" i="3"/>
  <c r="AI39" i="3"/>
  <c r="AJ39" i="3"/>
  <c r="AK46" i="3"/>
  <c r="AJ46" i="3"/>
  <c r="AI46" i="3"/>
  <c r="BA38" i="3"/>
  <c r="BB38" i="3"/>
  <c r="AI148" i="3"/>
  <c r="AJ148" i="3"/>
  <c r="AK148" i="3"/>
  <c r="AI259" i="3"/>
  <c r="AK259" i="3"/>
  <c r="AJ259" i="3"/>
  <c r="AI91" i="3"/>
  <c r="AK91" i="3"/>
  <c r="AJ91" i="3"/>
  <c r="AJ229" i="3"/>
  <c r="AK229" i="3"/>
  <c r="AI229" i="3"/>
  <c r="AI155" i="3"/>
  <c r="AJ155" i="3"/>
  <c r="AK155" i="3"/>
  <c r="BA7" i="3"/>
  <c r="BB7" i="3"/>
  <c r="AI350" i="3"/>
  <c r="AK350" i="3"/>
  <c r="AJ350" i="3"/>
  <c r="AK217" i="3"/>
  <c r="AI217" i="3"/>
  <c r="AJ217" i="3"/>
  <c r="AI127" i="3"/>
  <c r="AJ127" i="3"/>
  <c r="AK127" i="3"/>
  <c r="AI87" i="3"/>
  <c r="AK87" i="3"/>
  <c r="AJ87" i="3"/>
  <c r="AI75" i="3"/>
  <c r="AK75" i="3"/>
  <c r="AJ75" i="3"/>
  <c r="BA18" i="3"/>
  <c r="BB18" i="3"/>
  <c r="AJ282" i="3"/>
  <c r="AK282" i="3"/>
  <c r="AI282" i="3"/>
  <c r="BA42" i="3"/>
  <c r="BB42" i="3"/>
  <c r="AI311" i="3"/>
  <c r="AJ311" i="3"/>
  <c r="AK311" i="3"/>
  <c r="AJ248" i="3"/>
  <c r="AI248" i="3"/>
  <c r="AK248" i="3"/>
  <c r="BA32" i="3"/>
  <c r="BB32" i="3"/>
  <c r="AI185" i="3"/>
  <c r="AJ185" i="3"/>
  <c r="AK185" i="3"/>
  <c r="AJ24" i="3"/>
  <c r="AK24" i="3"/>
  <c r="AI24" i="3"/>
  <c r="AJ298" i="3"/>
  <c r="AK298" i="3"/>
  <c r="AI298" i="3"/>
  <c r="AH298" i="3"/>
  <c r="AA298" i="3" s="1"/>
  <c r="AE298" i="3" s="1"/>
  <c r="AJ234" i="3"/>
  <c r="AK234" i="3"/>
  <c r="AI234" i="3"/>
  <c r="AI93" i="3"/>
  <c r="AK93" i="3"/>
  <c r="AJ93" i="3"/>
  <c r="BA3" i="3"/>
  <c r="BB3" i="3"/>
  <c r="AI297" i="3"/>
  <c r="AK297" i="3"/>
  <c r="AJ297" i="3"/>
  <c r="AI96" i="3"/>
  <c r="AK96" i="3"/>
  <c r="AJ96" i="3"/>
  <c r="AJ240" i="3"/>
  <c r="AI240" i="3"/>
  <c r="AK240" i="3"/>
  <c r="AI190" i="3"/>
  <c r="AJ190" i="3"/>
  <c r="AK190" i="3"/>
  <c r="AK273" i="3"/>
  <c r="AI273" i="3"/>
  <c r="AJ273" i="3"/>
  <c r="AI275" i="3"/>
  <c r="AJ275" i="3"/>
  <c r="AK275" i="3"/>
  <c r="AI77" i="3"/>
  <c r="AK77" i="3"/>
  <c r="AJ77" i="3"/>
  <c r="AI244" i="3"/>
  <c r="AK244" i="3"/>
  <c r="AJ244" i="3"/>
  <c r="AJ162" i="3"/>
  <c r="AK162" i="3"/>
  <c r="AI162" i="3"/>
  <c r="BA20" i="3"/>
  <c r="BB20" i="3"/>
  <c r="AI97" i="3"/>
  <c r="AK97" i="3"/>
  <c r="AJ97" i="3"/>
  <c r="AI201" i="3"/>
  <c r="AJ201" i="3"/>
  <c r="AK201" i="3"/>
  <c r="BA21" i="3"/>
  <c r="BB21" i="3"/>
  <c r="AJ261" i="3"/>
  <c r="AK261" i="3"/>
  <c r="AI261" i="3"/>
  <c r="AK43" i="3"/>
  <c r="AI43" i="3"/>
  <c r="AJ43" i="3"/>
  <c r="AJ26" i="3"/>
  <c r="AK26" i="3"/>
  <c r="AI26" i="3"/>
  <c r="AI60" i="3"/>
  <c r="AJ60" i="3"/>
  <c r="AK60" i="3"/>
  <c r="AK265" i="3"/>
  <c r="AI265" i="3"/>
  <c r="AJ265" i="3"/>
  <c r="AJ237" i="3"/>
  <c r="AK237" i="3"/>
  <c r="AI237" i="3"/>
  <c r="AI82" i="3"/>
  <c r="AK82" i="3"/>
  <c r="AJ82" i="3"/>
  <c r="AI144" i="3"/>
  <c r="AJ144" i="3"/>
  <c r="AK144" i="3"/>
  <c r="AJ218" i="3"/>
  <c r="AK218" i="3"/>
  <c r="AI218" i="3"/>
  <c r="AI163" i="3"/>
  <c r="AJ163" i="3"/>
  <c r="AK163" i="3"/>
  <c r="AJ338" i="3"/>
  <c r="AK338" i="3"/>
  <c r="AI338" i="3"/>
  <c r="AI139" i="3"/>
  <c r="AJ139" i="3"/>
  <c r="AK139" i="3"/>
  <c r="BA16" i="3"/>
  <c r="BB16" i="3"/>
  <c r="AZ57" i="3"/>
  <c r="AX57" i="3" s="1"/>
  <c r="AZ91" i="3"/>
  <c r="AX91" i="3" s="1"/>
  <c r="AH178" i="3"/>
  <c r="AH108" i="3"/>
  <c r="AB108" i="3" s="1"/>
  <c r="AH273" i="3"/>
  <c r="AA273" i="3" s="1"/>
  <c r="AE273" i="3" s="1"/>
  <c r="AH141" i="3"/>
  <c r="AB141" i="3" s="1"/>
  <c r="AH209" i="3"/>
  <c r="AA209" i="3" s="1"/>
  <c r="AE209" i="3" s="1"/>
  <c r="AH322" i="3"/>
  <c r="AB322" i="3" s="1"/>
  <c r="AH30" i="3"/>
  <c r="AB30" i="3" s="1"/>
  <c r="AH265" i="3"/>
  <c r="AA265" i="3" s="1"/>
  <c r="AE265" i="3" s="1"/>
  <c r="AH118" i="3"/>
  <c r="AB118" i="3" s="1"/>
  <c r="AH160" i="3"/>
  <c r="AA160" i="3" s="1"/>
  <c r="AE160" i="3" s="1"/>
  <c r="AH168" i="3"/>
  <c r="AA168" i="3" s="1"/>
  <c r="AE168" i="3" s="1"/>
  <c r="AH74" i="3"/>
  <c r="AA74" i="3" s="1"/>
  <c r="AE74" i="3" s="1"/>
  <c r="AH45" i="3"/>
  <c r="AB45" i="3" s="1"/>
  <c r="AH296" i="3"/>
  <c r="AB296" i="3" s="1"/>
  <c r="AH313" i="3"/>
  <c r="AB313" i="3" s="1"/>
  <c r="AA44" i="3"/>
  <c r="AE44" i="3" s="1"/>
  <c r="AH39" i="3"/>
  <c r="AB39" i="3" s="1"/>
  <c r="AH267" i="3"/>
  <c r="AB267" i="3" s="1"/>
  <c r="AA118" i="3"/>
  <c r="AE118" i="3" s="1"/>
  <c r="H42" i="1"/>
  <c r="AC42" i="1"/>
  <c r="H37" i="1"/>
  <c r="AC40" i="1"/>
  <c r="Z294" i="1"/>
  <c r="G294" i="1"/>
  <c r="AC270" i="1"/>
  <c r="AF270" i="1"/>
  <c r="I270" i="1"/>
  <c r="Z238" i="1"/>
  <c r="G238" i="1"/>
  <c r="Z225" i="1"/>
  <c r="G225" i="1"/>
  <c r="F209" i="1"/>
  <c r="Z209" i="1" s="1"/>
  <c r="E113" i="2"/>
  <c r="F188" i="1"/>
  <c r="E97" i="2"/>
  <c r="F125" i="1"/>
  <c r="E43" i="2"/>
  <c r="AF586" i="1"/>
  <c r="AC586" i="1"/>
  <c r="G600" i="1"/>
  <c r="Z600" i="1"/>
  <c r="G616" i="1"/>
  <c r="K616" i="1" s="1"/>
  <c r="Z616" i="1"/>
  <c r="Z625" i="1"/>
  <c r="G625" i="1"/>
  <c r="K467" i="1"/>
  <c r="AF467" i="1"/>
  <c r="G489" i="1"/>
  <c r="Z489" i="1"/>
  <c r="Z639" i="1"/>
  <c r="G639" i="1"/>
  <c r="K639" i="1" s="1"/>
  <c r="G628" i="1"/>
  <c r="K628" i="1" s="1"/>
  <c r="Z628" i="1"/>
  <c r="G635" i="1"/>
  <c r="G623" i="1"/>
  <c r="Z623" i="1"/>
  <c r="G495" i="1"/>
  <c r="Z538" i="1"/>
  <c r="Z533" i="1"/>
  <c r="Z576" i="1"/>
  <c r="G576" i="1"/>
  <c r="Z574" i="1"/>
  <c r="G382" i="1"/>
  <c r="Z382" i="1"/>
  <c r="Z589" i="1"/>
  <c r="Z626" i="1"/>
  <c r="G626" i="1"/>
  <c r="G607" i="1"/>
  <c r="K607" i="1" s="1"/>
  <c r="G634" i="1"/>
  <c r="Z634" i="1"/>
  <c r="K542" i="1"/>
  <c r="AF542" i="1"/>
  <c r="G511" i="1"/>
  <c r="Z511" i="1"/>
  <c r="G640" i="1"/>
  <c r="K528" i="1"/>
  <c r="AF528" i="1"/>
  <c r="G409" i="1"/>
  <c r="K409" i="1" s="1"/>
  <c r="Z409" i="1"/>
  <c r="Z597" i="1"/>
  <c r="G597" i="1"/>
  <c r="G642" i="1"/>
  <c r="K605" i="1"/>
  <c r="Z584" i="1"/>
  <c r="G584" i="1"/>
  <c r="AC584" i="1" s="1"/>
  <c r="Z540" i="1"/>
  <c r="Z578" i="1"/>
  <c r="G578" i="1"/>
  <c r="AF578" i="1" s="1"/>
  <c r="G428" i="1"/>
  <c r="Z428" i="1"/>
  <c r="AC378" i="1"/>
  <c r="AF378" i="1"/>
  <c r="Z502" i="1"/>
  <c r="G502" i="1"/>
  <c r="AC502" i="1" s="1"/>
  <c r="G521" i="1"/>
  <c r="Z521" i="1"/>
  <c r="G476" i="1"/>
  <c r="Z476" i="1"/>
  <c r="G368" i="1"/>
  <c r="Z269" i="1"/>
  <c r="G269" i="1"/>
  <c r="Z449" i="1"/>
  <c r="G449" i="1"/>
  <c r="G393" i="1"/>
  <c r="Z273" i="1"/>
  <c r="G273" i="1"/>
  <c r="Z481" i="1"/>
  <c r="G481" i="1"/>
  <c r="AC481" i="1" s="1"/>
  <c r="Z601" i="1"/>
  <c r="G601" i="1"/>
  <c r="G490" i="1"/>
  <c r="AF490" i="1" s="1"/>
  <c r="K399" i="1"/>
  <c r="AC399" i="1"/>
  <c r="G608" i="1"/>
  <c r="Z603" i="1"/>
  <c r="G603" i="1"/>
  <c r="AC582" i="1"/>
  <c r="AF582" i="1"/>
  <c r="Z524" i="1"/>
  <c r="Z455" i="1"/>
  <c r="Z429" i="1"/>
  <c r="G429" i="1"/>
  <c r="AC566" i="1"/>
  <c r="Z447" i="1"/>
  <c r="G447" i="1"/>
  <c r="AC447" i="1" s="1"/>
  <c r="Z621" i="1"/>
  <c r="G621" i="1"/>
  <c r="Z618" i="1"/>
  <c r="G618" i="1"/>
  <c r="AF618" i="1" s="1"/>
  <c r="Z595" i="1"/>
  <c r="Z531" i="1"/>
  <c r="Z513" i="1"/>
  <c r="G513" i="1"/>
  <c r="AF513" i="1" s="1"/>
  <c r="G343" i="1"/>
  <c r="Z343" i="1"/>
  <c r="Z263" i="1"/>
  <c r="G263" i="1"/>
  <c r="AF263" i="1" s="1"/>
  <c r="G463" i="1"/>
  <c r="G611" i="1"/>
  <c r="K388" i="1"/>
  <c r="G372" i="1"/>
  <c r="I372" i="1" s="1"/>
  <c r="G366" i="1"/>
  <c r="Z354" i="1"/>
  <c r="G354" i="1"/>
  <c r="AC354" i="1" s="1"/>
  <c r="G345" i="1"/>
  <c r="G291" i="1"/>
  <c r="AC291" i="1" s="1"/>
  <c r="Z135" i="1"/>
  <c r="G135" i="1"/>
  <c r="AC135" i="1" s="1"/>
  <c r="G496" i="1"/>
  <c r="AF496" i="1" s="1"/>
  <c r="K391" i="1"/>
  <c r="AC391" i="1"/>
  <c r="G384" i="1"/>
  <c r="Z348" i="1"/>
  <c r="G348" i="1"/>
  <c r="AC307" i="1"/>
  <c r="G279" i="1"/>
  <c r="Z279" i="1"/>
  <c r="G268" i="1"/>
  <c r="AF268" i="1" s="1"/>
  <c r="Z268" i="1"/>
  <c r="K403" i="1"/>
  <c r="AC403" i="1"/>
  <c r="J386" i="1"/>
  <c r="AC386" i="1"/>
  <c r="G355" i="1"/>
  <c r="Z355" i="1"/>
  <c r="G266" i="1"/>
  <c r="AC266" i="1" s="1"/>
  <c r="I260" i="1"/>
  <c r="AC260" i="1"/>
  <c r="Z591" i="1"/>
  <c r="G473" i="1"/>
  <c r="G295" i="1"/>
  <c r="AF295" i="1" s="1"/>
  <c r="I283" i="1"/>
  <c r="AC283" i="1"/>
  <c r="Z270" i="1"/>
  <c r="G264" i="1"/>
  <c r="I264" i="1" s="1"/>
  <c r="Z264" i="1"/>
  <c r="G241" i="1"/>
  <c r="Z193" i="1"/>
  <c r="G376" i="1"/>
  <c r="G344" i="1"/>
  <c r="AC344" i="1" s="1"/>
  <c r="Z309" i="1"/>
  <c r="G50" i="1"/>
  <c r="Z50" i="1"/>
  <c r="K374" i="1"/>
  <c r="I299" i="1"/>
  <c r="AC299" i="1"/>
  <c r="Z201" i="1"/>
  <c r="G100" i="1"/>
  <c r="Z100" i="1"/>
  <c r="G274" i="1"/>
  <c r="I274" i="1" s="1"/>
  <c r="Z260" i="1"/>
  <c r="G254" i="1"/>
  <c r="AF254" i="1" s="1"/>
  <c r="G194" i="1"/>
  <c r="AC194" i="1" s="1"/>
  <c r="G182" i="1"/>
  <c r="G45" i="1"/>
  <c r="AF45" i="1" s="1"/>
  <c r="Z45" i="1"/>
  <c r="G32" i="1"/>
  <c r="G21" i="1"/>
  <c r="Z21" i="1"/>
  <c r="Z180" i="1"/>
  <c r="G180" i="1"/>
  <c r="AF180" i="1" s="1"/>
  <c r="G114" i="1"/>
  <c r="Z110" i="1"/>
  <c r="Z44" i="1"/>
  <c r="Z152" i="1"/>
  <c r="G152" i="1"/>
  <c r="Z112" i="1"/>
  <c r="G27" i="1"/>
  <c r="G287" i="1"/>
  <c r="G265" i="1"/>
  <c r="AF265" i="1" s="1"/>
  <c r="G237" i="1"/>
  <c r="Z202" i="1"/>
  <c r="Z144" i="1"/>
  <c r="G144" i="1"/>
  <c r="AC144" i="1" s="1"/>
  <c r="Z142" i="1"/>
  <c r="G142" i="1"/>
  <c r="I142" i="1" s="1"/>
  <c r="G108" i="1"/>
  <c r="I106" i="1"/>
  <c r="AF106" i="1"/>
  <c r="Z68" i="1"/>
  <c r="G61" i="1"/>
  <c r="Z28" i="1"/>
  <c r="Z265" i="1"/>
  <c r="Z262" i="1"/>
  <c r="Z254" i="1"/>
  <c r="G243" i="1"/>
  <c r="Z239" i="1"/>
  <c r="G198" i="1"/>
  <c r="AC198" i="1" s="1"/>
  <c r="Z198" i="1"/>
  <c r="G190" i="1"/>
  <c r="I190" i="1" s="1"/>
  <c r="Z190" i="1"/>
  <c r="Z161" i="1"/>
  <c r="Z106" i="1"/>
  <c r="G71" i="1"/>
  <c r="AF71" i="1" s="1"/>
  <c r="Z71" i="1"/>
  <c r="G65" i="1"/>
  <c r="J65" i="1" s="1"/>
  <c r="G256" i="1"/>
  <c r="AF256" i="1" s="1"/>
  <c r="G226" i="1"/>
  <c r="G219" i="1"/>
  <c r="G196" i="1"/>
  <c r="I186" i="1"/>
  <c r="AF186" i="1"/>
  <c r="G150" i="1"/>
  <c r="Z150" i="1"/>
  <c r="G146" i="1"/>
  <c r="AF146" i="1" s="1"/>
  <c r="Z80" i="1"/>
  <c r="G54" i="1"/>
  <c r="Z54" i="1"/>
  <c r="Z217" i="1"/>
  <c r="Z119" i="1"/>
  <c r="AF112" i="1"/>
  <c r="G24" i="1"/>
  <c r="Z24" i="1"/>
  <c r="AC146" i="1"/>
  <c r="J146" i="1"/>
  <c r="H27" i="1"/>
  <c r="AC27" i="1"/>
  <c r="AC254" i="1"/>
  <c r="I254" i="1"/>
  <c r="I100" i="1"/>
  <c r="AC100" i="1"/>
  <c r="AF100" i="1"/>
  <c r="AC295" i="1"/>
  <c r="I295" i="1"/>
  <c r="I266" i="1"/>
  <c r="I348" i="1"/>
  <c r="AF348" i="1"/>
  <c r="AC348" i="1"/>
  <c r="AC621" i="1"/>
  <c r="AF621" i="1"/>
  <c r="K621" i="1"/>
  <c r="K601" i="1"/>
  <c r="K521" i="1"/>
  <c r="AC521" i="1"/>
  <c r="AF521" i="1"/>
  <c r="AC409" i="1"/>
  <c r="AF409" i="1"/>
  <c r="AC489" i="1"/>
  <c r="AF616" i="1"/>
  <c r="AC616" i="1"/>
  <c r="AC71" i="1"/>
  <c r="I71" i="1"/>
  <c r="AF190" i="1"/>
  <c r="AC180" i="1"/>
  <c r="AF241" i="1"/>
  <c r="AC241" i="1"/>
  <c r="I241" i="1"/>
  <c r="I291" i="1"/>
  <c r="AF291" i="1"/>
  <c r="K608" i="1"/>
  <c r="K635" i="1"/>
  <c r="AF635" i="1"/>
  <c r="AC635" i="1"/>
  <c r="AC150" i="1"/>
  <c r="AF150" i="1"/>
  <c r="I150" i="1"/>
  <c r="I226" i="1"/>
  <c r="AC226" i="1"/>
  <c r="AF226" i="1"/>
  <c r="AC142" i="1"/>
  <c r="AF142" i="1"/>
  <c r="AC50" i="1"/>
  <c r="AF50" i="1"/>
  <c r="AF344" i="1"/>
  <c r="I268" i="1"/>
  <c r="AC611" i="1"/>
  <c r="AF481" i="1"/>
  <c r="K502" i="1"/>
  <c r="AF502" i="1"/>
  <c r="K600" i="1"/>
  <c r="AF600" i="1"/>
  <c r="AC600" i="1"/>
  <c r="J54" i="1"/>
  <c r="AC54" i="1"/>
  <c r="AF54" i="1"/>
  <c r="I256" i="1"/>
  <c r="AC256" i="1"/>
  <c r="AF198" i="1"/>
  <c r="I198" i="1"/>
  <c r="AC274" i="1"/>
  <c r="AF274" i="1"/>
  <c r="I376" i="1"/>
  <c r="AC376" i="1"/>
  <c r="AF376" i="1"/>
  <c r="AC264" i="1"/>
  <c r="AF264" i="1"/>
  <c r="AF463" i="1"/>
  <c r="AC642" i="1"/>
  <c r="AF642" i="1"/>
  <c r="K642" i="1"/>
  <c r="AC576" i="1"/>
  <c r="J576" i="1"/>
  <c r="AF576" i="1"/>
  <c r="AF628" i="1"/>
  <c r="AC628" i="1"/>
  <c r="G188" i="1"/>
  <c r="AF188" i="1" s="1"/>
  <c r="Z188" i="1"/>
  <c r="AC24" i="1"/>
  <c r="H24" i="1"/>
  <c r="I279" i="1"/>
  <c r="AC279" i="1"/>
  <c r="AF279" i="1"/>
  <c r="K496" i="1"/>
  <c r="AC496" i="1"/>
  <c r="AF345" i="1"/>
  <c r="AC345" i="1"/>
  <c r="I345" i="1"/>
  <c r="AF273" i="1"/>
  <c r="I273" i="1"/>
  <c r="AC273" i="1"/>
  <c r="K476" i="1"/>
  <c r="AF476" i="1"/>
  <c r="AC476" i="1"/>
  <c r="K428" i="1"/>
  <c r="AF428" i="1"/>
  <c r="AC428" i="1"/>
  <c r="K634" i="1"/>
  <c r="AC634" i="1"/>
  <c r="AF634" i="1"/>
  <c r="AF639" i="1"/>
  <c r="AC639" i="1"/>
  <c r="AC625" i="1"/>
  <c r="AF625" i="1"/>
  <c r="K625" i="1"/>
  <c r="AF294" i="1"/>
  <c r="AC294" i="1"/>
  <c r="I243" i="1"/>
  <c r="AC243" i="1"/>
  <c r="U243" i="1"/>
  <c r="AF243" i="1"/>
  <c r="AC108" i="1"/>
  <c r="AF108" i="1"/>
  <c r="J108" i="1"/>
  <c r="AF237" i="1"/>
  <c r="AC237" i="1"/>
  <c r="I237" i="1"/>
  <c r="H21" i="1"/>
  <c r="AC21" i="1"/>
  <c r="AC182" i="1"/>
  <c r="I182" i="1"/>
  <c r="AF182" i="1"/>
  <c r="I355" i="1"/>
  <c r="AC355" i="1"/>
  <c r="AF355" i="1"/>
  <c r="AC384" i="1"/>
  <c r="K354" i="1"/>
  <c r="AF354" i="1"/>
  <c r="AC263" i="1"/>
  <c r="I263" i="1"/>
  <c r="AC429" i="1"/>
  <c r="AF429" i="1"/>
  <c r="K429" i="1"/>
  <c r="K603" i="1"/>
  <c r="AF603" i="1"/>
  <c r="AC603" i="1"/>
  <c r="I584" i="1"/>
  <c r="AF584" i="1"/>
  <c r="AC597" i="1"/>
  <c r="K597" i="1"/>
  <c r="AF597" i="1"/>
  <c r="AC495" i="1"/>
  <c r="K495" i="1"/>
  <c r="AF495" i="1"/>
  <c r="G209" i="1"/>
  <c r="AC196" i="1"/>
  <c r="AF196" i="1"/>
  <c r="I196" i="1"/>
  <c r="AC61" i="1"/>
  <c r="AF61" i="1"/>
  <c r="J61" i="1"/>
  <c r="I144" i="1"/>
  <c r="AF144" i="1"/>
  <c r="I265" i="1"/>
  <c r="AC265" i="1"/>
  <c r="H32" i="1"/>
  <c r="AC32" i="1"/>
  <c r="K473" i="1"/>
  <c r="AF473" i="1"/>
  <c r="AC473" i="1"/>
  <c r="AF135" i="1"/>
  <c r="J135" i="1"/>
  <c r="K513" i="1"/>
  <c r="AC513" i="1"/>
  <c r="AC618" i="1"/>
  <c r="K618" i="1"/>
  <c r="K490" i="1"/>
  <c r="AC490" i="1"/>
  <c r="AF269" i="1"/>
  <c r="I269" i="1"/>
  <c r="AC269" i="1"/>
  <c r="K578" i="1"/>
  <c r="AC578" i="1"/>
  <c r="AF511" i="1"/>
  <c r="K511" i="1"/>
  <c r="AC511" i="1"/>
  <c r="AC607" i="1"/>
  <c r="AF607" i="1"/>
  <c r="AF225" i="1"/>
  <c r="I225" i="1"/>
  <c r="AC225" i="1"/>
  <c r="AF238" i="1"/>
  <c r="AC238" i="1"/>
  <c r="I238" i="1"/>
  <c r="AC65" i="1"/>
  <c r="AF65" i="1"/>
  <c r="I287" i="1"/>
  <c r="AC287" i="1"/>
  <c r="AF287" i="1"/>
  <c r="AF194" i="1"/>
  <c r="I194" i="1"/>
  <c r="I366" i="1"/>
  <c r="AC366" i="1"/>
  <c r="AF366" i="1"/>
  <c r="K393" i="1"/>
  <c r="AC393" i="1"/>
  <c r="AF393" i="1"/>
  <c r="AC626" i="1"/>
  <c r="K626" i="1"/>
  <c r="AF626" i="1"/>
  <c r="AF623" i="1"/>
  <c r="K623" i="1"/>
  <c r="AC623" i="1"/>
  <c r="AC209" i="1"/>
  <c r="AC188" i="1"/>
  <c r="I188" i="1"/>
  <c r="C12" i="3"/>
  <c r="C11" i="3"/>
  <c r="AB273" i="3" l="1"/>
  <c r="AA30" i="3"/>
  <c r="AE30" i="3" s="1"/>
  <c r="AA322" i="3"/>
  <c r="AE322" i="3" s="1"/>
  <c r="AB76" i="3"/>
  <c r="AH59" i="3"/>
  <c r="AH163" i="3"/>
  <c r="AB58" i="3"/>
  <c r="AH320" i="3"/>
  <c r="AH56" i="3"/>
  <c r="AB56" i="3" s="1"/>
  <c r="AH213" i="3"/>
  <c r="AH60" i="3"/>
  <c r="AH132" i="3"/>
  <c r="AZ21" i="3"/>
  <c r="AX21" i="3" s="1"/>
  <c r="AB70" i="3"/>
  <c r="AH353" i="3"/>
  <c r="AB353" i="3" s="1"/>
  <c r="AH208" i="3"/>
  <c r="AH101" i="3"/>
  <c r="AB101" i="3" s="1"/>
  <c r="AH93" i="3"/>
  <c r="AA93" i="3" s="1"/>
  <c r="AE93" i="3" s="1"/>
  <c r="AZ125" i="3"/>
  <c r="AX125" i="3" s="1"/>
  <c r="AZ94" i="3"/>
  <c r="AX94" i="3" s="1"/>
  <c r="AH204" i="3"/>
  <c r="AA204" i="3" s="1"/>
  <c r="AE204" i="3" s="1"/>
  <c r="AZ30" i="3"/>
  <c r="AX30" i="3" s="1"/>
  <c r="AH137" i="3"/>
  <c r="AB137" i="3" s="1"/>
  <c r="AH289" i="3"/>
  <c r="AA289" i="3" s="1"/>
  <c r="AE289" i="3" s="1"/>
  <c r="AH312" i="3"/>
  <c r="AA312" i="3" s="1"/>
  <c r="AE312" i="3" s="1"/>
  <c r="AH302" i="3"/>
  <c r="AB302" i="3" s="1"/>
  <c r="AH32" i="3"/>
  <c r="AB32" i="3" s="1"/>
  <c r="AH299" i="3"/>
  <c r="AA299" i="3" s="1"/>
  <c r="AE299" i="3" s="1"/>
  <c r="AZ81" i="3"/>
  <c r="AX81" i="3" s="1"/>
  <c r="AZ58" i="3"/>
  <c r="AX58" i="3" s="1"/>
  <c r="AZ59" i="3"/>
  <c r="AX59" i="3" s="1"/>
  <c r="AZ93" i="3"/>
  <c r="AX93" i="3" s="1"/>
  <c r="AZ53" i="3"/>
  <c r="AX53" i="3" s="1"/>
  <c r="AZ98" i="3"/>
  <c r="AX98" i="3" s="1"/>
  <c r="AH329" i="3"/>
  <c r="AH139" i="3"/>
  <c r="AH136" i="3"/>
  <c r="AH272" i="3"/>
  <c r="AH79" i="3"/>
  <c r="AH47" i="3"/>
  <c r="AH227" i="3"/>
  <c r="AA227" i="3" s="1"/>
  <c r="AE227" i="3" s="1"/>
  <c r="AH124" i="3"/>
  <c r="AB124" i="3" s="1"/>
  <c r="AH304" i="3"/>
  <c r="AA304" i="3" s="1"/>
  <c r="AE304" i="3" s="1"/>
  <c r="AH43" i="3"/>
  <c r="AH25" i="3"/>
  <c r="AH171" i="3"/>
  <c r="AH71" i="3"/>
  <c r="AZ14" i="3"/>
  <c r="AX14" i="3" s="1"/>
  <c r="AH96" i="3"/>
  <c r="AH249" i="3"/>
  <c r="AZ96" i="3"/>
  <c r="AX96" i="3" s="1"/>
  <c r="AZ47" i="3"/>
  <c r="AX47" i="3" s="1"/>
  <c r="AZ132" i="3"/>
  <c r="AX132" i="3" s="1"/>
  <c r="AZ124" i="3"/>
  <c r="AX124" i="3" s="1"/>
  <c r="AH240" i="3"/>
  <c r="AH217" i="3"/>
  <c r="AH29" i="3"/>
  <c r="AH90" i="3"/>
  <c r="AH262" i="3"/>
  <c r="AH341" i="3"/>
  <c r="AZ79" i="3"/>
  <c r="AX79" i="3" s="1"/>
  <c r="AH291" i="3"/>
  <c r="AA313" i="3"/>
  <c r="AE313" i="3" s="1"/>
  <c r="AA39" i="3"/>
  <c r="AE39" i="3" s="1"/>
  <c r="AZ11" i="3"/>
  <c r="AX11" i="3" s="1"/>
  <c r="AH243" i="3"/>
  <c r="AH185" i="3"/>
  <c r="AB185" i="3" s="1"/>
  <c r="AH147" i="3"/>
  <c r="AB147" i="3" s="1"/>
  <c r="AZ19" i="3"/>
  <c r="AX19" i="3" s="1"/>
  <c r="AH295" i="3"/>
  <c r="AB295" i="3" s="1"/>
  <c r="AH85" i="3"/>
  <c r="AA85" i="3" s="1"/>
  <c r="AE85" i="3" s="1"/>
  <c r="AA108" i="3"/>
  <c r="AE108" i="3" s="1"/>
  <c r="AH54" i="3"/>
  <c r="AH184" i="3"/>
  <c r="AH151" i="3"/>
  <c r="AH144" i="3"/>
  <c r="AA144" i="3" s="1"/>
  <c r="AE144" i="3" s="1"/>
  <c r="AZ23" i="3"/>
  <c r="AX23" i="3" s="1"/>
  <c r="AH216" i="3"/>
  <c r="AZ33" i="3"/>
  <c r="AX33" i="3" s="1"/>
  <c r="AZ117" i="3"/>
  <c r="AX117" i="3" s="1"/>
  <c r="AZ22" i="3"/>
  <c r="AX22" i="3" s="1"/>
  <c r="AH169" i="3"/>
  <c r="AH236" i="3"/>
  <c r="AH98" i="3"/>
  <c r="AH145" i="3"/>
  <c r="AZ36" i="3"/>
  <c r="AX36" i="3" s="1"/>
  <c r="AH250" i="3"/>
  <c r="AA250" i="3" s="1"/>
  <c r="AE250" i="3" s="1"/>
  <c r="AH321" i="3"/>
  <c r="AZ34" i="3"/>
  <c r="AX34" i="3" s="1"/>
  <c r="AH78" i="3"/>
  <c r="AZ13" i="3"/>
  <c r="AX13" i="3" s="1"/>
  <c r="AZ74" i="3"/>
  <c r="AX74" i="3" s="1"/>
  <c r="AZ105" i="3"/>
  <c r="AX105" i="3" s="1"/>
  <c r="AH111" i="3"/>
  <c r="AZ66" i="3"/>
  <c r="AX66" i="3" s="1"/>
  <c r="AH51" i="3"/>
  <c r="AB51" i="3" s="1"/>
  <c r="AH199" i="3"/>
  <c r="AH149" i="3"/>
  <c r="AH95" i="3"/>
  <c r="AA95" i="3" s="1"/>
  <c r="AE95" i="3" s="1"/>
  <c r="AH268" i="3"/>
  <c r="AH270" i="3"/>
  <c r="AH81" i="3"/>
  <c r="AH46" i="3"/>
  <c r="AB46" i="3" s="1"/>
  <c r="AB279" i="3"/>
  <c r="AH325" i="3"/>
  <c r="AA325" i="3" s="1"/>
  <c r="AE325" i="3" s="1"/>
  <c r="AZ6" i="3"/>
  <c r="AX6" i="3" s="1"/>
  <c r="AH158" i="3"/>
  <c r="AH314" i="3"/>
  <c r="AH134" i="3"/>
  <c r="AH293" i="3"/>
  <c r="AH99" i="3"/>
  <c r="AH53" i="3"/>
  <c r="AB53" i="3" s="1"/>
  <c r="AH191" i="3"/>
  <c r="AB191" i="3" s="1"/>
  <c r="AH225" i="3"/>
  <c r="AB225" i="3" s="1"/>
  <c r="AH203" i="3"/>
  <c r="AH197" i="3"/>
  <c r="AB197" i="3" s="1"/>
  <c r="AH162" i="3"/>
  <c r="AH357" i="3"/>
  <c r="AH182" i="3"/>
  <c r="AH335" i="3"/>
  <c r="AH69" i="3"/>
  <c r="AH348" i="3"/>
  <c r="AH330" i="3"/>
  <c r="AZ80" i="3"/>
  <c r="AX80" i="3" s="1"/>
  <c r="AH181" i="3"/>
  <c r="AZ67" i="3"/>
  <c r="AX67" i="3" s="1"/>
  <c r="AH49" i="3"/>
  <c r="AH165" i="3"/>
  <c r="AB165" i="3" s="1"/>
  <c r="AZ41" i="3"/>
  <c r="AX41" i="3" s="1"/>
  <c r="AH223" i="3"/>
  <c r="AB160" i="3"/>
  <c r="AA141" i="3"/>
  <c r="AE141" i="3" s="1"/>
  <c r="AB209" i="3"/>
  <c r="AH303" i="3"/>
  <c r="AH125" i="3"/>
  <c r="AB125" i="3" s="1"/>
  <c r="AH126" i="3"/>
  <c r="AB126" i="3" s="1"/>
  <c r="AH170" i="3"/>
  <c r="AB170" i="3" s="1"/>
  <c r="AH75" i="3"/>
  <c r="AH120" i="3"/>
  <c r="AH105" i="3"/>
  <c r="AH259" i="3"/>
  <c r="AH24" i="3"/>
  <c r="AB24" i="3" s="1"/>
  <c r="AZ17" i="3"/>
  <c r="AX17" i="3" s="1"/>
  <c r="AZ4" i="3"/>
  <c r="AX4" i="3" s="1"/>
  <c r="AZ136" i="3"/>
  <c r="AX136" i="3" s="1"/>
  <c r="AH157" i="3"/>
  <c r="AZ97" i="3"/>
  <c r="AX97" i="3" s="1"/>
  <c r="AH207" i="3"/>
  <c r="AB207" i="3" s="1"/>
  <c r="AH152" i="3"/>
  <c r="AA152" i="3" s="1"/>
  <c r="AE152" i="3" s="1"/>
  <c r="AH201" i="3"/>
  <c r="AA201" i="3" s="1"/>
  <c r="AE201" i="3" s="1"/>
  <c r="AH77" i="3"/>
  <c r="AA77" i="3" s="1"/>
  <c r="AE77" i="3" s="1"/>
  <c r="AH319" i="3"/>
  <c r="AB319" i="3" s="1"/>
  <c r="AH174" i="3"/>
  <c r="AA174" i="3" s="1"/>
  <c r="AE174" i="3" s="1"/>
  <c r="AZ44" i="3"/>
  <c r="AX44" i="3" s="1"/>
  <c r="AH159" i="3"/>
  <c r="AA296" i="3"/>
  <c r="AE296" i="3" s="1"/>
  <c r="AB265" i="3"/>
  <c r="AH63" i="3"/>
  <c r="AH334" i="3"/>
  <c r="AB334" i="3" s="1"/>
  <c r="AH269" i="3"/>
  <c r="AA269" i="3" s="1"/>
  <c r="AE269" i="3" s="1"/>
  <c r="AH57" i="3"/>
  <c r="AA57" i="3" s="1"/>
  <c r="AE57" i="3" s="1"/>
  <c r="AH282" i="3"/>
  <c r="AB298" i="3"/>
  <c r="AH72" i="3"/>
  <c r="AH68" i="3"/>
  <c r="AH297" i="3"/>
  <c r="AA100" i="3"/>
  <c r="AE100" i="3" s="1"/>
  <c r="AH212" i="3"/>
  <c r="AH317" i="3"/>
  <c r="AH84" i="3"/>
  <c r="AH94" i="3"/>
  <c r="AH290" i="3"/>
  <c r="AB290" i="3" s="1"/>
  <c r="AH355" i="3"/>
  <c r="AB355" i="3" s="1"/>
  <c r="AH340" i="3"/>
  <c r="AA340" i="3" s="1"/>
  <c r="AE340" i="3" s="1"/>
  <c r="AZ131" i="3"/>
  <c r="AX131" i="3" s="1"/>
  <c r="AH237" i="3"/>
  <c r="AZ42" i="3"/>
  <c r="AX42" i="3" s="1"/>
  <c r="AH127" i="3"/>
  <c r="AH35" i="3"/>
  <c r="AH80" i="3"/>
  <c r="AH23" i="3"/>
  <c r="AZ25" i="3"/>
  <c r="AX25" i="3" s="1"/>
  <c r="AH245" i="3"/>
  <c r="AA245" i="3" s="1"/>
  <c r="AE245" i="3" s="1"/>
  <c r="AH354" i="3"/>
  <c r="AH88" i="3"/>
  <c r="AZ107" i="3"/>
  <c r="AX107" i="3" s="1"/>
  <c r="AZ75" i="3"/>
  <c r="AX75" i="3" s="1"/>
  <c r="AH200" i="3"/>
  <c r="AA200" i="3" s="1"/>
  <c r="AE200" i="3" s="1"/>
  <c r="AZ61" i="3"/>
  <c r="AX61" i="3" s="1"/>
  <c r="AH187" i="3"/>
  <c r="AH318" i="3"/>
  <c r="AH34" i="3"/>
  <c r="AA34" i="3" s="1"/>
  <c r="AE34" i="3" s="1"/>
  <c r="AH102" i="3"/>
  <c r="AZ5" i="3"/>
  <c r="AX5" i="3" s="1"/>
  <c r="AH131" i="3"/>
  <c r="AH66" i="3"/>
  <c r="AZ3" i="3"/>
  <c r="AX3" i="3" s="1"/>
  <c r="AH135" i="3"/>
  <c r="AZ20" i="3"/>
  <c r="AX20" i="3" s="1"/>
  <c r="AH277" i="3"/>
  <c r="AH150" i="3"/>
  <c r="AH50" i="3"/>
  <c r="AH350" i="3"/>
  <c r="AZ115" i="3"/>
  <c r="AX115" i="3" s="1"/>
  <c r="AZ60" i="3"/>
  <c r="AX60" i="3" s="1"/>
  <c r="AZ63" i="3"/>
  <c r="AX63" i="3" s="1"/>
  <c r="AZ28" i="3"/>
  <c r="AX28" i="3" s="1"/>
  <c r="AZ128" i="3"/>
  <c r="AX128" i="3" s="1"/>
  <c r="AH248" i="3"/>
  <c r="AH148" i="3"/>
  <c r="AZ27" i="3"/>
  <c r="AX27" i="3" s="1"/>
  <c r="AH28" i="3"/>
  <c r="AH328" i="3"/>
  <c r="AH121" i="3"/>
  <c r="AH211" i="3"/>
  <c r="AH221" i="3"/>
  <c r="AH156" i="3"/>
  <c r="AB156" i="3" s="1"/>
  <c r="AH278" i="3"/>
  <c r="AZ39" i="3"/>
  <c r="AX39" i="3" s="1"/>
  <c r="AZ133" i="3"/>
  <c r="AX133" i="3" s="1"/>
  <c r="AZ45" i="3"/>
  <c r="AX45" i="3" s="1"/>
  <c r="G648" i="1"/>
  <c r="AU648" i="1"/>
  <c r="Z648" i="1"/>
  <c r="AF648" i="1"/>
  <c r="AA124" i="3"/>
  <c r="AE124" i="3" s="1"/>
  <c r="AA24" i="3"/>
  <c r="AE24" i="3" s="1"/>
  <c r="AB227" i="3"/>
  <c r="AA267" i="3"/>
  <c r="AE267" i="3" s="1"/>
  <c r="AB57" i="3"/>
  <c r="AB174" i="3"/>
  <c r="AB152" i="3"/>
  <c r="AB304" i="3"/>
  <c r="AA181" i="3"/>
  <c r="AE181" i="3" s="1"/>
  <c r="AB181" i="3"/>
  <c r="AB329" i="3"/>
  <c r="AA329" i="3"/>
  <c r="AE329" i="3" s="1"/>
  <c r="AB95" i="3"/>
  <c r="AB235" i="3"/>
  <c r="AA302" i="3"/>
  <c r="AE302" i="3" s="1"/>
  <c r="AH255" i="3"/>
  <c r="AH339" i="3"/>
  <c r="AH342" i="3"/>
  <c r="AZ26" i="3"/>
  <c r="AX26" i="3" s="1"/>
  <c r="AH246" i="3"/>
  <c r="AZ89" i="3"/>
  <c r="AX89" i="3" s="1"/>
  <c r="AZ77" i="3"/>
  <c r="AX77" i="3" s="1"/>
  <c r="AZ70" i="3"/>
  <c r="AX70" i="3" s="1"/>
  <c r="AZ95" i="3"/>
  <c r="AX95" i="3" s="1"/>
  <c r="AZ65" i="3"/>
  <c r="AX65" i="3" s="1"/>
  <c r="AH166" i="3"/>
  <c r="AH133" i="3"/>
  <c r="AH349" i="3"/>
  <c r="AH224" i="3"/>
  <c r="AH253" i="3"/>
  <c r="AH40" i="3"/>
  <c r="AH177" i="3"/>
  <c r="AH254" i="3"/>
  <c r="AH92" i="3"/>
  <c r="AH307" i="3"/>
  <c r="AH37" i="3"/>
  <c r="AZ102" i="3"/>
  <c r="AX102" i="3" s="1"/>
  <c r="AH82" i="3"/>
  <c r="AZ85" i="3"/>
  <c r="AX85" i="3" s="1"/>
  <c r="AZ16" i="3"/>
  <c r="AX16" i="3" s="1"/>
  <c r="AH153" i="3"/>
  <c r="AZ84" i="3"/>
  <c r="AX84" i="3" s="1"/>
  <c r="AH189" i="3"/>
  <c r="AZ122" i="3"/>
  <c r="AX122" i="3" s="1"/>
  <c r="AH186" i="3"/>
  <c r="AZ114" i="3"/>
  <c r="AX114" i="3" s="1"/>
  <c r="AH276" i="3"/>
  <c r="AH292" i="3"/>
  <c r="AZ46" i="3"/>
  <c r="AX46" i="3" s="1"/>
  <c r="AH67" i="3"/>
  <c r="AZ109" i="3"/>
  <c r="AX109" i="3" s="1"/>
  <c r="AH214" i="3"/>
  <c r="AH351" i="3"/>
  <c r="AB351" i="3" s="1"/>
  <c r="AZ78" i="3"/>
  <c r="AX78" i="3" s="1"/>
  <c r="AH21" i="3"/>
  <c r="AH113" i="3"/>
  <c r="AH140" i="3"/>
  <c r="AZ15" i="3"/>
  <c r="AX15" i="3" s="1"/>
  <c r="AZ8" i="3"/>
  <c r="AX8" i="3" s="1"/>
  <c r="AH263" i="3"/>
  <c r="AH220" i="3"/>
  <c r="AH41" i="3"/>
  <c r="AH256" i="3"/>
  <c r="AH129" i="3"/>
  <c r="AH229" i="3"/>
  <c r="AZ18" i="3"/>
  <c r="AX18" i="3" s="1"/>
  <c r="AH97" i="3"/>
  <c r="AH266" i="3"/>
  <c r="AZ112" i="3"/>
  <c r="AX112" i="3" s="1"/>
  <c r="AZ113" i="3"/>
  <c r="AX113" i="3" s="1"/>
  <c r="AZ119" i="3"/>
  <c r="AX119" i="3" s="1"/>
  <c r="AH283" i="3"/>
  <c r="AZ106" i="3"/>
  <c r="AX106" i="3" s="1"/>
  <c r="AH300" i="3"/>
  <c r="AH183" i="3"/>
  <c r="AH228" i="3"/>
  <c r="AZ100" i="3"/>
  <c r="AX100" i="3" s="1"/>
  <c r="AH107" i="3"/>
  <c r="AZ52" i="3"/>
  <c r="AX52" i="3" s="1"/>
  <c r="AZ31" i="3"/>
  <c r="AX31" i="3" s="1"/>
  <c r="AZ7" i="3"/>
  <c r="AX7" i="3" s="1"/>
  <c r="AH22" i="3"/>
  <c r="AH306" i="3"/>
  <c r="AH232" i="3"/>
  <c r="AH301" i="3"/>
  <c r="AH172" i="3"/>
  <c r="AH31" i="3"/>
  <c r="AZ56" i="3"/>
  <c r="AX56" i="3" s="1"/>
  <c r="AZ120" i="3"/>
  <c r="AX120" i="3" s="1"/>
  <c r="AH233" i="3"/>
  <c r="AZ88" i="3"/>
  <c r="AX88" i="3" s="1"/>
  <c r="AZ138" i="3"/>
  <c r="AX138" i="3" s="1"/>
  <c r="AH142" i="3"/>
  <c r="AH285" i="3"/>
  <c r="AB285" i="3" s="1"/>
  <c r="AH110" i="3"/>
  <c r="AH143" i="3"/>
  <c r="AZ134" i="3"/>
  <c r="AX134" i="3" s="1"/>
  <c r="AZ123" i="3"/>
  <c r="AX123" i="3" s="1"/>
  <c r="AH193" i="3"/>
  <c r="AZ71" i="3"/>
  <c r="AX71" i="3" s="1"/>
  <c r="AZ103" i="3"/>
  <c r="AX103" i="3" s="1"/>
  <c r="AZ104" i="3"/>
  <c r="AX104" i="3" s="1"/>
  <c r="AH288" i="3"/>
  <c r="AH109" i="3"/>
  <c r="AH42" i="3"/>
  <c r="AH205" i="3"/>
  <c r="AH294" i="3"/>
  <c r="AH343" i="3"/>
  <c r="AH274" i="3"/>
  <c r="AH55" i="3"/>
  <c r="AZ9" i="3"/>
  <c r="AX9" i="3" s="1"/>
  <c r="AH315" i="3"/>
  <c r="AH344" i="3"/>
  <c r="AH138" i="3"/>
  <c r="AZ2" i="3"/>
  <c r="AX2" i="3" s="1"/>
  <c r="AH62" i="3"/>
  <c r="AH112" i="3"/>
  <c r="AH130" i="3"/>
  <c r="AH336" i="3"/>
  <c r="AZ38" i="3"/>
  <c r="AX38" i="3" s="1"/>
  <c r="AZ55" i="3"/>
  <c r="AX55" i="3" s="1"/>
  <c r="AH234" i="3"/>
  <c r="AH275" i="3"/>
  <c r="AH244" i="3"/>
  <c r="AZ92" i="3"/>
  <c r="AX92" i="3" s="1"/>
  <c r="AH206" i="3"/>
  <c r="AZ110" i="3"/>
  <c r="AX110" i="3" s="1"/>
  <c r="AZ69" i="3"/>
  <c r="AX69" i="3" s="1"/>
  <c r="AH271" i="3"/>
  <c r="AZ50" i="3"/>
  <c r="AX50" i="3" s="1"/>
  <c r="AH337" i="3"/>
  <c r="AZ130" i="3"/>
  <c r="AX130" i="3" s="1"/>
  <c r="AZ76" i="3"/>
  <c r="AX76" i="3" s="1"/>
  <c r="AH196" i="3"/>
  <c r="AH161" i="3"/>
  <c r="AH222" i="3"/>
  <c r="AH91" i="3"/>
  <c r="AZ10" i="3"/>
  <c r="AX10" i="3" s="1"/>
  <c r="AH241" i="3"/>
  <c r="AH333" i="3"/>
  <c r="AH258" i="3"/>
  <c r="AH104" i="3"/>
  <c r="AH332" i="3"/>
  <c r="AH116" i="3"/>
  <c r="AZ118" i="3"/>
  <c r="AX118" i="3" s="1"/>
  <c r="AH352" i="3"/>
  <c r="AZ48" i="3"/>
  <c r="AX48" i="3" s="1"/>
  <c r="AH260" i="3"/>
  <c r="AZ29" i="3"/>
  <c r="AX29" i="3" s="1"/>
  <c r="AH194" i="3"/>
  <c r="AZ68" i="3"/>
  <c r="AX68" i="3" s="1"/>
  <c r="AZ99" i="3"/>
  <c r="AX99" i="3" s="1"/>
  <c r="AZ87" i="3"/>
  <c r="AX87" i="3" s="1"/>
  <c r="AH146" i="3"/>
  <c r="AH305" i="3"/>
  <c r="AH33" i="3"/>
  <c r="AH287" i="3"/>
  <c r="AH83" i="3"/>
  <c r="AH195" i="3"/>
  <c r="AH173" i="3"/>
  <c r="AH188" i="3"/>
  <c r="AH106" i="3"/>
  <c r="AH202" i="3"/>
  <c r="AH251" i="3"/>
  <c r="AH309" i="3"/>
  <c r="AH198" i="3"/>
  <c r="AH155" i="3"/>
  <c r="AH311" i="3"/>
  <c r="AZ32" i="3"/>
  <c r="AX32" i="3" s="1"/>
  <c r="AH190" i="3"/>
  <c r="AH26" i="3"/>
  <c r="AH331" i="3"/>
  <c r="AH326" i="3"/>
  <c r="AZ43" i="3"/>
  <c r="AX43" i="3" s="1"/>
  <c r="AH308" i="3"/>
  <c r="AB308" i="3" s="1"/>
  <c r="AZ137" i="3"/>
  <c r="AX137" i="3" s="1"/>
  <c r="AH215" i="3"/>
  <c r="AZ135" i="3"/>
  <c r="AX135" i="3" s="1"/>
  <c r="AZ127" i="3"/>
  <c r="AX127" i="3" s="1"/>
  <c r="AH356" i="3"/>
  <c r="AH192" i="3"/>
  <c r="AH257" i="3"/>
  <c r="AH338" i="3"/>
  <c r="AH346" i="3"/>
  <c r="AH36" i="3"/>
  <c r="AH280" i="3"/>
  <c r="AH128" i="3"/>
  <c r="AH327" i="3"/>
  <c r="AZ116" i="3"/>
  <c r="AX116" i="3" s="1"/>
  <c r="AZ129" i="3"/>
  <c r="AX129" i="3" s="1"/>
  <c r="AZ24" i="3"/>
  <c r="AX24" i="3" s="1"/>
  <c r="AZ90" i="3"/>
  <c r="AX90" i="3" s="1"/>
  <c r="AZ82" i="3"/>
  <c r="AX82" i="3" s="1"/>
  <c r="AH123" i="3"/>
  <c r="AZ111" i="3"/>
  <c r="AX111" i="3" s="1"/>
  <c r="AH238" i="3"/>
  <c r="AZ49" i="3"/>
  <c r="AX49" i="3" s="1"/>
  <c r="AZ35" i="3"/>
  <c r="AX35" i="3" s="1"/>
  <c r="AZ83" i="3"/>
  <c r="AX83" i="3" s="1"/>
  <c r="AZ73" i="3"/>
  <c r="AX73" i="3" s="1"/>
  <c r="AH89" i="3"/>
  <c r="AH264" i="3"/>
  <c r="AH176" i="3"/>
  <c r="AH281" i="3"/>
  <c r="AH226" i="3"/>
  <c r="AH154" i="3"/>
  <c r="AH73" i="3"/>
  <c r="AH86" i="3"/>
  <c r="AZ12" i="3"/>
  <c r="AX12" i="3" s="1"/>
  <c r="AH61" i="3"/>
  <c r="AH242" i="3"/>
  <c r="AH219" i="3"/>
  <c r="AH210" i="3"/>
  <c r="AH48" i="3"/>
  <c r="AH164" i="3"/>
  <c r="AH175" i="3"/>
  <c r="AH347" i="3"/>
  <c r="AH87" i="3"/>
  <c r="AZ86" i="3"/>
  <c r="AX86" i="3" s="1"/>
  <c r="AH286" i="3"/>
  <c r="AH115" i="3"/>
  <c r="AH323" i="3"/>
  <c r="AH247" i="3"/>
  <c r="AZ54" i="3"/>
  <c r="AX54" i="3" s="1"/>
  <c r="AH316" i="3"/>
  <c r="AH231" i="3"/>
  <c r="AH103" i="3"/>
  <c r="AH252" i="3"/>
  <c r="AZ101" i="3"/>
  <c r="AX101" i="3" s="1"/>
  <c r="AH179" i="3"/>
  <c r="AH114" i="3"/>
  <c r="AZ108" i="3"/>
  <c r="AX108" i="3" s="1"/>
  <c r="AH122" i="3"/>
  <c r="AH65" i="3"/>
  <c r="AH218" i="3"/>
  <c r="AH64" i="3"/>
  <c r="AH310" i="3"/>
  <c r="AH180" i="3"/>
  <c r="AH167" i="3"/>
  <c r="AH261" i="3"/>
  <c r="AZ51" i="3"/>
  <c r="AX51" i="3" s="1"/>
  <c r="AZ37" i="3"/>
  <c r="AX37" i="3" s="1"/>
  <c r="AZ40" i="3"/>
  <c r="AX40" i="3" s="1"/>
  <c r="AH119" i="3"/>
  <c r="AZ126" i="3"/>
  <c r="AX126" i="3" s="1"/>
  <c r="AH230" i="3"/>
  <c r="AB230" i="3" s="1"/>
  <c r="AH239" i="3"/>
  <c r="AH27" i="3"/>
  <c r="AZ121" i="3"/>
  <c r="AX121" i="3" s="1"/>
  <c r="AZ64" i="3"/>
  <c r="AX64" i="3" s="1"/>
  <c r="AH284" i="3"/>
  <c r="AH324" i="3"/>
  <c r="AA236" i="3"/>
  <c r="AE236" i="3" s="1"/>
  <c r="AB236" i="3"/>
  <c r="AB358" i="3"/>
  <c r="AA358" i="3"/>
  <c r="AE358" i="3" s="1"/>
  <c r="AA185" i="3"/>
  <c r="AE185" i="3" s="1"/>
  <c r="AB325" i="3"/>
  <c r="AA170" i="3"/>
  <c r="AE170" i="3" s="1"/>
  <c r="AB93" i="3"/>
  <c r="AB204" i="3"/>
  <c r="AB312" i="3"/>
  <c r="AA225" i="3"/>
  <c r="AE225" i="3" s="1"/>
  <c r="AB117" i="3"/>
  <c r="AA197" i="3"/>
  <c r="AE197" i="3" s="1"/>
  <c r="AA38" i="3"/>
  <c r="AE38" i="3" s="1"/>
  <c r="AB38" i="3"/>
  <c r="AA295" i="3"/>
  <c r="AE295" i="3" s="1"/>
  <c r="AB74" i="3"/>
  <c r="AA52" i="3"/>
  <c r="AE52" i="3" s="1"/>
  <c r="AA355" i="3"/>
  <c r="AE355" i="3" s="1"/>
  <c r="AA178" i="3"/>
  <c r="AE178" i="3" s="1"/>
  <c r="AB178" i="3"/>
  <c r="AA32" i="3"/>
  <c r="AE32" i="3" s="1"/>
  <c r="AA46" i="3"/>
  <c r="AE46" i="3" s="1"/>
  <c r="AA45" i="3"/>
  <c r="AE45" i="3" s="1"/>
  <c r="AA101" i="3"/>
  <c r="AE101" i="3" s="1"/>
  <c r="AB168" i="3"/>
  <c r="AA156" i="3"/>
  <c r="AE156" i="3" s="1"/>
  <c r="AB201" i="3"/>
  <c r="AB340" i="3"/>
  <c r="AB345" i="3"/>
  <c r="AB127" i="3"/>
  <c r="AA127" i="3"/>
  <c r="AE127" i="3" s="1"/>
  <c r="AB223" i="3"/>
  <c r="AA223" i="3"/>
  <c r="AE223" i="3" s="1"/>
  <c r="AA290" i="3"/>
  <c r="AE290" i="3" s="1"/>
  <c r="AB157" i="3"/>
  <c r="AA157" i="3"/>
  <c r="AE157" i="3" s="1"/>
  <c r="AB328" i="3"/>
  <c r="AA328" i="3"/>
  <c r="AE328" i="3" s="1"/>
  <c r="AB245" i="3"/>
  <c r="AB111" i="3"/>
  <c r="AA111" i="3"/>
  <c r="AE111" i="3" s="1"/>
  <c r="AA159" i="3"/>
  <c r="AE159" i="3" s="1"/>
  <c r="AB159" i="3"/>
  <c r="I344" i="1"/>
  <c r="AF266" i="1"/>
  <c r="AF611" i="1"/>
  <c r="K611" i="1"/>
  <c r="AC608" i="1"/>
  <c r="AF608" i="1"/>
  <c r="G125" i="1"/>
  <c r="Z125" i="1"/>
  <c r="K481" i="1"/>
  <c r="AC268" i="1"/>
  <c r="AC190" i="1"/>
  <c r="J50" i="1"/>
  <c r="AF601" i="1"/>
  <c r="AC601" i="1"/>
  <c r="AC372" i="1"/>
  <c r="AF372" i="1"/>
  <c r="I152" i="1"/>
  <c r="AC152" i="1"/>
  <c r="AF152" i="1"/>
  <c r="I180" i="1"/>
  <c r="AF645" i="1"/>
  <c r="K645" i="1"/>
  <c r="AF569" i="1"/>
  <c r="K569" i="1"/>
  <c r="AF333" i="1"/>
  <c r="AC333" i="1"/>
  <c r="I333" i="1"/>
  <c r="AF267" i="1"/>
  <c r="I267" i="1"/>
  <c r="AC267" i="1"/>
  <c r="AC411" i="1"/>
  <c r="AF411" i="1"/>
  <c r="AC427" i="1"/>
  <c r="K427" i="1"/>
  <c r="AF62" i="1"/>
  <c r="J62" i="1"/>
  <c r="I208" i="1"/>
  <c r="AF329" i="1"/>
  <c r="AF47" i="1"/>
  <c r="AF178" i="1"/>
  <c r="I178" i="1"/>
  <c r="AF55" i="1"/>
  <c r="J55" i="1"/>
  <c r="AC176" i="1"/>
  <c r="AF176" i="1"/>
  <c r="Z465" i="1"/>
  <c r="G465" i="1"/>
  <c r="AC465" i="1" s="1"/>
  <c r="F448" i="1"/>
  <c r="E441" i="2"/>
  <c r="F290" i="1"/>
  <c r="E188" i="2"/>
  <c r="F235" i="1"/>
  <c r="E137" i="2"/>
  <c r="F222" i="1"/>
  <c r="E125" i="2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G217" i="1"/>
  <c r="AB18" i="1"/>
  <c r="AB16" i="1"/>
  <c r="E421" i="2"/>
  <c r="F304" i="1"/>
  <c r="E202" i="2"/>
  <c r="Z117" i="1"/>
  <c r="G117" i="1"/>
  <c r="AU571" i="1"/>
  <c r="AT571" i="1" s="1"/>
  <c r="AS571" i="1" s="1"/>
  <c r="G571" i="1"/>
  <c r="Z340" i="1"/>
  <c r="G340" i="1"/>
  <c r="F123" i="1"/>
  <c r="E41" i="2"/>
  <c r="F367" i="1"/>
  <c r="E400" i="2"/>
  <c r="F145" i="1"/>
  <c r="Z145" i="1" s="1"/>
  <c r="E58" i="2"/>
  <c r="AU346" i="1"/>
  <c r="AU287" i="1"/>
  <c r="F255" i="1"/>
  <c r="E156" i="2"/>
  <c r="F242" i="1"/>
  <c r="E144" i="2"/>
  <c r="F227" i="1"/>
  <c r="E129" i="2"/>
  <c r="F200" i="1"/>
  <c r="E106" i="2"/>
  <c r="F166" i="1"/>
  <c r="E77" i="2"/>
  <c r="AU95" i="1"/>
  <c r="F486" i="1"/>
  <c r="E301" i="2"/>
  <c r="F272" i="1"/>
  <c r="E170" i="2"/>
  <c r="AU247" i="1"/>
  <c r="AU598" i="1"/>
  <c r="AU545" i="1"/>
  <c r="AU509" i="1"/>
  <c r="AT509" i="1" s="1"/>
  <c r="AU457" i="1"/>
  <c r="AU328" i="1"/>
  <c r="F244" i="1"/>
  <c r="E146" i="2"/>
  <c r="F26" i="1"/>
  <c r="E313" i="2"/>
  <c r="AU567" i="1"/>
  <c r="AT567" i="1" s="1"/>
  <c r="AS567" i="1" s="1"/>
  <c r="AR567" i="1" s="1"/>
  <c r="AQ567" i="1" s="1"/>
  <c r="AP567" i="1" s="1"/>
  <c r="AO567" i="1" s="1"/>
  <c r="AN567" i="1" s="1"/>
  <c r="AM567" i="1" s="1"/>
  <c r="AL567" i="1" s="1"/>
  <c r="AU274" i="1"/>
  <c r="F231" i="1"/>
  <c r="E133" i="2"/>
  <c r="Z104" i="1"/>
  <c r="G104" i="1"/>
  <c r="F87" i="1"/>
  <c r="E20" i="2"/>
  <c r="E161" i="2"/>
  <c r="F281" i="1"/>
  <c r="E179" i="2"/>
  <c r="F246" i="1"/>
  <c r="E148" i="2"/>
  <c r="Z218" i="1"/>
  <c r="G218" i="1"/>
  <c r="F185" i="1"/>
  <c r="E94" i="2"/>
  <c r="F101" i="1"/>
  <c r="E28" i="2"/>
  <c r="AY10" i="1"/>
  <c r="AY14" i="1"/>
  <c r="AY24" i="1"/>
  <c r="AY29" i="1"/>
  <c r="AY35" i="1"/>
  <c r="AY60" i="1"/>
  <c r="AY62" i="1"/>
  <c r="AY15" i="1"/>
  <c r="AY18" i="1"/>
  <c r="AY23" i="1"/>
  <c r="AY54" i="1"/>
  <c r="AY61" i="1"/>
  <c r="AY19" i="1"/>
  <c r="AY21" i="1"/>
  <c r="AY22" i="1"/>
  <c r="AY28" i="1"/>
  <c r="AY34" i="1"/>
  <c r="AY49" i="1"/>
  <c r="AY58" i="1"/>
  <c r="AY71" i="1"/>
  <c r="AY9" i="1"/>
  <c r="AY20" i="1"/>
  <c r="AY27" i="1"/>
  <c r="AY33" i="1"/>
  <c r="AY46" i="1"/>
  <c r="AY53" i="1"/>
  <c r="AY12" i="1"/>
  <c r="AY16" i="1"/>
  <c r="AY26" i="1"/>
  <c r="AY32" i="1"/>
  <c r="AY47" i="1"/>
  <c r="AY48" i="1"/>
  <c r="AY52" i="1"/>
  <c r="AY66" i="1"/>
  <c r="AY67" i="1"/>
  <c r="AY70" i="1"/>
  <c r="AY3" i="1"/>
  <c r="AY7" i="1"/>
  <c r="AY31" i="1"/>
  <c r="AY38" i="1"/>
  <c r="AY39" i="1"/>
  <c r="AY45" i="1"/>
  <c r="AY51" i="1"/>
  <c r="AY56" i="1"/>
  <c r="AY57" i="1"/>
  <c r="AY64" i="1"/>
  <c r="AY65" i="1"/>
  <c r="AY68" i="1"/>
  <c r="AY69" i="1"/>
  <c r="AF425" i="1"/>
  <c r="K425" i="1"/>
  <c r="G512" i="1"/>
  <c r="AU440" i="1"/>
  <c r="AU381" i="1"/>
  <c r="AU278" i="1"/>
  <c r="F233" i="1"/>
  <c r="E135" i="2"/>
  <c r="F121" i="1"/>
  <c r="E39" i="2"/>
  <c r="F46" i="1"/>
  <c r="E333" i="2"/>
  <c r="AY5" i="1"/>
  <c r="AU565" i="1"/>
  <c r="F253" i="1"/>
  <c r="E154" i="2"/>
  <c r="F248" i="1"/>
  <c r="E149" i="2"/>
  <c r="F189" i="1"/>
  <c r="E98" i="2"/>
  <c r="F164" i="1"/>
  <c r="E75" i="2"/>
  <c r="F155" i="1"/>
  <c r="E67" i="2"/>
  <c r="AU148" i="1"/>
  <c r="F138" i="1"/>
  <c r="G138" i="1" s="1"/>
  <c r="E52" i="2"/>
  <c r="F103" i="1"/>
  <c r="E30" i="2"/>
  <c r="AU521" i="1"/>
  <c r="AU460" i="1"/>
  <c r="AU427" i="1"/>
  <c r="AU384" i="1"/>
  <c r="AU264" i="1"/>
  <c r="AU133" i="1"/>
  <c r="AU127" i="1"/>
  <c r="AU72" i="1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AK510" i="1" s="1"/>
  <c r="AU587" i="1"/>
  <c r="AU573" i="1"/>
  <c r="AT573" i="1" s="1"/>
  <c r="AS573" i="1" s="1"/>
  <c r="AR573" i="1" s="1"/>
  <c r="AQ573" i="1" s="1"/>
  <c r="AP573" i="1" s="1"/>
  <c r="AO573" i="1" s="1"/>
  <c r="AN573" i="1" s="1"/>
  <c r="AM573" i="1" s="1"/>
  <c r="AL573" i="1" s="1"/>
  <c r="AU555" i="1"/>
  <c r="AU492" i="1"/>
  <c r="AT492" i="1" s="1"/>
  <c r="AS492" i="1" s="1"/>
  <c r="AR492" i="1" s="1"/>
  <c r="AQ492" i="1" s="1"/>
  <c r="AP492" i="1" s="1"/>
  <c r="AO492" i="1" s="1"/>
  <c r="AN492" i="1" s="1"/>
  <c r="AM492" i="1" s="1"/>
  <c r="AL492" i="1" s="1"/>
  <c r="AU372" i="1"/>
  <c r="AU370" i="1"/>
  <c r="AU330" i="1"/>
  <c r="G271" i="1"/>
  <c r="AU165" i="1"/>
  <c r="AU163" i="1"/>
  <c r="AU575" i="1"/>
  <c r="AU557" i="1"/>
  <c r="AU498" i="1"/>
  <c r="AU462" i="1"/>
  <c r="AT462" i="1" s="1"/>
  <c r="AS462" i="1" s="1"/>
  <c r="AR462" i="1" s="1"/>
  <c r="AQ462" i="1" s="1"/>
  <c r="AP462" i="1" s="1"/>
  <c r="AO462" i="1" s="1"/>
  <c r="AN462" i="1" s="1"/>
  <c r="AM462" i="1" s="1"/>
  <c r="AL462" i="1" s="1"/>
  <c r="AU446" i="1"/>
  <c r="AU432" i="1"/>
  <c r="AU337" i="1"/>
  <c r="AY6" i="1"/>
  <c r="AY2" i="1"/>
  <c r="AU614" i="1"/>
  <c r="AU543" i="1"/>
  <c r="AF396" i="1"/>
  <c r="AU190" i="1"/>
  <c r="AU169" i="1"/>
  <c r="AU150" i="1"/>
  <c r="AU56" i="1"/>
  <c r="AY11" i="1"/>
  <c r="AU563" i="1"/>
  <c r="AT563" i="1" s="1"/>
  <c r="AS563" i="1" s="1"/>
  <c r="AR563" i="1" s="1"/>
  <c r="AQ563" i="1" s="1"/>
  <c r="AP563" i="1" s="1"/>
  <c r="AO563" i="1" s="1"/>
  <c r="AN563" i="1" s="1"/>
  <c r="AM563" i="1" s="1"/>
  <c r="AL563" i="1" s="1"/>
  <c r="AF471" i="1"/>
  <c r="AU410" i="1"/>
  <c r="AU354" i="1"/>
  <c r="AU249" i="1"/>
  <c r="AU198" i="1"/>
  <c r="AU64" i="1"/>
  <c r="AU594" i="1"/>
  <c r="AU547" i="1"/>
  <c r="AU522" i="1"/>
  <c r="AU265" i="1"/>
  <c r="AU173" i="1"/>
  <c r="AF209" i="1"/>
  <c r="I209" i="1"/>
  <c r="AF219" i="1"/>
  <c r="AC219" i="1"/>
  <c r="I219" i="1"/>
  <c r="AC114" i="1"/>
  <c r="J114" i="1"/>
  <c r="AF114" i="1"/>
  <c r="AC640" i="1"/>
  <c r="AF640" i="1"/>
  <c r="K640" i="1"/>
  <c r="AC343" i="1"/>
  <c r="I343" i="1"/>
  <c r="AF343" i="1"/>
  <c r="K463" i="1"/>
  <c r="AC463" i="1"/>
  <c r="I294" i="1"/>
  <c r="K384" i="1"/>
  <c r="AF384" i="1"/>
  <c r="I368" i="1"/>
  <c r="AC368" i="1"/>
  <c r="AF368" i="1"/>
  <c r="AF382" i="1"/>
  <c r="K382" i="1"/>
  <c r="AC382" i="1"/>
  <c r="AC45" i="1"/>
  <c r="K447" i="1"/>
  <c r="AF447" i="1"/>
  <c r="K489" i="1"/>
  <c r="AF489" i="1"/>
  <c r="J45" i="1"/>
  <c r="K449" i="1"/>
  <c r="AF449" i="1"/>
  <c r="AC449" i="1"/>
  <c r="AI567" i="1"/>
  <c r="AK567" i="1"/>
  <c r="AJ567" i="1"/>
  <c r="AJ510" i="1"/>
  <c r="AI510" i="1"/>
  <c r="AH510" i="1" s="1"/>
  <c r="AC62" i="1"/>
  <c r="AC63" i="1"/>
  <c r="AC23" i="1"/>
  <c r="J56" i="1"/>
  <c r="AU373" i="1"/>
  <c r="G373" i="1"/>
  <c r="I346" i="1"/>
  <c r="AC346" i="1"/>
  <c r="AF346" i="1"/>
  <c r="Z168" i="1"/>
  <c r="G168" i="1"/>
  <c r="F153" i="1"/>
  <c r="E65" i="2"/>
  <c r="AU145" i="1"/>
  <c r="G145" i="1"/>
  <c r="F130" i="1"/>
  <c r="E48" i="2"/>
  <c r="F480" i="1"/>
  <c r="E298" i="2"/>
  <c r="AU550" i="1"/>
  <c r="Z550" i="1"/>
  <c r="AC392" i="1"/>
  <c r="AF392" i="1"/>
  <c r="Z444" i="1"/>
  <c r="AU444" i="1"/>
  <c r="AP446" i="1"/>
  <c r="AO446" i="1" s="1"/>
  <c r="AN446" i="1" s="1"/>
  <c r="AM446" i="1" s="1"/>
  <c r="AL446" i="1" s="1"/>
  <c r="AT446" i="1"/>
  <c r="AS446" i="1" s="1"/>
  <c r="AR446" i="1" s="1"/>
  <c r="AQ446" i="1" s="1"/>
  <c r="G505" i="1"/>
  <c r="Z505" i="1"/>
  <c r="Z637" i="1"/>
  <c r="G637" i="1"/>
  <c r="AU526" i="1"/>
  <c r="Z526" i="1"/>
  <c r="AU442" i="1"/>
  <c r="Z442" i="1"/>
  <c r="AU401" i="1"/>
  <c r="G401" i="1"/>
  <c r="G397" i="1"/>
  <c r="AU397" i="1"/>
  <c r="G469" i="1"/>
  <c r="AU469" i="1"/>
  <c r="Z535" i="1"/>
  <c r="AU535" i="1"/>
  <c r="Z475" i="1"/>
  <c r="G475" i="1"/>
  <c r="AU405" i="1"/>
  <c r="G405" i="1"/>
  <c r="F224" i="1"/>
  <c r="E127" i="2"/>
  <c r="AU637" i="1"/>
  <c r="AR571" i="1"/>
  <c r="AQ571" i="1" s="1"/>
  <c r="AP571" i="1" s="1"/>
  <c r="AO571" i="1" s="1"/>
  <c r="AN571" i="1" s="1"/>
  <c r="AM571" i="1" s="1"/>
  <c r="AL571" i="1" s="1"/>
  <c r="G613" i="1"/>
  <c r="Z613" i="1"/>
  <c r="Z599" i="1"/>
  <c r="AU599" i="1"/>
  <c r="G599" i="1"/>
  <c r="AU591" i="1"/>
  <c r="AU499" i="1"/>
  <c r="G499" i="1"/>
  <c r="Z499" i="1"/>
  <c r="Z470" i="1"/>
  <c r="G470" i="1"/>
  <c r="AU470" i="1"/>
  <c r="Z467" i="1"/>
  <c r="AU451" i="1"/>
  <c r="Z451" i="1"/>
  <c r="AU436" i="1"/>
  <c r="Z436" i="1"/>
  <c r="AC631" i="1"/>
  <c r="K631" i="1"/>
  <c r="AU633" i="1"/>
  <c r="G633" i="1"/>
  <c r="Z633" i="1"/>
  <c r="Z579" i="1"/>
  <c r="G579" i="1"/>
  <c r="Z438" i="1"/>
  <c r="AU438" i="1"/>
  <c r="G289" i="1"/>
  <c r="AU289" i="1"/>
  <c r="AU582" i="1"/>
  <c r="Z582" i="1"/>
  <c r="AS509" i="1"/>
  <c r="AR509" i="1" s="1"/>
  <c r="AQ509" i="1" s="1"/>
  <c r="AP509" i="1" s="1"/>
  <c r="AO509" i="1" s="1"/>
  <c r="AN509" i="1" s="1"/>
  <c r="AM509" i="1" s="1"/>
  <c r="AL509" i="1" s="1"/>
  <c r="Z641" i="1"/>
  <c r="G641" i="1"/>
  <c r="G536" i="1"/>
  <c r="Z536" i="1"/>
  <c r="G610" i="1"/>
  <c r="AU610" i="1"/>
  <c r="Z522" i="1"/>
  <c r="K465" i="1"/>
  <c r="AF465" i="1"/>
  <c r="AU395" i="1"/>
  <c r="G395" i="1"/>
  <c r="AC303" i="1"/>
  <c r="I303" i="1"/>
  <c r="G78" i="1"/>
  <c r="Z78" i="1"/>
  <c r="AU78" i="1"/>
  <c r="G477" i="1"/>
  <c r="AU465" i="1"/>
  <c r="Z446" i="1"/>
  <c r="Z440" i="1"/>
  <c r="G432" i="1"/>
  <c r="AU311" i="1"/>
  <c r="Z311" i="1"/>
  <c r="AU239" i="1"/>
  <c r="G239" i="1"/>
  <c r="Z195" i="1"/>
  <c r="G195" i="1"/>
  <c r="AU140" i="1"/>
  <c r="Z140" i="1"/>
  <c r="G140" i="1"/>
  <c r="AU138" i="1"/>
  <c r="Z138" i="1"/>
  <c r="G252" i="1"/>
  <c r="AU252" i="1"/>
  <c r="Z252" i="1"/>
  <c r="AU221" i="1"/>
  <c r="G221" i="1"/>
  <c r="AU202" i="1"/>
  <c r="G202" i="1"/>
  <c r="Z157" i="1"/>
  <c r="AU157" i="1"/>
  <c r="AU34" i="1"/>
  <c r="G34" i="1"/>
  <c r="Z363" i="1"/>
  <c r="G363" i="1"/>
  <c r="AU258" i="1"/>
  <c r="Z258" i="1"/>
  <c r="G258" i="1"/>
  <c r="Z236" i="1"/>
  <c r="AU236" i="1"/>
  <c r="Z184" i="1"/>
  <c r="G184" i="1"/>
  <c r="AU59" i="1"/>
  <c r="Z59" i="1"/>
  <c r="G137" i="1"/>
  <c r="Z137" i="1"/>
  <c r="Z116" i="1"/>
  <c r="G116" i="1"/>
  <c r="G102" i="1"/>
  <c r="AU102" i="1"/>
  <c r="Z647" i="1"/>
  <c r="G647" i="1"/>
  <c r="AC647" i="1" s="1"/>
  <c r="G381" i="1"/>
  <c r="G370" i="1"/>
  <c r="Z274" i="1"/>
  <c r="G220" i="1"/>
  <c r="Z220" i="1"/>
  <c r="G139" i="1"/>
  <c r="AU139" i="1"/>
  <c r="Z139" i="1"/>
  <c r="G36" i="1"/>
  <c r="Z36" i="1"/>
  <c r="G379" i="1"/>
  <c r="AU379" i="1"/>
  <c r="AU362" i="1"/>
  <c r="Z362" i="1"/>
  <c r="G362" i="1"/>
  <c r="AC285" i="1"/>
  <c r="I285" i="1"/>
  <c r="G643" i="1"/>
  <c r="K643" i="1" s="1"/>
  <c r="AU285" i="1"/>
  <c r="G275" i="1"/>
  <c r="AU272" i="1"/>
  <c r="G278" i="1"/>
  <c r="Z278" i="1"/>
  <c r="AU218" i="1"/>
  <c r="AC646" i="1"/>
  <c r="K646" i="1"/>
  <c r="AC644" i="1"/>
  <c r="K644" i="1"/>
  <c r="AU647" i="1"/>
  <c r="Z646" i="1"/>
  <c r="Z644" i="1"/>
  <c r="AU643" i="1"/>
  <c r="AC643" i="1"/>
  <c r="AF646" i="1"/>
  <c r="AF644" i="1"/>
  <c r="AU646" i="1"/>
  <c r="AU644" i="1"/>
  <c r="AC645" i="1"/>
  <c r="O354" i="3"/>
  <c r="O352" i="3"/>
  <c r="O351" i="3"/>
  <c r="O353" i="3"/>
  <c r="O358" i="3"/>
  <c r="O355" i="3"/>
  <c r="O356" i="3"/>
  <c r="O360" i="3"/>
  <c r="O357" i="3"/>
  <c r="O359" i="3"/>
  <c r="O362" i="3"/>
  <c r="O361" i="3"/>
  <c r="O350" i="3"/>
  <c r="O349" i="3"/>
  <c r="O348" i="3"/>
  <c r="C15" i="3"/>
  <c r="C16" i="3"/>
  <c r="D18" i="3" s="1"/>
  <c r="AA136" i="3"/>
  <c r="AE136" i="3" s="1"/>
  <c r="AB136" i="3"/>
  <c r="AA334" i="3"/>
  <c r="AE334" i="3" s="1"/>
  <c r="AB348" i="3"/>
  <c r="AA348" i="3"/>
  <c r="AE348" i="3" s="1"/>
  <c r="AA56" i="3"/>
  <c r="AE56" i="3" s="1"/>
  <c r="AA187" i="3"/>
  <c r="AE187" i="3" s="1"/>
  <c r="AB187" i="3"/>
  <c r="AA191" i="3"/>
  <c r="AE191" i="3" s="1"/>
  <c r="AA351" i="3"/>
  <c r="AE351" i="3" s="1"/>
  <c r="C12" i="1"/>
  <c r="C11" i="1"/>
  <c r="AB221" i="3" l="1"/>
  <c r="AA221" i="3"/>
  <c r="AE221" i="3" s="1"/>
  <c r="AA354" i="3"/>
  <c r="AE354" i="3" s="1"/>
  <c r="AB354" i="3"/>
  <c r="AB34" i="3"/>
  <c r="AA318" i="3"/>
  <c r="AE318" i="3" s="1"/>
  <c r="AB318" i="3"/>
  <c r="AA49" i="3"/>
  <c r="AE49" i="3" s="1"/>
  <c r="AB49" i="3"/>
  <c r="AB99" i="3"/>
  <c r="AA99" i="3"/>
  <c r="AE99" i="3" s="1"/>
  <c r="AA71" i="3"/>
  <c r="AE71" i="3" s="1"/>
  <c r="AB71" i="3"/>
  <c r="AB79" i="3"/>
  <c r="AA79" i="3"/>
  <c r="AE79" i="3" s="1"/>
  <c r="AA137" i="3"/>
  <c r="AE137" i="3" s="1"/>
  <c r="AB250" i="3"/>
  <c r="AB289" i="3"/>
  <c r="AB77" i="3"/>
  <c r="AB121" i="3"/>
  <c r="AA121" i="3"/>
  <c r="AE121" i="3" s="1"/>
  <c r="AA135" i="3"/>
  <c r="AE135" i="3" s="1"/>
  <c r="AB135" i="3"/>
  <c r="AB297" i="3"/>
  <c r="AA297" i="3"/>
  <c r="AE297" i="3" s="1"/>
  <c r="AA63" i="3"/>
  <c r="AE63" i="3" s="1"/>
  <c r="AB63" i="3"/>
  <c r="AB303" i="3"/>
  <c r="AA303" i="3"/>
  <c r="AE303" i="3" s="1"/>
  <c r="AA357" i="3"/>
  <c r="AE357" i="3" s="1"/>
  <c r="AB357" i="3"/>
  <c r="AB293" i="3"/>
  <c r="AA293" i="3"/>
  <c r="AE293" i="3" s="1"/>
  <c r="AA81" i="3"/>
  <c r="AE81" i="3" s="1"/>
  <c r="AB81" i="3"/>
  <c r="AA216" i="3"/>
  <c r="AE216" i="3" s="1"/>
  <c r="AB216" i="3"/>
  <c r="AA291" i="3"/>
  <c r="AE291" i="3" s="1"/>
  <c r="AB291" i="3"/>
  <c r="AA171" i="3"/>
  <c r="AE171" i="3" s="1"/>
  <c r="AB171" i="3"/>
  <c r="AA272" i="3"/>
  <c r="AE272" i="3" s="1"/>
  <c r="AB272" i="3"/>
  <c r="AB163" i="3"/>
  <c r="AA163" i="3"/>
  <c r="AE163" i="3" s="1"/>
  <c r="AB277" i="3"/>
  <c r="AA277" i="3"/>
  <c r="AE277" i="3" s="1"/>
  <c r="AB47" i="3"/>
  <c r="AA47" i="3"/>
  <c r="AE47" i="3" s="1"/>
  <c r="AA211" i="3"/>
  <c r="AE211" i="3" s="1"/>
  <c r="AB211" i="3"/>
  <c r="AB182" i="3"/>
  <c r="AA182" i="3"/>
  <c r="AE182" i="3" s="1"/>
  <c r="AB240" i="3"/>
  <c r="AA240" i="3"/>
  <c r="AE240" i="3" s="1"/>
  <c r="AA308" i="3"/>
  <c r="AE308" i="3" s="1"/>
  <c r="AA353" i="3"/>
  <c r="AE353" i="3" s="1"/>
  <c r="AA125" i="3"/>
  <c r="AE125" i="3" s="1"/>
  <c r="AB23" i="3"/>
  <c r="AA23" i="3"/>
  <c r="AE23" i="3" s="1"/>
  <c r="AA68" i="3"/>
  <c r="AE68" i="3" s="1"/>
  <c r="AB68" i="3"/>
  <c r="AB259" i="3"/>
  <c r="AA259" i="3"/>
  <c r="AE259" i="3" s="1"/>
  <c r="AB162" i="3"/>
  <c r="AA162" i="3"/>
  <c r="AE162" i="3" s="1"/>
  <c r="AB134" i="3"/>
  <c r="AA134" i="3"/>
  <c r="AE134" i="3" s="1"/>
  <c r="AA270" i="3"/>
  <c r="AE270" i="3" s="1"/>
  <c r="AB270" i="3"/>
  <c r="AB145" i="3"/>
  <c r="AA145" i="3"/>
  <c r="AE145" i="3" s="1"/>
  <c r="AA25" i="3"/>
  <c r="AE25" i="3" s="1"/>
  <c r="AB25" i="3"/>
  <c r="AB59" i="3"/>
  <c r="AA59" i="3"/>
  <c r="AE59" i="3" s="1"/>
  <c r="AB335" i="3"/>
  <c r="AA335" i="3"/>
  <c r="AE335" i="3" s="1"/>
  <c r="AB208" i="3"/>
  <c r="AA208" i="3"/>
  <c r="AE208" i="3" s="1"/>
  <c r="AB72" i="3"/>
  <c r="AA72" i="3"/>
  <c r="AE72" i="3" s="1"/>
  <c r="AB314" i="3"/>
  <c r="AA314" i="3"/>
  <c r="AE314" i="3" s="1"/>
  <c r="AA341" i="3"/>
  <c r="AE341" i="3" s="1"/>
  <c r="AB341" i="3"/>
  <c r="AA43" i="3"/>
  <c r="AE43" i="3" s="1"/>
  <c r="AB43" i="3"/>
  <c r="AB139" i="3"/>
  <c r="AA139" i="3"/>
  <c r="AE139" i="3" s="1"/>
  <c r="AB132" i="3"/>
  <c r="AA132" i="3"/>
  <c r="AE132" i="3" s="1"/>
  <c r="AA53" i="3"/>
  <c r="AE53" i="3" s="1"/>
  <c r="AA319" i="3"/>
  <c r="AE319" i="3" s="1"/>
  <c r="AA28" i="3"/>
  <c r="AE28" i="3" s="1"/>
  <c r="AB28" i="3"/>
  <c r="AA80" i="3"/>
  <c r="AE80" i="3" s="1"/>
  <c r="AB80" i="3"/>
  <c r="AA165" i="3"/>
  <c r="AE165" i="3" s="1"/>
  <c r="AB85" i="3"/>
  <c r="AA126" i="3"/>
  <c r="AE126" i="3" s="1"/>
  <c r="AB350" i="3"/>
  <c r="AA350" i="3"/>
  <c r="AE350" i="3" s="1"/>
  <c r="AA131" i="3"/>
  <c r="AE131" i="3" s="1"/>
  <c r="AB131" i="3"/>
  <c r="AB35" i="3"/>
  <c r="AA35" i="3"/>
  <c r="AE35" i="3" s="1"/>
  <c r="AB94" i="3"/>
  <c r="AA94" i="3"/>
  <c r="AE94" i="3" s="1"/>
  <c r="AA120" i="3"/>
  <c r="AE120" i="3" s="1"/>
  <c r="AB120" i="3"/>
  <c r="AB330" i="3"/>
  <c r="AA330" i="3"/>
  <c r="AE330" i="3" s="1"/>
  <c r="AA203" i="3"/>
  <c r="AE203" i="3" s="1"/>
  <c r="AB203" i="3"/>
  <c r="AB158" i="3"/>
  <c r="AA158" i="3"/>
  <c r="AE158" i="3" s="1"/>
  <c r="AA151" i="3"/>
  <c r="AE151" i="3" s="1"/>
  <c r="AB151" i="3"/>
  <c r="AB262" i="3"/>
  <c r="AA262" i="3"/>
  <c r="AE262" i="3" s="1"/>
  <c r="AA60" i="3"/>
  <c r="AE60" i="3" s="1"/>
  <c r="AB60" i="3"/>
  <c r="AA237" i="3"/>
  <c r="AE237" i="3" s="1"/>
  <c r="AB237" i="3"/>
  <c r="AB212" i="3"/>
  <c r="AA212" i="3"/>
  <c r="AE212" i="3" s="1"/>
  <c r="AB217" i="3"/>
  <c r="AA217" i="3"/>
  <c r="AE217" i="3" s="1"/>
  <c r="AB320" i="3"/>
  <c r="AA320" i="3"/>
  <c r="AE320" i="3" s="1"/>
  <c r="AB105" i="3"/>
  <c r="AA105" i="3"/>
  <c r="AE105" i="3" s="1"/>
  <c r="AB299" i="3"/>
  <c r="AB200" i="3"/>
  <c r="AA147" i="3"/>
  <c r="AE147" i="3" s="1"/>
  <c r="AB144" i="3"/>
  <c r="AB269" i="3"/>
  <c r="AB278" i="3"/>
  <c r="AA278" i="3"/>
  <c r="AE278" i="3" s="1"/>
  <c r="AA148" i="3"/>
  <c r="AE148" i="3" s="1"/>
  <c r="AB148" i="3"/>
  <c r="AB50" i="3"/>
  <c r="AA50" i="3"/>
  <c r="AE50" i="3" s="1"/>
  <c r="AB84" i="3"/>
  <c r="AA84" i="3"/>
  <c r="AE84" i="3" s="1"/>
  <c r="AB282" i="3"/>
  <c r="AA282" i="3"/>
  <c r="AE282" i="3" s="1"/>
  <c r="AB75" i="3"/>
  <c r="AA75" i="3"/>
  <c r="AE75" i="3" s="1"/>
  <c r="AB149" i="3"/>
  <c r="AA149" i="3"/>
  <c r="AE149" i="3" s="1"/>
  <c r="AB78" i="3"/>
  <c r="AA78" i="3"/>
  <c r="AE78" i="3" s="1"/>
  <c r="AA169" i="3"/>
  <c r="AE169" i="3" s="1"/>
  <c r="AB169" i="3"/>
  <c r="AB184" i="3"/>
  <c r="AA184" i="3"/>
  <c r="AE184" i="3" s="1"/>
  <c r="AA243" i="3"/>
  <c r="AE243" i="3" s="1"/>
  <c r="AB243" i="3"/>
  <c r="AB90" i="3"/>
  <c r="AA90" i="3"/>
  <c r="AE90" i="3" s="1"/>
  <c r="AB249" i="3"/>
  <c r="AA249" i="3"/>
  <c r="AE249" i="3" s="1"/>
  <c r="AA213" i="3"/>
  <c r="AE213" i="3" s="1"/>
  <c r="AB213" i="3"/>
  <c r="AB321" i="3"/>
  <c r="AA321" i="3"/>
  <c r="AE321" i="3" s="1"/>
  <c r="AB66" i="3"/>
  <c r="AA66" i="3"/>
  <c r="AE66" i="3" s="1"/>
  <c r="AB268" i="3"/>
  <c r="AA268" i="3"/>
  <c r="AE268" i="3" s="1"/>
  <c r="AA98" i="3"/>
  <c r="AE98" i="3" s="1"/>
  <c r="AB98" i="3"/>
  <c r="AA51" i="3"/>
  <c r="AE51" i="3" s="1"/>
  <c r="AA207" i="3"/>
  <c r="AE207" i="3" s="1"/>
  <c r="AA248" i="3"/>
  <c r="AE248" i="3" s="1"/>
  <c r="AB248" i="3"/>
  <c r="AB150" i="3"/>
  <c r="AA150" i="3"/>
  <c r="AE150" i="3" s="1"/>
  <c r="AB102" i="3"/>
  <c r="AA102" i="3"/>
  <c r="AE102" i="3" s="1"/>
  <c r="AA88" i="3"/>
  <c r="AE88" i="3" s="1"/>
  <c r="AB88" i="3"/>
  <c r="AA317" i="3"/>
  <c r="AE317" i="3" s="1"/>
  <c r="AB317" i="3"/>
  <c r="AB69" i="3"/>
  <c r="AA69" i="3"/>
  <c r="AE69" i="3" s="1"/>
  <c r="AA199" i="3"/>
  <c r="AE199" i="3" s="1"/>
  <c r="AB199" i="3"/>
  <c r="AB54" i="3"/>
  <c r="AA54" i="3"/>
  <c r="AE54" i="3" s="1"/>
  <c r="AB29" i="3"/>
  <c r="AA29" i="3"/>
  <c r="AE29" i="3" s="1"/>
  <c r="AA96" i="3"/>
  <c r="AE96" i="3" s="1"/>
  <c r="AB96" i="3"/>
  <c r="O648" i="1"/>
  <c r="AT648" i="1"/>
  <c r="AS648" i="1" s="1"/>
  <c r="AR648" i="1" s="1"/>
  <c r="AQ648" i="1" s="1"/>
  <c r="AP648" i="1" s="1"/>
  <c r="AO648" i="1" s="1"/>
  <c r="AN648" i="1" s="1"/>
  <c r="AM648" i="1" s="1"/>
  <c r="AL648" i="1" s="1"/>
  <c r="AC648" i="1"/>
  <c r="K648" i="1"/>
  <c r="AB180" i="3"/>
  <c r="AA180" i="3"/>
  <c r="AE180" i="3" s="1"/>
  <c r="AB48" i="3"/>
  <c r="AA48" i="3"/>
  <c r="AE48" i="3" s="1"/>
  <c r="AB198" i="3"/>
  <c r="AA198" i="3"/>
  <c r="AE198" i="3" s="1"/>
  <c r="AA196" i="3"/>
  <c r="AE196" i="3" s="1"/>
  <c r="AB196" i="3"/>
  <c r="AA172" i="3"/>
  <c r="AE172" i="3" s="1"/>
  <c r="AB172" i="3"/>
  <c r="AB82" i="3"/>
  <c r="AA82" i="3"/>
  <c r="AE82" i="3" s="1"/>
  <c r="AA310" i="3"/>
  <c r="AE310" i="3" s="1"/>
  <c r="AB310" i="3"/>
  <c r="AA115" i="3"/>
  <c r="AE115" i="3" s="1"/>
  <c r="AB115" i="3"/>
  <c r="AA210" i="3"/>
  <c r="AE210" i="3" s="1"/>
  <c r="AB210" i="3"/>
  <c r="AA226" i="3"/>
  <c r="AE226" i="3" s="1"/>
  <c r="AB226" i="3"/>
  <c r="AB192" i="3"/>
  <c r="AA192" i="3"/>
  <c r="AE192" i="3" s="1"/>
  <c r="AA326" i="3"/>
  <c r="AE326" i="3" s="1"/>
  <c r="AB326" i="3"/>
  <c r="AB309" i="3"/>
  <c r="AA309" i="3"/>
  <c r="AE309" i="3" s="1"/>
  <c r="AA287" i="3"/>
  <c r="AE287" i="3" s="1"/>
  <c r="AB287" i="3"/>
  <c r="AA258" i="3"/>
  <c r="AE258" i="3" s="1"/>
  <c r="AB258" i="3"/>
  <c r="AB112" i="3"/>
  <c r="AA112" i="3"/>
  <c r="AE112" i="3" s="1"/>
  <c r="AB274" i="3"/>
  <c r="AA274" i="3"/>
  <c r="AE274" i="3" s="1"/>
  <c r="AA142" i="3"/>
  <c r="AE142" i="3" s="1"/>
  <c r="AB142" i="3"/>
  <c r="AA301" i="3"/>
  <c r="AE301" i="3" s="1"/>
  <c r="AB301" i="3"/>
  <c r="AB220" i="3"/>
  <c r="AA220" i="3"/>
  <c r="AE220" i="3" s="1"/>
  <c r="AB186" i="3"/>
  <c r="AA186" i="3"/>
  <c r="AE186" i="3" s="1"/>
  <c r="AA224" i="3"/>
  <c r="AE224" i="3" s="1"/>
  <c r="AB224" i="3"/>
  <c r="AA324" i="3"/>
  <c r="AE324" i="3" s="1"/>
  <c r="AB324" i="3"/>
  <c r="AB119" i="3"/>
  <c r="AA119" i="3"/>
  <c r="AE119" i="3" s="1"/>
  <c r="AA64" i="3"/>
  <c r="AE64" i="3" s="1"/>
  <c r="AB64" i="3"/>
  <c r="AA252" i="3"/>
  <c r="AE252" i="3" s="1"/>
  <c r="AB252" i="3"/>
  <c r="AB286" i="3"/>
  <c r="AA286" i="3"/>
  <c r="AE286" i="3" s="1"/>
  <c r="AA219" i="3"/>
  <c r="AE219" i="3" s="1"/>
  <c r="AB219" i="3"/>
  <c r="AB281" i="3"/>
  <c r="AA281" i="3"/>
  <c r="AE281" i="3" s="1"/>
  <c r="AB238" i="3"/>
  <c r="AA238" i="3"/>
  <c r="AE238" i="3" s="1"/>
  <c r="AB327" i="3"/>
  <c r="AA327" i="3"/>
  <c r="AE327" i="3" s="1"/>
  <c r="AB356" i="3"/>
  <c r="AA356" i="3"/>
  <c r="AE356" i="3" s="1"/>
  <c r="AB331" i="3"/>
  <c r="AA331" i="3"/>
  <c r="AE331" i="3" s="1"/>
  <c r="AA251" i="3"/>
  <c r="AE251" i="3" s="1"/>
  <c r="AB251" i="3"/>
  <c r="AB33" i="3"/>
  <c r="AA33" i="3"/>
  <c r="AE33" i="3" s="1"/>
  <c r="AB260" i="3"/>
  <c r="AA260" i="3"/>
  <c r="AE260" i="3" s="1"/>
  <c r="AB333" i="3"/>
  <c r="AA333" i="3"/>
  <c r="AE333" i="3" s="1"/>
  <c r="AA244" i="3"/>
  <c r="AE244" i="3" s="1"/>
  <c r="AB244" i="3"/>
  <c r="AA62" i="3"/>
  <c r="AE62" i="3" s="1"/>
  <c r="AB62" i="3"/>
  <c r="AA343" i="3"/>
  <c r="AE343" i="3" s="1"/>
  <c r="AB343" i="3"/>
  <c r="AB232" i="3"/>
  <c r="AA232" i="3"/>
  <c r="AE232" i="3" s="1"/>
  <c r="AB228" i="3"/>
  <c r="AA228" i="3"/>
  <c r="AE228" i="3" s="1"/>
  <c r="AA266" i="3"/>
  <c r="AE266" i="3" s="1"/>
  <c r="AB266" i="3"/>
  <c r="AA263" i="3"/>
  <c r="AE263" i="3" s="1"/>
  <c r="AB263" i="3"/>
  <c r="AB214" i="3"/>
  <c r="AA214" i="3"/>
  <c r="AE214" i="3" s="1"/>
  <c r="AB37" i="3"/>
  <c r="AA37" i="3"/>
  <c r="AE37" i="3" s="1"/>
  <c r="AB349" i="3"/>
  <c r="AA349" i="3"/>
  <c r="AE349" i="3" s="1"/>
  <c r="AA246" i="3"/>
  <c r="AE246" i="3" s="1"/>
  <c r="AB246" i="3"/>
  <c r="AB323" i="3"/>
  <c r="AA323" i="3"/>
  <c r="AE323" i="3" s="1"/>
  <c r="AA257" i="3"/>
  <c r="AE257" i="3" s="1"/>
  <c r="AB257" i="3"/>
  <c r="AB41" i="3"/>
  <c r="AA41" i="3"/>
  <c r="AE41" i="3" s="1"/>
  <c r="AA253" i="3"/>
  <c r="AE253" i="3" s="1"/>
  <c r="AB253" i="3"/>
  <c r="AA285" i="3"/>
  <c r="AE285" i="3" s="1"/>
  <c r="AA230" i="3"/>
  <c r="AE230" i="3" s="1"/>
  <c r="AB284" i="3"/>
  <c r="AA284" i="3"/>
  <c r="AE284" i="3" s="1"/>
  <c r="AB218" i="3"/>
  <c r="AA218" i="3"/>
  <c r="AE218" i="3" s="1"/>
  <c r="AB103" i="3"/>
  <c r="AA103" i="3"/>
  <c r="AE103" i="3" s="1"/>
  <c r="AB242" i="3"/>
  <c r="AA242" i="3"/>
  <c r="AE242" i="3" s="1"/>
  <c r="AB176" i="3"/>
  <c r="AA176" i="3"/>
  <c r="AE176" i="3" s="1"/>
  <c r="AA128" i="3"/>
  <c r="AE128" i="3" s="1"/>
  <c r="AB128" i="3"/>
  <c r="AB26" i="3"/>
  <c r="AA26" i="3"/>
  <c r="AE26" i="3" s="1"/>
  <c r="AB202" i="3"/>
  <c r="AA202" i="3"/>
  <c r="AE202" i="3" s="1"/>
  <c r="AA305" i="3"/>
  <c r="AE305" i="3" s="1"/>
  <c r="AB305" i="3"/>
  <c r="AB241" i="3"/>
  <c r="AA241" i="3"/>
  <c r="AE241" i="3" s="1"/>
  <c r="AA337" i="3"/>
  <c r="AE337" i="3" s="1"/>
  <c r="AB337" i="3"/>
  <c r="AA275" i="3"/>
  <c r="AE275" i="3" s="1"/>
  <c r="AB275" i="3"/>
  <c r="AB294" i="3"/>
  <c r="AA294" i="3"/>
  <c r="AE294" i="3" s="1"/>
  <c r="AB193" i="3"/>
  <c r="AA193" i="3"/>
  <c r="AE193" i="3" s="1"/>
  <c r="AB306" i="3"/>
  <c r="AA306" i="3"/>
  <c r="AE306" i="3" s="1"/>
  <c r="AA183" i="3"/>
  <c r="AE183" i="3" s="1"/>
  <c r="AB183" i="3"/>
  <c r="AB97" i="3"/>
  <c r="AA97" i="3"/>
  <c r="AE97" i="3" s="1"/>
  <c r="AA189" i="3"/>
  <c r="AE189" i="3" s="1"/>
  <c r="AB189" i="3"/>
  <c r="AB307" i="3"/>
  <c r="AA307" i="3"/>
  <c r="AE307" i="3" s="1"/>
  <c r="AB133" i="3"/>
  <c r="AA133" i="3"/>
  <c r="AE133" i="3" s="1"/>
  <c r="AB179" i="3"/>
  <c r="AA179" i="3"/>
  <c r="AE179" i="3" s="1"/>
  <c r="AB154" i="3"/>
  <c r="AA154" i="3"/>
  <c r="AE154" i="3" s="1"/>
  <c r="AA83" i="3"/>
  <c r="AE83" i="3" s="1"/>
  <c r="AB83" i="3"/>
  <c r="AA55" i="3"/>
  <c r="AE55" i="3" s="1"/>
  <c r="AB55" i="3"/>
  <c r="AA65" i="3"/>
  <c r="AE65" i="3" s="1"/>
  <c r="AB65" i="3"/>
  <c r="AA231" i="3"/>
  <c r="AE231" i="3" s="1"/>
  <c r="AB231" i="3"/>
  <c r="AA87" i="3"/>
  <c r="AE87" i="3" s="1"/>
  <c r="AB87" i="3"/>
  <c r="AA61" i="3"/>
  <c r="AE61" i="3" s="1"/>
  <c r="AB61" i="3"/>
  <c r="AA264" i="3"/>
  <c r="AE264" i="3" s="1"/>
  <c r="AB264" i="3"/>
  <c r="AA123" i="3"/>
  <c r="AE123" i="3" s="1"/>
  <c r="AB123" i="3"/>
  <c r="AA280" i="3"/>
  <c r="AE280" i="3" s="1"/>
  <c r="AB280" i="3"/>
  <c r="AA190" i="3"/>
  <c r="AE190" i="3" s="1"/>
  <c r="AB190" i="3"/>
  <c r="AA106" i="3"/>
  <c r="AE106" i="3" s="1"/>
  <c r="AB106" i="3"/>
  <c r="AA146" i="3"/>
  <c r="AE146" i="3" s="1"/>
  <c r="AB146" i="3"/>
  <c r="AA352" i="3"/>
  <c r="AE352" i="3" s="1"/>
  <c r="AB352" i="3"/>
  <c r="AB234" i="3"/>
  <c r="AA234" i="3"/>
  <c r="AE234" i="3" s="1"/>
  <c r="AB138" i="3"/>
  <c r="AA138" i="3"/>
  <c r="AE138" i="3" s="1"/>
  <c r="AB205" i="3"/>
  <c r="AA205" i="3"/>
  <c r="AE205" i="3" s="1"/>
  <c r="AB233" i="3"/>
  <c r="AA233" i="3"/>
  <c r="AE233" i="3" s="1"/>
  <c r="AA22" i="3"/>
  <c r="AE22" i="3" s="1"/>
  <c r="AB22" i="3"/>
  <c r="AB300" i="3"/>
  <c r="AA300" i="3"/>
  <c r="AE300" i="3" s="1"/>
  <c r="AA67" i="3"/>
  <c r="AE67" i="3" s="1"/>
  <c r="AB67" i="3"/>
  <c r="AB92" i="3"/>
  <c r="AA92" i="3"/>
  <c r="AE92" i="3" s="1"/>
  <c r="AB166" i="3"/>
  <c r="AA166" i="3"/>
  <c r="AE166" i="3" s="1"/>
  <c r="AB342" i="3"/>
  <c r="AA342" i="3"/>
  <c r="AE342" i="3" s="1"/>
  <c r="AB104" i="3"/>
  <c r="AA104" i="3"/>
  <c r="AE104" i="3" s="1"/>
  <c r="AB122" i="3"/>
  <c r="AA122" i="3"/>
  <c r="AE122" i="3" s="1"/>
  <c r="AA316" i="3"/>
  <c r="AE316" i="3" s="1"/>
  <c r="AB316" i="3"/>
  <c r="AA347" i="3"/>
  <c r="AE347" i="3" s="1"/>
  <c r="AB347" i="3"/>
  <c r="AB89" i="3"/>
  <c r="AA89" i="3"/>
  <c r="AE89" i="3" s="1"/>
  <c r="AB36" i="3"/>
  <c r="AA36" i="3"/>
  <c r="AE36" i="3" s="1"/>
  <c r="AB215" i="3"/>
  <c r="AA215" i="3"/>
  <c r="AE215" i="3" s="1"/>
  <c r="AA188" i="3"/>
  <c r="AE188" i="3" s="1"/>
  <c r="AB188" i="3"/>
  <c r="AB91" i="3"/>
  <c r="AA91" i="3"/>
  <c r="AE91" i="3" s="1"/>
  <c r="AB271" i="3"/>
  <c r="AA271" i="3"/>
  <c r="AE271" i="3" s="1"/>
  <c r="AB344" i="3"/>
  <c r="AA344" i="3"/>
  <c r="AE344" i="3" s="1"/>
  <c r="AB42" i="3"/>
  <c r="AA42" i="3"/>
  <c r="AE42" i="3" s="1"/>
  <c r="AA229" i="3"/>
  <c r="AE229" i="3" s="1"/>
  <c r="AB229" i="3"/>
  <c r="AA140" i="3"/>
  <c r="AE140" i="3" s="1"/>
  <c r="AB140" i="3"/>
  <c r="AA153" i="3"/>
  <c r="AE153" i="3" s="1"/>
  <c r="AB153" i="3"/>
  <c r="AA254" i="3"/>
  <c r="AE254" i="3" s="1"/>
  <c r="AB254" i="3"/>
  <c r="AB339" i="3"/>
  <c r="AA339" i="3"/>
  <c r="AE339" i="3" s="1"/>
  <c r="AB206" i="3"/>
  <c r="AA206" i="3"/>
  <c r="AE206" i="3" s="1"/>
  <c r="AB27" i="3"/>
  <c r="AA27" i="3"/>
  <c r="AE27" i="3" s="1"/>
  <c r="AA261" i="3"/>
  <c r="AE261" i="3" s="1"/>
  <c r="AB261" i="3"/>
  <c r="AB175" i="3"/>
  <c r="AA175" i="3"/>
  <c r="AE175" i="3" s="1"/>
  <c r="AB86" i="3"/>
  <c r="AA86" i="3"/>
  <c r="AE86" i="3" s="1"/>
  <c r="AA346" i="3"/>
  <c r="AE346" i="3" s="1"/>
  <c r="AB346" i="3"/>
  <c r="AA311" i="3"/>
  <c r="AE311" i="3" s="1"/>
  <c r="AB311" i="3"/>
  <c r="AA173" i="3"/>
  <c r="AE173" i="3" s="1"/>
  <c r="AB173" i="3"/>
  <c r="AA116" i="3"/>
  <c r="AE116" i="3" s="1"/>
  <c r="AB116" i="3"/>
  <c r="AB222" i="3"/>
  <c r="AA222" i="3"/>
  <c r="AE222" i="3" s="1"/>
  <c r="AA315" i="3"/>
  <c r="AE315" i="3" s="1"/>
  <c r="AB315" i="3"/>
  <c r="AA109" i="3"/>
  <c r="AE109" i="3" s="1"/>
  <c r="AB109" i="3"/>
  <c r="AA143" i="3"/>
  <c r="AE143" i="3" s="1"/>
  <c r="AB143" i="3"/>
  <c r="AA283" i="3"/>
  <c r="AE283" i="3" s="1"/>
  <c r="AB283" i="3"/>
  <c r="AA129" i="3"/>
  <c r="AE129" i="3" s="1"/>
  <c r="AB129" i="3"/>
  <c r="AA113" i="3"/>
  <c r="AE113" i="3" s="1"/>
  <c r="AB113" i="3"/>
  <c r="AB292" i="3"/>
  <c r="AA292" i="3"/>
  <c r="AE292" i="3" s="1"/>
  <c r="AA177" i="3"/>
  <c r="AE177" i="3" s="1"/>
  <c r="AB177" i="3"/>
  <c r="AB255" i="3"/>
  <c r="AA255" i="3"/>
  <c r="AE255" i="3" s="1"/>
  <c r="AA194" i="3"/>
  <c r="AE194" i="3" s="1"/>
  <c r="AB194" i="3"/>
  <c r="AB130" i="3"/>
  <c r="AA130" i="3"/>
  <c r="AE130" i="3" s="1"/>
  <c r="AA107" i="3"/>
  <c r="AE107" i="3" s="1"/>
  <c r="AB107" i="3"/>
  <c r="AB239" i="3"/>
  <c r="AA239" i="3"/>
  <c r="AE239" i="3" s="1"/>
  <c r="AA167" i="3"/>
  <c r="AE167" i="3" s="1"/>
  <c r="AB167" i="3"/>
  <c r="AA114" i="3"/>
  <c r="AE114" i="3" s="1"/>
  <c r="AB114" i="3"/>
  <c r="AB247" i="3"/>
  <c r="AA247" i="3"/>
  <c r="AE247" i="3" s="1"/>
  <c r="AA164" i="3"/>
  <c r="AE164" i="3" s="1"/>
  <c r="AB164" i="3"/>
  <c r="AA73" i="3"/>
  <c r="AE73" i="3" s="1"/>
  <c r="AB73" i="3"/>
  <c r="AA338" i="3"/>
  <c r="AE338" i="3" s="1"/>
  <c r="AB338" i="3"/>
  <c r="AB155" i="3"/>
  <c r="AA155" i="3"/>
  <c r="AE155" i="3" s="1"/>
  <c r="AA195" i="3"/>
  <c r="AE195" i="3" s="1"/>
  <c r="AB195" i="3"/>
  <c r="AA332" i="3"/>
  <c r="AE332" i="3" s="1"/>
  <c r="AB332" i="3"/>
  <c r="AA161" i="3"/>
  <c r="AE161" i="3" s="1"/>
  <c r="AB161" i="3"/>
  <c r="AA336" i="3"/>
  <c r="AE336" i="3" s="1"/>
  <c r="AB336" i="3"/>
  <c r="AA288" i="3"/>
  <c r="AE288" i="3" s="1"/>
  <c r="AB288" i="3"/>
  <c r="AA110" i="3"/>
  <c r="AE110" i="3" s="1"/>
  <c r="AB110" i="3"/>
  <c r="AB31" i="3"/>
  <c r="AA31" i="3"/>
  <c r="AE31" i="3" s="1"/>
  <c r="AB256" i="3"/>
  <c r="AA256" i="3"/>
  <c r="AE256" i="3" s="1"/>
  <c r="AB21" i="3"/>
  <c r="AA21" i="3"/>
  <c r="AE21" i="3" s="1"/>
  <c r="AB276" i="3"/>
  <c r="AA276" i="3"/>
  <c r="AE276" i="3" s="1"/>
  <c r="AA40" i="3"/>
  <c r="AE40" i="3" s="1"/>
  <c r="AB40" i="3"/>
  <c r="AT594" i="1"/>
  <c r="AS594" i="1" s="1"/>
  <c r="AR594" i="1" s="1"/>
  <c r="AQ594" i="1" s="1"/>
  <c r="AP594" i="1" s="1"/>
  <c r="AO594" i="1" s="1"/>
  <c r="AN594" i="1" s="1"/>
  <c r="AM594" i="1" s="1"/>
  <c r="AL594" i="1" s="1"/>
  <c r="AT575" i="1"/>
  <c r="AS575" i="1" s="1"/>
  <c r="AR575" i="1" s="1"/>
  <c r="AQ575" i="1" s="1"/>
  <c r="AP575" i="1" s="1"/>
  <c r="AO575" i="1" s="1"/>
  <c r="AN575" i="1"/>
  <c r="AM575" i="1" s="1"/>
  <c r="AL575" i="1" s="1"/>
  <c r="AT555" i="1"/>
  <c r="AS555" i="1" s="1"/>
  <c r="AR555" i="1" s="1"/>
  <c r="AQ555" i="1" s="1"/>
  <c r="AP555" i="1" s="1"/>
  <c r="AO555" i="1" s="1"/>
  <c r="AN555" i="1" s="1"/>
  <c r="AM555" i="1" s="1"/>
  <c r="AL555" i="1" s="1"/>
  <c r="AT384" i="1"/>
  <c r="AS384" i="1" s="1"/>
  <c r="AR384" i="1" s="1"/>
  <c r="AQ384" i="1" s="1"/>
  <c r="AP384" i="1" s="1"/>
  <c r="AO384" i="1" s="1"/>
  <c r="AN384" i="1" s="1"/>
  <c r="AM384" i="1" s="1"/>
  <c r="AL384" i="1" s="1"/>
  <c r="AT148" i="1"/>
  <c r="AS148" i="1" s="1"/>
  <c r="AR148" i="1" s="1"/>
  <c r="AQ148" i="1" s="1"/>
  <c r="AP148" i="1" s="1"/>
  <c r="AO148" i="1" s="1"/>
  <c r="AN148" i="1" s="1"/>
  <c r="AM148" i="1" s="1"/>
  <c r="AL148" i="1" s="1"/>
  <c r="Z248" i="1"/>
  <c r="G248" i="1"/>
  <c r="G121" i="1"/>
  <c r="Z121" i="1"/>
  <c r="G244" i="1"/>
  <c r="Z244" i="1"/>
  <c r="G272" i="1"/>
  <c r="Z272" i="1"/>
  <c r="AF571" i="1"/>
  <c r="J571" i="1"/>
  <c r="AC571" i="1"/>
  <c r="BL36" i="1"/>
  <c r="BL39" i="1"/>
  <c r="BL42" i="1"/>
  <c r="BL43" i="1"/>
  <c r="BL44" i="1"/>
  <c r="BL51" i="1"/>
  <c r="BL56" i="1"/>
  <c r="BL63" i="1"/>
  <c r="AU99" i="1"/>
  <c r="AU340" i="1"/>
  <c r="AU473" i="1"/>
  <c r="BL55" i="1"/>
  <c r="BL62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227" i="1"/>
  <c r="AU420" i="1"/>
  <c r="AU42" i="1"/>
  <c r="BL54" i="1"/>
  <c r="BL61" i="1"/>
  <c r="AU171" i="1"/>
  <c r="AU453" i="1"/>
  <c r="BL49" i="1"/>
  <c r="BL58" i="1"/>
  <c r="BL59" i="1"/>
  <c r="BL60" i="1"/>
  <c r="AU233" i="1"/>
  <c r="AU324" i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U374" i="1"/>
  <c r="AU529" i="1"/>
  <c r="BL53" i="1"/>
  <c r="AU69" i="1"/>
  <c r="BL71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175" i="1"/>
  <c r="AU232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254" i="1"/>
  <c r="AU322" i="1"/>
  <c r="AU579" i="1"/>
  <c r="AU641" i="1"/>
  <c r="BL48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BL70" i="1"/>
  <c r="AU81" i="1"/>
  <c r="AU104" i="1"/>
  <c r="AU186" i="1"/>
  <c r="AU335" i="1"/>
  <c r="BL30" i="1"/>
  <c r="BL45" i="1"/>
  <c r="BL64" i="1"/>
  <c r="BL65" i="1"/>
  <c r="BL50" i="1"/>
  <c r="BL57" i="1"/>
  <c r="BL68" i="1"/>
  <c r="AU624" i="1"/>
  <c r="AU620" i="1"/>
  <c r="AU583" i="1"/>
  <c r="AU586" i="1"/>
  <c r="AU501" i="1"/>
  <c r="AT501" i="1" s="1"/>
  <c r="AS501" i="1" s="1"/>
  <c r="AR501" i="1" s="1"/>
  <c r="AQ501" i="1" s="1"/>
  <c r="AP501" i="1" s="1"/>
  <c r="AO501" i="1" s="1"/>
  <c r="AN501" i="1" s="1"/>
  <c r="AM501" i="1" s="1"/>
  <c r="AL501" i="1" s="1"/>
  <c r="AU588" i="1"/>
  <c r="AU485" i="1"/>
  <c r="AU494" i="1"/>
  <c r="AU477" i="1"/>
  <c r="AU611" i="1"/>
  <c r="AT611" i="1" s="1"/>
  <c r="AS611" i="1" s="1"/>
  <c r="AR611" i="1" s="1"/>
  <c r="AQ611" i="1" s="1"/>
  <c r="AP611" i="1" s="1"/>
  <c r="AO611" i="1" s="1"/>
  <c r="AN611" i="1" s="1"/>
  <c r="AM611" i="1" s="1"/>
  <c r="AL611" i="1" s="1"/>
  <c r="AU544" i="1"/>
  <c r="AT544" i="1" s="1"/>
  <c r="AS544" i="1" s="1"/>
  <c r="AR544" i="1" s="1"/>
  <c r="AQ544" i="1" s="1"/>
  <c r="AP544" i="1" s="1"/>
  <c r="AO544" i="1" s="1"/>
  <c r="AN544" i="1" s="1"/>
  <c r="AM544" i="1" s="1"/>
  <c r="AL544" i="1" s="1"/>
  <c r="AU548" i="1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U472" i="1"/>
  <c r="AT472" i="1" s="1"/>
  <c r="AS472" i="1" s="1"/>
  <c r="AR472" i="1" s="1"/>
  <c r="AQ472" i="1" s="1"/>
  <c r="AP472" i="1" s="1"/>
  <c r="AO472" i="1" s="1"/>
  <c r="AN472" i="1" s="1"/>
  <c r="AM472" i="1" s="1"/>
  <c r="AL472" i="1" s="1"/>
  <c r="AU491" i="1"/>
  <c r="AU516" i="1"/>
  <c r="AU353" i="1"/>
  <c r="AU418" i="1"/>
  <c r="AU404" i="1"/>
  <c r="AU357" i="1"/>
  <c r="AU412" i="1"/>
  <c r="AU398" i="1"/>
  <c r="AU429" i="1"/>
  <c r="AU316" i="1"/>
  <c r="AU321" i="1"/>
  <c r="AU358" i="1"/>
  <c r="AU334" i="1"/>
  <c r="AT334" i="1" s="1"/>
  <c r="AS334" i="1" s="1"/>
  <c r="AR334" i="1" s="1"/>
  <c r="AQ334" i="1" s="1"/>
  <c r="AP334" i="1" s="1"/>
  <c r="AO334" i="1" s="1"/>
  <c r="AN334" i="1" s="1"/>
  <c r="AM334" i="1" s="1"/>
  <c r="AL334" i="1" s="1"/>
  <c r="AU281" i="1"/>
  <c r="AU276" i="1"/>
  <c r="AT276" i="1" s="1"/>
  <c r="AS276" i="1" s="1"/>
  <c r="AR276" i="1" s="1"/>
  <c r="AQ276" i="1" s="1"/>
  <c r="AP276" i="1" s="1"/>
  <c r="AO276" i="1" s="1"/>
  <c r="AN276" i="1" s="1"/>
  <c r="AM276" i="1" s="1"/>
  <c r="AL276" i="1" s="1"/>
  <c r="AU246" i="1"/>
  <c r="AT246" i="1" s="1"/>
  <c r="AS246" i="1" s="1"/>
  <c r="AR246" i="1" s="1"/>
  <c r="AQ246" i="1" s="1"/>
  <c r="AP246" i="1" s="1"/>
  <c r="AO246" i="1" s="1"/>
  <c r="AN246" i="1" s="1"/>
  <c r="AM246" i="1" s="1"/>
  <c r="AL246" i="1" s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AU212" i="1"/>
  <c r="AU178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430" i="1"/>
  <c r="BL52" i="1"/>
  <c r="AU131" i="1"/>
  <c r="BL40" i="1"/>
  <c r="BL47" i="1"/>
  <c r="BL67" i="1"/>
  <c r="AU151" i="1"/>
  <c r="BL46" i="1"/>
  <c r="BL69" i="1"/>
  <c r="AU197" i="1"/>
  <c r="BL38" i="1"/>
  <c r="BL66" i="1"/>
  <c r="AU399" i="1"/>
  <c r="AU493" i="1"/>
  <c r="AU568" i="1"/>
  <c r="AT568" i="1" s="1"/>
  <c r="AS568" i="1" s="1"/>
  <c r="AR568" i="1" s="1"/>
  <c r="AQ568" i="1" s="1"/>
  <c r="AP568" i="1" s="1"/>
  <c r="AO568" i="1" s="1"/>
  <c r="AN568" i="1" s="1"/>
  <c r="AM568" i="1" s="1"/>
  <c r="AL568" i="1" s="1"/>
  <c r="AU566" i="1"/>
  <c r="AT566" i="1" s="1"/>
  <c r="AS566" i="1" s="1"/>
  <c r="AR566" i="1" s="1"/>
  <c r="AQ566" i="1" s="1"/>
  <c r="AP566" i="1" s="1"/>
  <c r="AO566" i="1" s="1"/>
  <c r="AN566" i="1" s="1"/>
  <c r="AM566" i="1" s="1"/>
  <c r="AL566" i="1" s="1"/>
  <c r="AU604" i="1"/>
  <c r="AT604" i="1" s="1"/>
  <c r="AS604" i="1" s="1"/>
  <c r="AR604" i="1" s="1"/>
  <c r="AQ604" i="1" s="1"/>
  <c r="AP604" i="1" s="1"/>
  <c r="AO604" i="1" s="1"/>
  <c r="AN604" i="1" s="1"/>
  <c r="AM604" i="1" s="1"/>
  <c r="AL604" i="1" s="1"/>
  <c r="AU628" i="1"/>
  <c r="AU621" i="1"/>
  <c r="AT621" i="1" s="1"/>
  <c r="AS621" i="1" s="1"/>
  <c r="AR621" i="1" s="1"/>
  <c r="AQ621" i="1" s="1"/>
  <c r="AP621" i="1" s="1"/>
  <c r="AO621" i="1" s="1"/>
  <c r="AN621" i="1" s="1"/>
  <c r="AM621" i="1" s="1"/>
  <c r="AL621" i="1" s="1"/>
  <c r="AU551" i="1"/>
  <c r="AU507" i="1"/>
  <c r="AU556" i="1"/>
  <c r="AU508" i="1"/>
  <c r="AT508" i="1" s="1"/>
  <c r="AS508" i="1" s="1"/>
  <c r="AR508" i="1" s="1"/>
  <c r="AQ508" i="1" s="1"/>
  <c r="AP508" i="1" s="1"/>
  <c r="AO508" i="1" s="1"/>
  <c r="AN508" i="1" s="1"/>
  <c r="AM508" i="1" s="1"/>
  <c r="AL508" i="1" s="1"/>
  <c r="AU519" i="1"/>
  <c r="AU590" i="1"/>
  <c r="AU487" i="1"/>
  <c r="AU439" i="1"/>
  <c r="AU471" i="1"/>
  <c r="AU415" i="1"/>
  <c r="AU479" i="1"/>
  <c r="AU413" i="1"/>
  <c r="AU619" i="1"/>
  <c r="AT619" i="1" s="1"/>
  <c r="AS619" i="1" s="1"/>
  <c r="AR619" i="1" s="1"/>
  <c r="AQ619" i="1" s="1"/>
  <c r="AP619" i="1" s="1"/>
  <c r="AO619" i="1" s="1"/>
  <c r="AN619" i="1" s="1"/>
  <c r="AM619" i="1" s="1"/>
  <c r="AL619" i="1" s="1"/>
  <c r="AU536" i="1"/>
  <c r="AU517" i="1"/>
  <c r="AU483" i="1"/>
  <c r="AU569" i="1"/>
  <c r="AT569" i="1" s="1"/>
  <c r="AS569" i="1" s="1"/>
  <c r="AR569" i="1" s="1"/>
  <c r="AQ569" i="1" s="1"/>
  <c r="AP569" i="1" s="1"/>
  <c r="AO569" i="1" s="1"/>
  <c r="AN569" i="1" s="1"/>
  <c r="AM569" i="1" s="1"/>
  <c r="AL569" i="1" s="1"/>
  <c r="AU617" i="1"/>
  <c r="AU558" i="1"/>
  <c r="AU528" i="1"/>
  <c r="AT528" i="1" s="1"/>
  <c r="AS528" i="1" s="1"/>
  <c r="AR528" i="1" s="1"/>
  <c r="AQ528" i="1" s="1"/>
  <c r="AP528" i="1" s="1"/>
  <c r="AO528" i="1" s="1"/>
  <c r="AN528" i="1" s="1"/>
  <c r="AM528" i="1" s="1"/>
  <c r="AL528" i="1" s="1"/>
  <c r="AU577" i="1"/>
  <c r="AU433" i="1"/>
  <c r="AU572" i="1"/>
  <c r="AU437" i="1"/>
  <c r="AU541" i="1"/>
  <c r="AT541" i="1" s="1"/>
  <c r="AS541" i="1" s="1"/>
  <c r="AR541" i="1" s="1"/>
  <c r="AQ541" i="1" s="1"/>
  <c r="AP541" i="1" s="1"/>
  <c r="AO541" i="1" s="1"/>
  <c r="AN541" i="1" s="1"/>
  <c r="AM541" i="1" s="1"/>
  <c r="AL541" i="1" s="1"/>
  <c r="AU606" i="1"/>
  <c r="AU504" i="1"/>
  <c r="AU424" i="1"/>
  <c r="AU441" i="1"/>
  <c r="AU371" i="1"/>
  <c r="AU394" i="1"/>
  <c r="AU333" i="1"/>
  <c r="AU380" i="1"/>
  <c r="AU365" i="1"/>
  <c r="AT365" i="1" s="1"/>
  <c r="AS365" i="1" s="1"/>
  <c r="AR365" i="1" s="1"/>
  <c r="AQ365" i="1" s="1"/>
  <c r="AP365" i="1" s="1"/>
  <c r="AO365" i="1" s="1"/>
  <c r="AN365" i="1" s="1"/>
  <c r="AM365" i="1" s="1"/>
  <c r="AL365" i="1" s="1"/>
  <c r="AU359" i="1"/>
  <c r="AT359" i="1" s="1"/>
  <c r="AS359" i="1" s="1"/>
  <c r="AR359" i="1" s="1"/>
  <c r="AQ359" i="1" s="1"/>
  <c r="AP359" i="1" s="1"/>
  <c r="AO359" i="1" s="1"/>
  <c r="AN359" i="1" s="1"/>
  <c r="AM359" i="1" s="1"/>
  <c r="AL359" i="1" s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636" i="1"/>
  <c r="AT636" i="1" s="1"/>
  <c r="AS636" i="1" s="1"/>
  <c r="AR636" i="1" s="1"/>
  <c r="AQ636" i="1" s="1"/>
  <c r="AP636" i="1" s="1"/>
  <c r="AO636" i="1" s="1"/>
  <c r="AN636" i="1" s="1"/>
  <c r="AM636" i="1" s="1"/>
  <c r="AL636" i="1" s="1"/>
  <c r="AU459" i="1"/>
  <c r="AT459" i="1" s="1"/>
  <c r="AS459" i="1" s="1"/>
  <c r="AR459" i="1" s="1"/>
  <c r="AQ459" i="1" s="1"/>
  <c r="AP459" i="1" s="1"/>
  <c r="AO459" i="1" s="1"/>
  <c r="AN459" i="1" s="1"/>
  <c r="AM459" i="1" s="1"/>
  <c r="AL459" i="1" s="1"/>
  <c r="AU609" i="1"/>
  <c r="AU613" i="1"/>
  <c r="AT613" i="1" s="1"/>
  <c r="AS613" i="1" s="1"/>
  <c r="AR613" i="1" s="1"/>
  <c r="AQ613" i="1" s="1"/>
  <c r="AP613" i="1" s="1"/>
  <c r="AO613" i="1" s="1"/>
  <c r="AN613" i="1" s="1"/>
  <c r="AM613" i="1" s="1"/>
  <c r="AL613" i="1" s="1"/>
  <c r="AU537" i="1"/>
  <c r="AU581" i="1"/>
  <c r="AU414" i="1"/>
  <c r="AU458" i="1"/>
  <c r="AU506" i="1"/>
  <c r="AU434" i="1"/>
  <c r="AU426" i="1"/>
  <c r="AU407" i="1"/>
  <c r="AT407" i="1" s="1"/>
  <c r="AS407" i="1" s="1"/>
  <c r="AR407" i="1" s="1"/>
  <c r="AQ407" i="1" s="1"/>
  <c r="AP407" i="1" s="1"/>
  <c r="AO407" i="1" s="1"/>
  <c r="AN407" i="1" s="1"/>
  <c r="AM407" i="1" s="1"/>
  <c r="AL407" i="1" s="1"/>
  <c r="AU351" i="1"/>
  <c r="AU423" i="1"/>
  <c r="AT423" i="1" s="1"/>
  <c r="AS423" i="1" s="1"/>
  <c r="AR423" i="1" s="1"/>
  <c r="AQ423" i="1" s="1"/>
  <c r="AP423" i="1" s="1"/>
  <c r="AO423" i="1" s="1"/>
  <c r="AN423" i="1" s="1"/>
  <c r="AM423" i="1" s="1"/>
  <c r="AL423" i="1" s="1"/>
  <c r="AU317" i="1"/>
  <c r="AT317" i="1" s="1"/>
  <c r="AS317" i="1" s="1"/>
  <c r="AR317" i="1" s="1"/>
  <c r="AQ317" i="1" s="1"/>
  <c r="AP317" i="1" s="1"/>
  <c r="AO317" i="1" s="1"/>
  <c r="AN317" i="1" s="1"/>
  <c r="AM317" i="1" s="1"/>
  <c r="AL317" i="1" s="1"/>
  <c r="AU277" i="1"/>
  <c r="AU341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U339" i="1"/>
  <c r="AU301" i="1"/>
  <c r="AU261" i="1"/>
  <c r="AU313" i="1"/>
  <c r="AU185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U257" i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U204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U170" i="1"/>
  <c r="AU168" i="1"/>
  <c r="AU180" i="1"/>
  <c r="AU94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BL37" i="1"/>
  <c r="AU159" i="1"/>
  <c r="AU630" i="1"/>
  <c r="AU580" i="1"/>
  <c r="AU497" i="1"/>
  <c r="AU525" i="1"/>
  <c r="AU546" i="1"/>
  <c r="AT546" i="1" s="1"/>
  <c r="AS546" i="1" s="1"/>
  <c r="AR546" i="1" s="1"/>
  <c r="AQ546" i="1" s="1"/>
  <c r="AP546" i="1" s="1"/>
  <c r="AO546" i="1" s="1"/>
  <c r="AN546" i="1" s="1"/>
  <c r="AM546" i="1" s="1"/>
  <c r="AL546" i="1" s="1"/>
  <c r="AU481" i="1"/>
  <c r="AT481" i="1" s="1"/>
  <c r="AS481" i="1" s="1"/>
  <c r="AR481" i="1" s="1"/>
  <c r="AQ481" i="1" s="1"/>
  <c r="AP481" i="1" s="1"/>
  <c r="AO481" i="1" s="1"/>
  <c r="AN481" i="1" s="1"/>
  <c r="AM481" i="1" s="1"/>
  <c r="AL481" i="1" s="1"/>
  <c r="AU461" i="1"/>
  <c r="AU389" i="1"/>
  <c r="AU392" i="1"/>
  <c r="AU396" i="1"/>
  <c r="AT396" i="1" s="1"/>
  <c r="AS396" i="1" s="1"/>
  <c r="AR396" i="1" s="1"/>
  <c r="AQ396" i="1" s="1"/>
  <c r="AP396" i="1" s="1"/>
  <c r="AO396" i="1" s="1"/>
  <c r="AN396" i="1" s="1"/>
  <c r="AM396" i="1" s="1"/>
  <c r="AL396" i="1" s="1"/>
  <c r="AU361" i="1"/>
  <c r="AU411" i="1"/>
  <c r="AU385" i="1"/>
  <c r="AU327" i="1"/>
  <c r="AU331" i="1"/>
  <c r="AU290" i="1"/>
  <c r="AU231" i="1"/>
  <c r="AU296" i="1"/>
  <c r="AU240" i="1"/>
  <c r="AU488" i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AU377" i="1"/>
  <c r="AU623" i="1"/>
  <c r="AT623" i="1" s="1"/>
  <c r="AS623" i="1" s="1"/>
  <c r="AR623" i="1" s="1"/>
  <c r="AQ623" i="1" s="1"/>
  <c r="AP623" i="1" s="1"/>
  <c r="AO623" i="1" s="1"/>
  <c r="AN623" i="1" s="1"/>
  <c r="AM623" i="1" s="1"/>
  <c r="AL623" i="1" s="1"/>
  <c r="AU450" i="1"/>
  <c r="AU631" i="1"/>
  <c r="AU478" i="1"/>
  <c r="AU447" i="1"/>
  <c r="AU585" i="1"/>
  <c r="AU539" i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U448" i="1"/>
  <c r="AU464" i="1"/>
  <c r="AU419" i="1"/>
  <c r="AT419" i="1" s="1"/>
  <c r="AS419" i="1" s="1"/>
  <c r="AR419" i="1" s="1"/>
  <c r="AQ419" i="1" s="1"/>
  <c r="AP419" i="1" s="1"/>
  <c r="AO419" i="1" s="1"/>
  <c r="AN419" i="1" s="1"/>
  <c r="AM419" i="1" s="1"/>
  <c r="AL419" i="1" s="1"/>
  <c r="AU468" i="1"/>
  <c r="AT468" i="1" s="1"/>
  <c r="AS468" i="1" s="1"/>
  <c r="AR468" i="1" s="1"/>
  <c r="AQ468" i="1" s="1"/>
  <c r="AP468" i="1" s="1"/>
  <c r="AO468" i="1" s="1"/>
  <c r="AN468" i="1" s="1"/>
  <c r="AM468" i="1" s="1"/>
  <c r="AL468" i="1" s="1"/>
  <c r="AU347" i="1"/>
  <c r="AU336" i="1"/>
  <c r="AT336" i="1" s="1"/>
  <c r="AS336" i="1" s="1"/>
  <c r="AR336" i="1" s="1"/>
  <c r="AQ336" i="1" s="1"/>
  <c r="AP336" i="1" s="1"/>
  <c r="AO336" i="1" s="1"/>
  <c r="AN336" i="1" s="1"/>
  <c r="AM336" i="1" s="1"/>
  <c r="AL336" i="1" s="1"/>
  <c r="AU199" i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AU189" i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AU107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AU167" i="1"/>
  <c r="AU86" i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48" i="1"/>
  <c r="AU35" i="1"/>
  <c r="BL41" i="1"/>
  <c r="AU31" i="1"/>
  <c r="AT31" i="1" s="1"/>
  <c r="AS31" i="1" s="1"/>
  <c r="AR31" i="1" s="1"/>
  <c r="AQ31" i="1" s="1"/>
  <c r="AP31" i="1" s="1"/>
  <c r="AO31" i="1" s="1"/>
  <c r="AN31" i="1" s="1"/>
  <c r="AM31" i="1" s="1"/>
  <c r="AL31" i="1" s="1"/>
  <c r="BL33" i="1"/>
  <c r="BL5" i="1"/>
  <c r="BL12" i="1"/>
  <c r="AU627" i="1"/>
  <c r="AT627" i="1" s="1"/>
  <c r="AS627" i="1" s="1"/>
  <c r="AR627" i="1" s="1"/>
  <c r="AQ627" i="1" s="1"/>
  <c r="AP627" i="1" s="1"/>
  <c r="AO627" i="1" s="1"/>
  <c r="AN627" i="1" s="1"/>
  <c r="AM627" i="1" s="1"/>
  <c r="AL627" i="1" s="1"/>
  <c r="AU515" i="1"/>
  <c r="AU445" i="1"/>
  <c r="AU601" i="1"/>
  <c r="AT601" i="1" s="1"/>
  <c r="AS601" i="1" s="1"/>
  <c r="AR601" i="1" s="1"/>
  <c r="AQ601" i="1" s="1"/>
  <c r="AP601" i="1" s="1"/>
  <c r="AO601" i="1" s="1"/>
  <c r="AN601" i="1" s="1"/>
  <c r="AM601" i="1" s="1"/>
  <c r="AL601" i="1" s="1"/>
  <c r="AU530" i="1"/>
  <c r="AT530" i="1" s="1"/>
  <c r="AS530" i="1" s="1"/>
  <c r="AR530" i="1" s="1"/>
  <c r="AQ530" i="1" s="1"/>
  <c r="AP530" i="1" s="1"/>
  <c r="AO530" i="1" s="1"/>
  <c r="AN530" i="1" s="1"/>
  <c r="AM530" i="1" s="1"/>
  <c r="AL530" i="1" s="1"/>
  <c r="AU554" i="1"/>
  <c r="AT554" i="1" s="1"/>
  <c r="AS554" i="1" s="1"/>
  <c r="AR554" i="1" s="1"/>
  <c r="AQ554" i="1" s="1"/>
  <c r="AP554" i="1" s="1"/>
  <c r="AO554" i="1" s="1"/>
  <c r="AN554" i="1" s="1"/>
  <c r="AM554" i="1" s="1"/>
  <c r="AL554" i="1" s="1"/>
  <c r="AU443" i="1"/>
  <c r="AU375" i="1"/>
  <c r="AU367" i="1"/>
  <c r="AT367" i="1" s="1"/>
  <c r="AS367" i="1" s="1"/>
  <c r="AR367" i="1" s="1"/>
  <c r="AQ367" i="1" s="1"/>
  <c r="AP367" i="1" s="1"/>
  <c r="AO367" i="1" s="1"/>
  <c r="AN367" i="1" s="1"/>
  <c r="AM367" i="1" s="1"/>
  <c r="AL367" i="1" s="1"/>
  <c r="AU350" i="1"/>
  <c r="AU329" i="1"/>
  <c r="AU356" i="1"/>
  <c r="AU319" i="1"/>
  <c r="AU294" i="1"/>
  <c r="AT294" i="1" s="1"/>
  <c r="AS294" i="1" s="1"/>
  <c r="AR294" i="1" s="1"/>
  <c r="AQ294" i="1" s="1"/>
  <c r="AP294" i="1" s="1"/>
  <c r="AO294" i="1" s="1"/>
  <c r="AN294" i="1" s="1"/>
  <c r="AM294" i="1" s="1"/>
  <c r="AL294" i="1" s="1"/>
  <c r="AU282" i="1"/>
  <c r="AU250" i="1"/>
  <c r="AU205" i="1"/>
  <c r="AU280" i="1"/>
  <c r="AU216" i="1"/>
  <c r="AU191" i="1"/>
  <c r="AU158" i="1"/>
  <c r="AU149" i="1"/>
  <c r="AU82" i="1"/>
  <c r="AT82" i="1" s="1"/>
  <c r="AS82" i="1" s="1"/>
  <c r="AR82" i="1" s="1"/>
  <c r="AQ82" i="1" s="1"/>
  <c r="AP82" i="1" s="1"/>
  <c r="AO82" i="1" s="1"/>
  <c r="AN82" i="1" s="1"/>
  <c r="AM82" i="1" s="1"/>
  <c r="AL82" i="1" s="1"/>
  <c r="AU75" i="1"/>
  <c r="AU51" i="1"/>
  <c r="AU73" i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U30" i="1"/>
  <c r="BL34" i="1"/>
  <c r="BL22" i="1"/>
  <c r="BL15" i="1"/>
  <c r="BL23" i="1"/>
  <c r="BL19" i="1"/>
  <c r="AU503" i="1"/>
  <c r="AU553" i="1"/>
  <c r="AU559" i="1"/>
  <c r="AU489" i="1"/>
  <c r="AT489" i="1" s="1"/>
  <c r="AS489" i="1" s="1"/>
  <c r="AR489" i="1" s="1"/>
  <c r="AQ489" i="1" s="1"/>
  <c r="AP489" i="1" s="1"/>
  <c r="AO489" i="1" s="1"/>
  <c r="AN489" i="1" s="1"/>
  <c r="AM489" i="1" s="1"/>
  <c r="AL489" i="1" s="1"/>
  <c r="AU570" i="1"/>
  <c r="AU360" i="1"/>
  <c r="AU421" i="1"/>
  <c r="AU514" i="1"/>
  <c r="AU387" i="1"/>
  <c r="AU402" i="1"/>
  <c r="AU400" i="1"/>
  <c r="AT400" i="1" s="1"/>
  <c r="AS400" i="1" s="1"/>
  <c r="AR400" i="1" s="1"/>
  <c r="AQ400" i="1" s="1"/>
  <c r="AP400" i="1" s="1"/>
  <c r="AO400" i="1" s="1"/>
  <c r="AN400" i="1" s="1"/>
  <c r="AM400" i="1" s="1"/>
  <c r="AL400" i="1" s="1"/>
  <c r="AU352" i="1"/>
  <c r="AT352" i="1" s="1"/>
  <c r="AS352" i="1" s="1"/>
  <c r="AR352" i="1" s="1"/>
  <c r="AQ352" i="1" s="1"/>
  <c r="AP352" i="1" s="1"/>
  <c r="AO352" i="1" s="1"/>
  <c r="AN352" i="1" s="1"/>
  <c r="AM352" i="1" s="1"/>
  <c r="AL352" i="1" s="1"/>
  <c r="AU312" i="1"/>
  <c r="AT312" i="1" s="1"/>
  <c r="AS312" i="1" s="1"/>
  <c r="AR312" i="1" s="1"/>
  <c r="AQ312" i="1" s="1"/>
  <c r="AP312" i="1" s="1"/>
  <c r="AO312" i="1" s="1"/>
  <c r="AN312" i="1" s="1"/>
  <c r="AM312" i="1" s="1"/>
  <c r="AL312" i="1" s="1"/>
  <c r="AU305" i="1"/>
  <c r="AU288" i="1"/>
  <c r="AT288" i="1" s="1"/>
  <c r="AS288" i="1" s="1"/>
  <c r="AR288" i="1" s="1"/>
  <c r="AQ288" i="1" s="1"/>
  <c r="AP288" i="1" s="1"/>
  <c r="AO288" i="1" s="1"/>
  <c r="AN288" i="1" s="1"/>
  <c r="AM288" i="1" s="1"/>
  <c r="AL288" i="1" s="1"/>
  <c r="AU206" i="1"/>
  <c r="AU211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156" i="1"/>
  <c r="AU181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134" i="1"/>
  <c r="AU111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629" i="1"/>
  <c r="AU622" i="1"/>
  <c r="AU602" i="1"/>
  <c r="AU518" i="1"/>
  <c r="AU452" i="1"/>
  <c r="AU500" i="1"/>
  <c r="AU318" i="1"/>
  <c r="AU315" i="1"/>
  <c r="AU177" i="1"/>
  <c r="AU299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15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U132" i="1"/>
  <c r="AT132" i="1" s="1"/>
  <c r="AS132" i="1" s="1"/>
  <c r="AR132" i="1" s="1"/>
  <c r="AQ132" i="1" s="1"/>
  <c r="AP132" i="1" s="1"/>
  <c r="AO132" i="1" s="1"/>
  <c r="AN132" i="1" s="1"/>
  <c r="AM132" i="1" s="1"/>
  <c r="AL132" i="1" s="1"/>
  <c r="AU47" i="1"/>
  <c r="BL26" i="1"/>
  <c r="BL17" i="1"/>
  <c r="BL8" i="1"/>
  <c r="BL14" i="1"/>
  <c r="AU534" i="1"/>
  <c r="AT534" i="1" s="1"/>
  <c r="AS534" i="1" s="1"/>
  <c r="AR534" i="1" s="1"/>
  <c r="AQ534" i="1" s="1"/>
  <c r="AP534" i="1" s="1"/>
  <c r="AO534" i="1" s="1"/>
  <c r="AN534" i="1" s="1"/>
  <c r="AM534" i="1" s="1"/>
  <c r="AL534" i="1" s="1"/>
  <c r="AU409" i="1"/>
  <c r="AU425" i="1"/>
  <c r="AU596" i="1"/>
  <c r="AU435" i="1"/>
  <c r="AU431" i="1"/>
  <c r="AU306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10" i="1"/>
  <c r="AU308" i="1"/>
  <c r="AU228" i="1"/>
  <c r="AU166" i="1"/>
  <c r="AU183" i="1"/>
  <c r="AT183" i="1" s="1"/>
  <c r="AS183" i="1" s="1"/>
  <c r="AR183" i="1" s="1"/>
  <c r="AQ183" i="1" s="1"/>
  <c r="AP183" i="1" s="1"/>
  <c r="AO183" i="1" s="1"/>
  <c r="AN183" i="1" s="1"/>
  <c r="AM183" i="1" s="1"/>
  <c r="AL183" i="1" s="1"/>
  <c r="AU147" i="1"/>
  <c r="AU176" i="1"/>
  <c r="AU143" i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122" i="1"/>
  <c r="AU103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U66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U29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31" i="1"/>
  <c r="BL7" i="1"/>
  <c r="BL13" i="1"/>
  <c r="AU417" i="1"/>
  <c r="AU542" i="1"/>
  <c r="AU463" i="1"/>
  <c r="AU564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U320" i="1"/>
  <c r="AU297" i="1"/>
  <c r="AU303" i="1"/>
  <c r="AU244" i="1"/>
  <c r="AU213" i="1"/>
  <c r="AU207" i="1"/>
  <c r="AU208" i="1"/>
  <c r="AU128" i="1"/>
  <c r="AU137" i="1"/>
  <c r="AU98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BL28" i="1"/>
  <c r="AU552" i="1"/>
  <c r="AT552" i="1" s="1"/>
  <c r="AS552" i="1" s="1"/>
  <c r="AR552" i="1" s="1"/>
  <c r="AQ552" i="1" s="1"/>
  <c r="AP552" i="1" s="1"/>
  <c r="AO552" i="1" s="1"/>
  <c r="AN552" i="1" s="1"/>
  <c r="AM552" i="1" s="1"/>
  <c r="AL552" i="1" s="1"/>
  <c r="AU505" i="1"/>
  <c r="AU618" i="1"/>
  <c r="AT618" i="1" s="1"/>
  <c r="AS618" i="1" s="1"/>
  <c r="AR618" i="1" s="1"/>
  <c r="AQ618" i="1" s="1"/>
  <c r="AP618" i="1" s="1"/>
  <c r="AO618" i="1" s="1"/>
  <c r="AN618" i="1" s="1"/>
  <c r="AM618" i="1" s="1"/>
  <c r="AL618" i="1" s="1"/>
  <c r="AU383" i="1"/>
  <c r="AU342" i="1"/>
  <c r="AU255" i="1"/>
  <c r="AU234" i="1"/>
  <c r="AU120" i="1"/>
  <c r="AU91" i="1"/>
  <c r="AU97" i="1"/>
  <c r="AU67" i="1"/>
  <c r="AU33" i="1"/>
  <c r="BL3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4" i="1"/>
  <c r="AU466" i="1"/>
  <c r="AU520" i="1"/>
  <c r="AT520" i="1" s="1"/>
  <c r="AS520" i="1" s="1"/>
  <c r="AR520" i="1" s="1"/>
  <c r="AQ520" i="1" s="1"/>
  <c r="AP520" i="1" s="1"/>
  <c r="AO520" i="1" s="1"/>
  <c r="AN520" i="1" s="1"/>
  <c r="AM520" i="1" s="1"/>
  <c r="AL520" i="1" s="1"/>
  <c r="AU638" i="1"/>
  <c r="AU615" i="1"/>
  <c r="AU422" i="1"/>
  <c r="AU454" i="1"/>
  <c r="AU369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57" i="1"/>
  <c r="AU90" i="1"/>
  <c r="AU36" i="1"/>
  <c r="BL25" i="1"/>
  <c r="AU482" i="1"/>
  <c r="AU323" i="1"/>
  <c r="AU304" i="1"/>
  <c r="AU248" i="1"/>
  <c r="AU214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AU172" i="1"/>
  <c r="AU141" i="1"/>
  <c r="AU117" i="1"/>
  <c r="AU105" i="1"/>
  <c r="AU79" i="1"/>
  <c r="AU85" i="1"/>
  <c r="AU88" i="1"/>
  <c r="AU474" i="1"/>
  <c r="AU632" i="1"/>
  <c r="AT632" i="1" s="1"/>
  <c r="AS632" i="1" s="1"/>
  <c r="AR632" i="1" s="1"/>
  <c r="AQ632" i="1" s="1"/>
  <c r="AP632" i="1" s="1"/>
  <c r="AO632" i="1" s="1"/>
  <c r="AN632" i="1" s="1"/>
  <c r="AM632" i="1" s="1"/>
  <c r="AL632" i="1" s="1"/>
  <c r="AU332" i="1"/>
  <c r="AT332" i="1" s="1"/>
  <c r="AS332" i="1" s="1"/>
  <c r="AR332" i="1" s="1"/>
  <c r="AQ332" i="1" s="1"/>
  <c r="AP332" i="1" s="1"/>
  <c r="AO332" i="1" s="1"/>
  <c r="AN332" i="1" s="1"/>
  <c r="AM332" i="1" s="1"/>
  <c r="AL332" i="1" s="1"/>
  <c r="AU382" i="1"/>
  <c r="AU215" i="1"/>
  <c r="AU267" i="1"/>
  <c r="AU271" i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U230" i="1"/>
  <c r="AT230" i="1" s="1"/>
  <c r="AS230" i="1" s="1"/>
  <c r="AR230" i="1" s="1"/>
  <c r="AQ230" i="1" s="1"/>
  <c r="AP230" i="1" s="1"/>
  <c r="AO230" i="1" s="1"/>
  <c r="AN230" i="1" s="1"/>
  <c r="AM230" i="1" s="1"/>
  <c r="AL230" i="1" s="1"/>
  <c r="AU129" i="1"/>
  <c r="AU162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126" i="1"/>
  <c r="AU83" i="1"/>
  <c r="AU645" i="1"/>
  <c r="AU549" i="1"/>
  <c r="AU605" i="1"/>
  <c r="AT605" i="1" s="1"/>
  <c r="AS605" i="1" s="1"/>
  <c r="AR605" i="1" s="1"/>
  <c r="AQ605" i="1" s="1"/>
  <c r="AP605" i="1" s="1"/>
  <c r="AO605" i="1" s="1"/>
  <c r="AN605" i="1" s="1"/>
  <c r="AM605" i="1" s="1"/>
  <c r="AL605" i="1" s="1"/>
  <c r="AU561" i="1"/>
  <c r="AT561" i="1" s="1"/>
  <c r="AS561" i="1" s="1"/>
  <c r="AR561" i="1" s="1"/>
  <c r="AQ561" i="1" s="1"/>
  <c r="AP561" i="1" s="1"/>
  <c r="AO561" i="1" s="1"/>
  <c r="AN561" i="1" s="1"/>
  <c r="AM561" i="1" s="1"/>
  <c r="AL561" i="1" s="1"/>
  <c r="AU560" i="1"/>
  <c r="AU484" i="1"/>
  <c r="AU292" i="1"/>
  <c r="AU302" i="1"/>
  <c r="AU298" i="1"/>
  <c r="AU101" i="1"/>
  <c r="AU52" i="1"/>
  <c r="AU49" i="1"/>
  <c r="AU40" i="1"/>
  <c r="BL10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BL11" i="1"/>
  <c r="AU378" i="1"/>
  <c r="AU307" i="1"/>
  <c r="AU259" i="1"/>
  <c r="AU60" i="1"/>
  <c r="AU38" i="1"/>
  <c r="BL2" i="1"/>
  <c r="BL32" i="1"/>
  <c r="BL18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AU89" i="1"/>
  <c r="AU58" i="1"/>
  <c r="AU41" i="1"/>
  <c r="BL27" i="1"/>
  <c r="AU22" i="1"/>
  <c r="BL24" i="1"/>
  <c r="AU592" i="1"/>
  <c r="AU562" i="1"/>
  <c r="AT562" i="1" s="1"/>
  <c r="AS562" i="1" s="1"/>
  <c r="AR562" i="1" s="1"/>
  <c r="AQ562" i="1" s="1"/>
  <c r="AP562" i="1" s="1"/>
  <c r="AO562" i="1" s="1"/>
  <c r="AN562" i="1" s="1"/>
  <c r="AM562" i="1" s="1"/>
  <c r="AL562" i="1" s="1"/>
  <c r="AU593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55" i="1"/>
  <c r="BL29" i="1"/>
  <c r="BL20" i="1"/>
  <c r="AU523" i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U93" i="1"/>
  <c r="AU26" i="1"/>
  <c r="BL16" i="1"/>
  <c r="BL9" i="1"/>
  <c r="AU612" i="1"/>
  <c r="AU416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43" i="1"/>
  <c r="AU50" i="1"/>
  <c r="BL6" i="1"/>
  <c r="AU456" i="1"/>
  <c r="BL21" i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AU325" i="1"/>
  <c r="BL3" i="1"/>
  <c r="AU527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23" i="1"/>
  <c r="AU225" i="1"/>
  <c r="AU639" i="1"/>
  <c r="AU533" i="1"/>
  <c r="AU589" i="1"/>
  <c r="AU607" i="1"/>
  <c r="AU540" i="1"/>
  <c r="AU642" i="1"/>
  <c r="AU467" i="1"/>
  <c r="AU403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AU295" i="1"/>
  <c r="AU201" i="1"/>
  <c r="AT201" i="1" s="1"/>
  <c r="AS201" i="1" s="1"/>
  <c r="AR201" i="1" s="1"/>
  <c r="AQ201" i="1" s="1"/>
  <c r="AP201" i="1" s="1"/>
  <c r="AO201" i="1" s="1"/>
  <c r="AN201" i="1" s="1"/>
  <c r="AM201" i="1" s="1"/>
  <c r="AL201" i="1" s="1"/>
  <c r="AU182" i="1"/>
  <c r="AU114" i="1"/>
  <c r="AU27" i="1"/>
  <c r="AU192" i="1"/>
  <c r="AU108" i="1"/>
  <c r="AU28" i="1"/>
  <c r="AU243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AU65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125" i="1"/>
  <c r="AU576" i="1"/>
  <c r="AU640" i="1"/>
  <c r="AT640" i="1" s="1"/>
  <c r="AS640" i="1" s="1"/>
  <c r="AR640" i="1" s="1"/>
  <c r="AQ640" i="1" s="1"/>
  <c r="AP640" i="1" s="1"/>
  <c r="AO640" i="1" s="1"/>
  <c r="AN640" i="1" s="1"/>
  <c r="AM640" i="1" s="1"/>
  <c r="AL640" i="1" s="1"/>
  <c r="AU597" i="1"/>
  <c r="AU449" i="1"/>
  <c r="AU524" i="1"/>
  <c r="AU578" i="1"/>
  <c r="AU343" i="1"/>
  <c r="AU391" i="1"/>
  <c r="AT391" i="1" s="1"/>
  <c r="AS391" i="1" s="1"/>
  <c r="AR391" i="1" s="1"/>
  <c r="AQ391" i="1" s="1"/>
  <c r="AP391" i="1" s="1"/>
  <c r="AO391" i="1" s="1"/>
  <c r="AN391" i="1" s="1"/>
  <c r="AM391" i="1" s="1"/>
  <c r="AL391" i="1" s="1"/>
  <c r="AU345" i="1"/>
  <c r="AU235" i="1"/>
  <c r="AU241" i="1"/>
  <c r="AU309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184" i="1"/>
  <c r="AU196" i="1"/>
  <c r="AU80" i="1"/>
  <c r="AU238" i="1"/>
  <c r="AU616" i="1"/>
  <c r="AU626" i="1"/>
  <c r="AU263" i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AU386" i="1"/>
  <c r="AU266" i="1"/>
  <c r="AU512" i="1"/>
  <c r="AU376" i="1"/>
  <c r="AU44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AU71" i="1"/>
  <c r="AU635" i="1"/>
  <c r="AU511" i="1"/>
  <c r="AU584" i="1"/>
  <c r="AU490" i="1"/>
  <c r="AU495" i="1"/>
  <c r="AU574" i="1"/>
  <c r="AU608" i="1"/>
  <c r="AT608" i="1" s="1"/>
  <c r="AS608" i="1" s="1"/>
  <c r="AR608" i="1" s="1"/>
  <c r="AQ608" i="1" s="1"/>
  <c r="AP608" i="1" s="1"/>
  <c r="AO608" i="1" s="1"/>
  <c r="AN608" i="1" s="1"/>
  <c r="AM608" i="1" s="1"/>
  <c r="AL608" i="1" s="1"/>
  <c r="AU513" i="1"/>
  <c r="AT513" i="1" s="1"/>
  <c r="AS513" i="1" s="1"/>
  <c r="AR513" i="1" s="1"/>
  <c r="AQ513" i="1" s="1"/>
  <c r="AP513" i="1" s="1"/>
  <c r="AO513" i="1" s="1"/>
  <c r="AN513" i="1" s="1"/>
  <c r="AM513" i="1" s="1"/>
  <c r="AL513" i="1" s="1"/>
  <c r="AU475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AU106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AU625" i="1"/>
  <c r="AT625" i="1" s="1"/>
  <c r="AS625" i="1" s="1"/>
  <c r="AR625" i="1" s="1"/>
  <c r="AQ625" i="1" s="1"/>
  <c r="AP625" i="1" s="1"/>
  <c r="AO625" i="1" s="1"/>
  <c r="AN625" i="1" s="1"/>
  <c r="AM625" i="1" s="1"/>
  <c r="AL625" i="1" s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AU344" i="1"/>
  <c r="AU146" i="1"/>
  <c r="AU600" i="1"/>
  <c r="AU538" i="1"/>
  <c r="AU486" i="1"/>
  <c r="AU603" i="1"/>
  <c r="AT603" i="1" s="1"/>
  <c r="AS603" i="1" s="1"/>
  <c r="AR603" i="1" s="1"/>
  <c r="AQ603" i="1" s="1"/>
  <c r="AP603" i="1" s="1"/>
  <c r="AO603" i="1" s="1"/>
  <c r="AN603" i="1" s="1"/>
  <c r="AM603" i="1" s="1"/>
  <c r="AL603" i="1" s="1"/>
  <c r="AU135" i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AU496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U45" i="1"/>
  <c r="AT45" i="1" s="1"/>
  <c r="AS45" i="1" s="1"/>
  <c r="AR45" i="1" s="1"/>
  <c r="AQ45" i="1" s="1"/>
  <c r="AP45" i="1" s="1"/>
  <c r="AO45" i="1" s="1"/>
  <c r="AN45" i="1" s="1"/>
  <c r="AM45" i="1" s="1"/>
  <c r="AL45" i="1" s="1"/>
  <c r="AU152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275" i="1"/>
  <c r="AT275" i="1" s="1"/>
  <c r="AS275" i="1" s="1"/>
  <c r="AR275" i="1" s="1"/>
  <c r="AQ275" i="1" s="1"/>
  <c r="AP275" i="1" s="1"/>
  <c r="AO275" i="1" s="1"/>
  <c r="AN275" i="1" s="1"/>
  <c r="AM275" i="1" s="1"/>
  <c r="AL275" i="1" s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U634" i="1"/>
  <c r="AU476" i="1"/>
  <c r="AU393" i="1"/>
  <c r="AU595" i="1"/>
  <c r="AT595" i="1" s="1"/>
  <c r="AS595" i="1" s="1"/>
  <c r="AR595" i="1" s="1"/>
  <c r="AQ595" i="1" s="1"/>
  <c r="AP595" i="1" s="1"/>
  <c r="AO595" i="1" s="1"/>
  <c r="AN595" i="1" s="1"/>
  <c r="AM595" i="1" s="1"/>
  <c r="AL595" i="1" s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U355" i="1"/>
  <c r="AU3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188" i="1"/>
  <c r="AU368" i="1"/>
  <c r="AU283" i="1"/>
  <c r="AT283" i="1" s="1"/>
  <c r="AS283" i="1" s="1"/>
  <c r="AR283" i="1" s="1"/>
  <c r="AQ283" i="1" s="1"/>
  <c r="AP283" i="1" s="1"/>
  <c r="AO283" i="1" s="1"/>
  <c r="AN283" i="1" s="1"/>
  <c r="AM283" i="1" s="1"/>
  <c r="AL283" i="1" s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54" i="1"/>
  <c r="AU502" i="1"/>
  <c r="AU273" i="1"/>
  <c r="AU531" i="1"/>
  <c r="AT531" i="1" s="1"/>
  <c r="AS531" i="1" s="1"/>
  <c r="AR531" i="1" s="1"/>
  <c r="AQ531" i="1" s="1"/>
  <c r="AP531" i="1" s="1"/>
  <c r="AO531" i="1" s="1"/>
  <c r="AN531" i="1" s="1"/>
  <c r="AM531" i="1" s="1"/>
  <c r="AL531" i="1" s="1"/>
  <c r="AU293" i="1"/>
  <c r="AU100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U256" i="1"/>
  <c r="AU116" i="1"/>
  <c r="AU428" i="1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AU193" i="1"/>
  <c r="AU209" i="1"/>
  <c r="AU455" i="1"/>
  <c r="AU291" i="1"/>
  <c r="AU388" i="1"/>
  <c r="AU155" i="1"/>
  <c r="AT155" i="1" s="1"/>
  <c r="AS155" i="1" s="1"/>
  <c r="AR155" i="1" s="1"/>
  <c r="AQ155" i="1" s="1"/>
  <c r="AP155" i="1" s="1"/>
  <c r="AO155" i="1" s="1"/>
  <c r="AN155" i="1" s="1"/>
  <c r="AM155" i="1" s="1"/>
  <c r="AL155" i="1" s="1"/>
  <c r="AU61" i="1"/>
  <c r="G290" i="1"/>
  <c r="Z290" i="1"/>
  <c r="AT64" i="1"/>
  <c r="AS64" i="1"/>
  <c r="AR64" i="1" s="1"/>
  <c r="AQ64" i="1" s="1"/>
  <c r="AP64" i="1" s="1"/>
  <c r="AO64" i="1" s="1"/>
  <c r="AN64" i="1" s="1"/>
  <c r="AM64" i="1" s="1"/>
  <c r="AL64" i="1" s="1"/>
  <c r="AS56" i="1"/>
  <c r="AR56" i="1" s="1"/>
  <c r="AQ56" i="1" s="1"/>
  <c r="AP56" i="1" s="1"/>
  <c r="AO56" i="1" s="1"/>
  <c r="AN56" i="1" s="1"/>
  <c r="AM56" i="1" s="1"/>
  <c r="AL56" i="1" s="1"/>
  <c r="AT56" i="1"/>
  <c r="AT163" i="1"/>
  <c r="AS163" i="1" s="1"/>
  <c r="AR163" i="1" s="1"/>
  <c r="AQ163" i="1" s="1"/>
  <c r="AP163" i="1" s="1"/>
  <c r="AO163" i="1" s="1"/>
  <c r="AN163" i="1" s="1"/>
  <c r="AM163" i="1" s="1"/>
  <c r="AL163" i="1" s="1"/>
  <c r="AK573" i="1"/>
  <c r="AI573" i="1"/>
  <c r="AJ573" i="1"/>
  <c r="AT427" i="1"/>
  <c r="AS427" i="1" s="1"/>
  <c r="AR427" i="1" s="1"/>
  <c r="AQ427" i="1" s="1"/>
  <c r="AP427" i="1" s="1"/>
  <c r="AO427" i="1" s="1"/>
  <c r="AN427" i="1" s="1"/>
  <c r="AM427" i="1" s="1"/>
  <c r="AL427" i="1" s="1"/>
  <c r="Z246" i="1"/>
  <c r="G246" i="1"/>
  <c r="AS328" i="1"/>
  <c r="AR328" i="1" s="1"/>
  <c r="AQ328" i="1" s="1"/>
  <c r="AP328" i="1" s="1"/>
  <c r="AO328" i="1" s="1"/>
  <c r="AN328" i="1" s="1"/>
  <c r="AM328" i="1" s="1"/>
  <c r="AL328" i="1" s="1"/>
  <c r="AT328" i="1"/>
  <c r="G227" i="1"/>
  <c r="Z227" i="1"/>
  <c r="I217" i="1"/>
  <c r="U217" i="1"/>
  <c r="AC217" i="1"/>
  <c r="AF217" i="1"/>
  <c r="AT198" i="1"/>
  <c r="AS198" i="1"/>
  <c r="AR198" i="1" s="1"/>
  <c r="AQ198" i="1" s="1"/>
  <c r="AP198" i="1" s="1"/>
  <c r="AO198" i="1" s="1"/>
  <c r="AN198" i="1" s="1"/>
  <c r="AM198" i="1" s="1"/>
  <c r="AL198" i="1" s="1"/>
  <c r="AT150" i="1"/>
  <c r="AS150" i="1"/>
  <c r="AR150" i="1" s="1"/>
  <c r="AQ150" i="1" s="1"/>
  <c r="AP150" i="1" s="1"/>
  <c r="AO150" i="1" s="1"/>
  <c r="AN150" i="1" s="1"/>
  <c r="AM150" i="1" s="1"/>
  <c r="AL150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T165" i="1"/>
  <c r="AS165" i="1" s="1"/>
  <c r="AR165" i="1" s="1"/>
  <c r="AQ165" i="1" s="1"/>
  <c r="AP165" i="1" s="1"/>
  <c r="AO165" i="1" s="1"/>
  <c r="AN165" i="1" s="1"/>
  <c r="AM165" i="1" s="1"/>
  <c r="AL165" i="1" s="1"/>
  <c r="AT587" i="1"/>
  <c r="AS587" i="1" s="1"/>
  <c r="AR587" i="1" s="1"/>
  <c r="AQ587" i="1" s="1"/>
  <c r="AP587" i="1" s="1"/>
  <c r="AO587" i="1" s="1"/>
  <c r="AN587" i="1" s="1"/>
  <c r="AM587" i="1" s="1"/>
  <c r="AL587" i="1" s="1"/>
  <c r="AT460" i="1"/>
  <c r="AS460" i="1" s="1"/>
  <c r="AR460" i="1" s="1"/>
  <c r="AQ460" i="1" s="1"/>
  <c r="AP460" i="1" s="1"/>
  <c r="AO460" i="1" s="1"/>
  <c r="AN460" i="1" s="1"/>
  <c r="AM460" i="1" s="1"/>
  <c r="AL460" i="1" s="1"/>
  <c r="G155" i="1"/>
  <c r="Z155" i="1"/>
  <c r="G253" i="1"/>
  <c r="Z253" i="1"/>
  <c r="G233" i="1"/>
  <c r="Z233" i="1"/>
  <c r="Z231" i="1"/>
  <c r="G231" i="1"/>
  <c r="AT457" i="1"/>
  <c r="AS457" i="1" s="1"/>
  <c r="AR457" i="1"/>
  <c r="AQ457" i="1" s="1"/>
  <c r="AP457" i="1" s="1"/>
  <c r="AO457" i="1" s="1"/>
  <c r="AN457" i="1" s="1"/>
  <c r="AM457" i="1" s="1"/>
  <c r="AL457" i="1" s="1"/>
  <c r="Z486" i="1"/>
  <c r="G486" i="1"/>
  <c r="AF117" i="1"/>
  <c r="J117" i="1"/>
  <c r="AC117" i="1"/>
  <c r="AJ217" i="1"/>
  <c r="AK217" i="1"/>
  <c r="AI217" i="1"/>
  <c r="AH217" i="1" s="1"/>
  <c r="Z448" i="1"/>
  <c r="G448" i="1"/>
  <c r="AT249" i="1"/>
  <c r="AS249" i="1"/>
  <c r="AR249" i="1" s="1"/>
  <c r="AQ249" i="1" s="1"/>
  <c r="AP249" i="1" s="1"/>
  <c r="AO249" i="1" s="1"/>
  <c r="AN249" i="1" s="1"/>
  <c r="AM249" i="1" s="1"/>
  <c r="AL249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T432" i="1"/>
  <c r="AS432" i="1" s="1"/>
  <c r="AR432" i="1" s="1"/>
  <c r="AQ432" i="1" s="1"/>
  <c r="AP432" i="1" s="1"/>
  <c r="AO432" i="1" s="1"/>
  <c r="AN432" i="1" s="1"/>
  <c r="AM432" i="1" s="1"/>
  <c r="AL432" i="1" s="1"/>
  <c r="AF271" i="1"/>
  <c r="I271" i="1"/>
  <c r="AC271" i="1"/>
  <c r="AR521" i="1"/>
  <c r="AQ521" i="1" s="1"/>
  <c r="AP521" i="1" s="1"/>
  <c r="AO521" i="1" s="1"/>
  <c r="AN521" i="1" s="1"/>
  <c r="AM521" i="1" s="1"/>
  <c r="AL521" i="1" s="1"/>
  <c r="AT521" i="1"/>
  <c r="AS521" i="1" s="1"/>
  <c r="AT565" i="1"/>
  <c r="AS565" i="1" s="1"/>
  <c r="AR565" i="1" s="1"/>
  <c r="AQ565" i="1" s="1"/>
  <c r="AP565" i="1" s="1"/>
  <c r="AO565" i="1" s="1"/>
  <c r="AN565" i="1" s="1"/>
  <c r="AM565" i="1" s="1"/>
  <c r="AL565" i="1" s="1"/>
  <c r="AT278" i="1"/>
  <c r="AS278" i="1" s="1"/>
  <c r="AR278" i="1" s="1"/>
  <c r="AQ278" i="1" s="1"/>
  <c r="AP278" i="1" s="1"/>
  <c r="AO278" i="1" s="1"/>
  <c r="AN278" i="1" s="1"/>
  <c r="AM278" i="1" s="1"/>
  <c r="AL278" i="1" s="1"/>
  <c r="Z101" i="1"/>
  <c r="G101" i="1"/>
  <c r="Z281" i="1"/>
  <c r="G281" i="1"/>
  <c r="AT274" i="1"/>
  <c r="AS274" i="1" s="1"/>
  <c r="AR274" i="1" s="1"/>
  <c r="AQ274" i="1" s="1"/>
  <c r="AP274" i="1" s="1"/>
  <c r="AO274" i="1" s="1"/>
  <c r="AN274" i="1" s="1"/>
  <c r="AM274" i="1" s="1"/>
  <c r="AL274" i="1" s="1"/>
  <c r="AS95" i="1"/>
  <c r="AR95" i="1" s="1"/>
  <c r="AQ95" i="1" s="1"/>
  <c r="AP95" i="1" s="1"/>
  <c r="AO95" i="1" s="1"/>
  <c r="AN95" i="1" s="1"/>
  <c r="AM95" i="1" s="1"/>
  <c r="AL95" i="1" s="1"/>
  <c r="AI95" i="1" s="1"/>
  <c r="AH95" i="1" s="1"/>
  <c r="AT95" i="1"/>
  <c r="Z242" i="1"/>
  <c r="G242" i="1"/>
  <c r="G367" i="1"/>
  <c r="Z367" i="1"/>
  <c r="AT173" i="1"/>
  <c r="AS173" i="1" s="1"/>
  <c r="AR173" i="1" s="1"/>
  <c r="AQ173" i="1" s="1"/>
  <c r="AP173" i="1" s="1"/>
  <c r="AO173" i="1" s="1"/>
  <c r="AN173" i="1" s="1"/>
  <c r="AM173" i="1" s="1"/>
  <c r="AL173" i="1" s="1"/>
  <c r="AT354" i="1"/>
  <c r="AQ354" i="1"/>
  <c r="AP354" i="1" s="1"/>
  <c r="AO354" i="1" s="1"/>
  <c r="AN354" i="1" s="1"/>
  <c r="AM354" i="1" s="1"/>
  <c r="AL354" i="1" s="1"/>
  <c r="AS354" i="1"/>
  <c r="AR354" i="1" s="1"/>
  <c r="AT190" i="1"/>
  <c r="AS190" i="1"/>
  <c r="AR190" i="1" s="1"/>
  <c r="AQ190" i="1" s="1"/>
  <c r="AP190" i="1" s="1"/>
  <c r="AO190" i="1" s="1"/>
  <c r="AN190" i="1" s="1"/>
  <c r="AM190" i="1" s="1"/>
  <c r="AL190" i="1" s="1"/>
  <c r="AQ330" i="1"/>
  <c r="AP330" i="1" s="1"/>
  <c r="AO330" i="1" s="1"/>
  <c r="AN330" i="1" s="1"/>
  <c r="AM330" i="1" s="1"/>
  <c r="AL330" i="1" s="1"/>
  <c r="AT330" i="1"/>
  <c r="AS330" i="1" s="1"/>
  <c r="AR330" i="1" s="1"/>
  <c r="AT72" i="1"/>
  <c r="AS72" i="1" s="1"/>
  <c r="AR72" i="1" s="1"/>
  <c r="AQ72" i="1" s="1"/>
  <c r="AP72" i="1" s="1"/>
  <c r="AO72" i="1" s="1"/>
  <c r="AN72" i="1" s="1"/>
  <c r="AM72" i="1" s="1"/>
  <c r="AL72" i="1" s="1"/>
  <c r="Z164" i="1"/>
  <c r="G164" i="1"/>
  <c r="AT381" i="1"/>
  <c r="AS381" i="1" s="1"/>
  <c r="AR381" i="1" s="1"/>
  <c r="AQ381" i="1" s="1"/>
  <c r="AP381" i="1" s="1"/>
  <c r="AO381" i="1" s="1"/>
  <c r="AN381" i="1" s="1"/>
  <c r="AM381" i="1" s="1"/>
  <c r="AL381" i="1" s="1"/>
  <c r="AT545" i="1"/>
  <c r="AS545" i="1" s="1"/>
  <c r="AR545" i="1" s="1"/>
  <c r="AQ545" i="1" s="1"/>
  <c r="AP545" i="1" s="1"/>
  <c r="AO545" i="1" s="1"/>
  <c r="AN545" i="1" s="1"/>
  <c r="AM545" i="1" s="1"/>
  <c r="AL545" i="1" s="1"/>
  <c r="G222" i="1"/>
  <c r="Z222" i="1"/>
  <c r="AT265" i="1"/>
  <c r="AS265" i="1" s="1"/>
  <c r="AR265" i="1" s="1"/>
  <c r="AQ265" i="1" s="1"/>
  <c r="AP265" i="1" s="1"/>
  <c r="AO265" i="1" s="1"/>
  <c r="AN265" i="1" s="1"/>
  <c r="AM265" i="1" s="1"/>
  <c r="AL265" i="1" s="1"/>
  <c r="AT410" i="1"/>
  <c r="AS410" i="1"/>
  <c r="AR410" i="1" s="1"/>
  <c r="AQ410" i="1" s="1"/>
  <c r="AP410" i="1" s="1"/>
  <c r="AO410" i="1" s="1"/>
  <c r="AN410" i="1" s="1"/>
  <c r="AM410" i="1" s="1"/>
  <c r="AL410" i="1" s="1"/>
  <c r="AK462" i="1"/>
  <c r="AI462" i="1"/>
  <c r="AJ462" i="1"/>
  <c r="AO370" i="1"/>
  <c r="AN370" i="1" s="1"/>
  <c r="AM370" i="1" s="1"/>
  <c r="AL370" i="1" s="1"/>
  <c r="AT370" i="1"/>
  <c r="AS370" i="1" s="1"/>
  <c r="AR370" i="1" s="1"/>
  <c r="AQ370" i="1" s="1"/>
  <c r="AP370" i="1" s="1"/>
  <c r="AT127" i="1"/>
  <c r="AS127" i="1"/>
  <c r="AR127" i="1" s="1"/>
  <c r="AQ127" i="1" s="1"/>
  <c r="AP127" i="1" s="1"/>
  <c r="AO127" i="1" s="1"/>
  <c r="AN127" i="1" s="1"/>
  <c r="AM127" i="1" s="1"/>
  <c r="AL127" i="1" s="1"/>
  <c r="Z103" i="1"/>
  <c r="G103" i="1"/>
  <c r="AT440" i="1"/>
  <c r="AS440" i="1" s="1"/>
  <c r="AR440" i="1" s="1"/>
  <c r="AQ440" i="1" s="1"/>
  <c r="AP440" i="1" s="1"/>
  <c r="AO440" i="1" s="1"/>
  <c r="AN440" i="1" s="1"/>
  <c r="AM440" i="1" s="1"/>
  <c r="AL440" i="1" s="1"/>
  <c r="Z185" i="1"/>
  <c r="G185" i="1"/>
  <c r="AT598" i="1"/>
  <c r="AS598" i="1" s="1"/>
  <c r="AR598" i="1" s="1"/>
  <c r="AQ598" i="1" s="1"/>
  <c r="AP598" i="1" s="1"/>
  <c r="AO598" i="1" s="1"/>
  <c r="AN598" i="1" s="1"/>
  <c r="AM598" i="1" s="1"/>
  <c r="AL598" i="1" s="1"/>
  <c r="Z166" i="1"/>
  <c r="G166" i="1"/>
  <c r="G255" i="1"/>
  <c r="Z255" i="1"/>
  <c r="AU123" i="1"/>
  <c r="Z123" i="1"/>
  <c r="G123" i="1"/>
  <c r="G304" i="1"/>
  <c r="Z304" i="1"/>
  <c r="AF125" i="1"/>
  <c r="AC125" i="1"/>
  <c r="I125" i="1"/>
  <c r="AR522" i="1"/>
  <c r="AQ522" i="1" s="1"/>
  <c r="AP522" i="1" s="1"/>
  <c r="AO522" i="1" s="1"/>
  <c r="AN522" i="1" s="1"/>
  <c r="AM522" i="1" s="1"/>
  <c r="AL522" i="1" s="1"/>
  <c r="AT522" i="1"/>
  <c r="AS522" i="1" s="1"/>
  <c r="AT543" i="1"/>
  <c r="AS543" i="1" s="1"/>
  <c r="AR543" i="1" s="1"/>
  <c r="AQ543" i="1" s="1"/>
  <c r="AP543" i="1" s="1"/>
  <c r="AO543" i="1" s="1"/>
  <c r="AN543" i="1" s="1"/>
  <c r="AM543" i="1" s="1"/>
  <c r="AL543" i="1" s="1"/>
  <c r="AT498" i="1"/>
  <c r="AS498" i="1"/>
  <c r="AR498" i="1" s="1"/>
  <c r="AQ498" i="1" s="1"/>
  <c r="AP498" i="1" s="1"/>
  <c r="AO498" i="1" s="1"/>
  <c r="AN498" i="1" s="1"/>
  <c r="AM498" i="1" s="1"/>
  <c r="AL498" i="1" s="1"/>
  <c r="AT372" i="1"/>
  <c r="AS372" i="1" s="1"/>
  <c r="AR372" i="1" s="1"/>
  <c r="AQ372" i="1" s="1"/>
  <c r="AP372" i="1" s="1"/>
  <c r="AO372" i="1" s="1"/>
  <c r="AN372" i="1" s="1"/>
  <c r="AM372" i="1" s="1"/>
  <c r="AL372" i="1" s="1"/>
  <c r="AT133" i="1"/>
  <c r="AS133" i="1" s="1"/>
  <c r="AR133" i="1" s="1"/>
  <c r="AQ133" i="1" s="1"/>
  <c r="AP133" i="1" s="1"/>
  <c r="AO133" i="1" s="1"/>
  <c r="AN133" i="1" s="1"/>
  <c r="AM133" i="1" s="1"/>
  <c r="AL133" i="1" s="1"/>
  <c r="Z189" i="1"/>
  <c r="G189" i="1"/>
  <c r="Z46" i="1"/>
  <c r="G46" i="1"/>
  <c r="AF512" i="1"/>
  <c r="AC512" i="1"/>
  <c r="K512" i="1"/>
  <c r="I218" i="1"/>
  <c r="AF218" i="1"/>
  <c r="AC218" i="1"/>
  <c r="G87" i="1"/>
  <c r="Z87" i="1"/>
  <c r="Z26" i="1"/>
  <c r="G26" i="1"/>
  <c r="AT247" i="1"/>
  <c r="AS247" i="1" s="1"/>
  <c r="AR247" i="1" s="1"/>
  <c r="AQ247" i="1" s="1"/>
  <c r="AP247" i="1" s="1"/>
  <c r="AO247" i="1" s="1"/>
  <c r="AN247" i="1" s="1"/>
  <c r="AM247" i="1" s="1"/>
  <c r="AL247" i="1" s="1"/>
  <c r="AT287" i="1"/>
  <c r="AS287" i="1" s="1"/>
  <c r="AQ287" i="1"/>
  <c r="AP287" i="1" s="1"/>
  <c r="AO287" i="1" s="1"/>
  <c r="AN287" i="1" s="1"/>
  <c r="AM287" i="1" s="1"/>
  <c r="AL287" i="1" s="1"/>
  <c r="AR287" i="1"/>
  <c r="I340" i="1"/>
  <c r="AC340" i="1"/>
  <c r="AF340" i="1"/>
  <c r="G235" i="1"/>
  <c r="Z235" i="1"/>
  <c r="AT547" i="1"/>
  <c r="AS547" i="1" s="1"/>
  <c r="AR547" i="1" s="1"/>
  <c r="AQ547" i="1"/>
  <c r="AP547" i="1" s="1"/>
  <c r="AO547" i="1" s="1"/>
  <c r="AN547" i="1" s="1"/>
  <c r="AM547" i="1" s="1"/>
  <c r="AL547" i="1" s="1"/>
  <c r="AI563" i="1"/>
  <c r="AH563" i="1" s="1"/>
  <c r="AK563" i="1"/>
  <c r="AJ563" i="1"/>
  <c r="AT614" i="1"/>
  <c r="AS614" i="1" s="1"/>
  <c r="AR614" i="1" s="1"/>
  <c r="AQ614" i="1" s="1"/>
  <c r="AP614" i="1" s="1"/>
  <c r="AO614" i="1" s="1"/>
  <c r="AN614" i="1" s="1"/>
  <c r="AM614" i="1" s="1"/>
  <c r="AL614" i="1" s="1"/>
  <c r="AT557" i="1"/>
  <c r="AS557" i="1" s="1"/>
  <c r="AR557" i="1" s="1"/>
  <c r="AQ557" i="1" s="1"/>
  <c r="AP557" i="1" s="1"/>
  <c r="AO557" i="1" s="1"/>
  <c r="AN557" i="1" s="1"/>
  <c r="AM557" i="1" s="1"/>
  <c r="AL557" i="1" s="1"/>
  <c r="AI492" i="1"/>
  <c r="AH492" i="1" s="1"/>
  <c r="AJ492" i="1"/>
  <c r="AK492" i="1"/>
  <c r="AT264" i="1"/>
  <c r="AS264" i="1" s="1"/>
  <c r="AR264" i="1" s="1"/>
  <c r="AQ264" i="1" s="1"/>
  <c r="AP264" i="1" s="1"/>
  <c r="AO264" i="1" s="1"/>
  <c r="AN264" i="1" s="1"/>
  <c r="AM264" i="1" s="1"/>
  <c r="AL264" i="1" s="1"/>
  <c r="AF138" i="1"/>
  <c r="J138" i="1"/>
  <c r="AC138" i="1"/>
  <c r="AC104" i="1"/>
  <c r="AF104" i="1"/>
  <c r="I104" i="1"/>
  <c r="Z200" i="1"/>
  <c r="G200" i="1"/>
  <c r="AS346" i="1"/>
  <c r="AR346" i="1" s="1"/>
  <c r="AQ346" i="1" s="1"/>
  <c r="AP346" i="1" s="1"/>
  <c r="AO346" i="1" s="1"/>
  <c r="AN346" i="1" s="1"/>
  <c r="AM346" i="1" s="1"/>
  <c r="AL346" i="1" s="1"/>
  <c r="AT346" i="1"/>
  <c r="AI571" i="1"/>
  <c r="AJ571" i="1"/>
  <c r="AK571" i="1"/>
  <c r="AI348" i="1"/>
  <c r="AK348" i="1"/>
  <c r="AJ348" i="1"/>
  <c r="AI45" i="1"/>
  <c r="AH45" i="1" s="1"/>
  <c r="AK45" i="1"/>
  <c r="AJ45" i="1"/>
  <c r="AK531" i="1"/>
  <c r="AI531" i="1"/>
  <c r="AH531" i="1" s="1"/>
  <c r="AJ531" i="1"/>
  <c r="AI262" i="1"/>
  <c r="AK262" i="1"/>
  <c r="AJ262" i="1"/>
  <c r="AI200" i="1"/>
  <c r="AH200" i="1" s="1"/>
  <c r="AK200" i="1"/>
  <c r="AJ200" i="1"/>
  <c r="AJ142" i="1"/>
  <c r="AI142" i="1"/>
  <c r="AH142" i="1" s="1"/>
  <c r="AK142" i="1"/>
  <c r="AJ201" i="1"/>
  <c r="AI201" i="1"/>
  <c r="AK201" i="1"/>
  <c r="AK160" i="1"/>
  <c r="AJ160" i="1"/>
  <c r="AI160" i="1"/>
  <c r="AH160" i="1" s="1"/>
  <c r="AJ25" i="1"/>
  <c r="AK25" i="1"/>
  <c r="AI25" i="1"/>
  <c r="AI113" i="1"/>
  <c r="AJ113" i="1"/>
  <c r="AK113" i="1"/>
  <c r="AJ608" i="1"/>
  <c r="AK608" i="1"/>
  <c r="AI608" i="1"/>
  <c r="AT157" i="1"/>
  <c r="AS157" i="1" s="1"/>
  <c r="AR157" i="1" s="1"/>
  <c r="AQ157" i="1" s="1"/>
  <c r="AP157" i="1" s="1"/>
  <c r="AO157" i="1" s="1"/>
  <c r="AN157" i="1" s="1"/>
  <c r="AM157" i="1" s="1"/>
  <c r="AL157" i="1" s="1"/>
  <c r="AC637" i="1"/>
  <c r="AF637" i="1"/>
  <c r="K637" i="1"/>
  <c r="I370" i="1"/>
  <c r="AC370" i="1"/>
  <c r="AF370" i="1"/>
  <c r="I258" i="1"/>
  <c r="AF258" i="1"/>
  <c r="AC258" i="1"/>
  <c r="AT239" i="1"/>
  <c r="AS239" i="1" s="1"/>
  <c r="AR239" i="1" s="1"/>
  <c r="AQ239" i="1" s="1"/>
  <c r="AP239" i="1" s="1"/>
  <c r="AO239" i="1" s="1"/>
  <c r="AN239" i="1" s="1"/>
  <c r="AM239" i="1" s="1"/>
  <c r="AL239" i="1" s="1"/>
  <c r="AT78" i="1"/>
  <c r="AS78" i="1" s="1"/>
  <c r="AR78" i="1" s="1"/>
  <c r="AQ78" i="1" s="1"/>
  <c r="AP78" i="1" s="1"/>
  <c r="AO78" i="1" s="1"/>
  <c r="AN78" i="1" s="1"/>
  <c r="AM78" i="1" s="1"/>
  <c r="AL78" i="1" s="1"/>
  <c r="AF579" i="1"/>
  <c r="AC579" i="1"/>
  <c r="K579" i="1"/>
  <c r="AC475" i="1"/>
  <c r="K475" i="1"/>
  <c r="AF475" i="1"/>
  <c r="AF397" i="1"/>
  <c r="AC397" i="1"/>
  <c r="K397" i="1"/>
  <c r="AC373" i="1"/>
  <c r="AF373" i="1"/>
  <c r="I373" i="1"/>
  <c r="AT285" i="1"/>
  <c r="AS285" i="1" s="1"/>
  <c r="AR285" i="1" s="1"/>
  <c r="AQ285" i="1" s="1"/>
  <c r="AP285" i="1" s="1"/>
  <c r="AO285" i="1" s="1"/>
  <c r="AN285" i="1" s="1"/>
  <c r="AM285" i="1" s="1"/>
  <c r="AL285" i="1" s="1"/>
  <c r="AC239" i="1"/>
  <c r="AF239" i="1"/>
  <c r="I239" i="1"/>
  <c r="K470" i="1"/>
  <c r="AF470" i="1"/>
  <c r="AC470" i="1"/>
  <c r="AT145" i="1"/>
  <c r="AS145" i="1" s="1"/>
  <c r="AR145" i="1" s="1"/>
  <c r="AQ145" i="1" s="1"/>
  <c r="AP145" i="1" s="1"/>
  <c r="AO145" i="1" s="1"/>
  <c r="AN145" i="1" s="1"/>
  <c r="AM145" i="1" s="1"/>
  <c r="AL145" i="1" s="1"/>
  <c r="K647" i="1"/>
  <c r="AC36" i="1"/>
  <c r="U36" i="1"/>
  <c r="AF381" i="1"/>
  <c r="I381" i="1"/>
  <c r="AC381" i="1"/>
  <c r="J137" i="1"/>
  <c r="AF137" i="1"/>
  <c r="AC137" i="1"/>
  <c r="AC202" i="1"/>
  <c r="U202" i="1"/>
  <c r="AT138" i="1"/>
  <c r="AS138" i="1" s="1"/>
  <c r="AR138" i="1" s="1"/>
  <c r="AQ138" i="1" s="1"/>
  <c r="AP138" i="1" s="1"/>
  <c r="AO138" i="1" s="1"/>
  <c r="AN138" i="1" s="1"/>
  <c r="AM138" i="1" s="1"/>
  <c r="AL138" i="1" s="1"/>
  <c r="AK509" i="1"/>
  <c r="AI509" i="1"/>
  <c r="AJ509" i="1"/>
  <c r="AF613" i="1"/>
  <c r="AC613" i="1"/>
  <c r="K613" i="1"/>
  <c r="K401" i="1"/>
  <c r="AF401" i="1"/>
  <c r="AC401" i="1"/>
  <c r="AT373" i="1"/>
  <c r="AS373" i="1" s="1"/>
  <c r="AR373" i="1" s="1"/>
  <c r="AQ373" i="1" s="1"/>
  <c r="AP373" i="1" s="1"/>
  <c r="AO373" i="1" s="1"/>
  <c r="AN373" i="1" s="1"/>
  <c r="AM373" i="1" s="1"/>
  <c r="AL373" i="1" s="1"/>
  <c r="AF641" i="1"/>
  <c r="K641" i="1"/>
  <c r="AC641" i="1"/>
  <c r="AT397" i="1"/>
  <c r="AS397" i="1" s="1"/>
  <c r="AR397" i="1" s="1"/>
  <c r="AQ397" i="1" s="1"/>
  <c r="AP397" i="1" s="1"/>
  <c r="AO397" i="1" s="1"/>
  <c r="AN397" i="1" s="1"/>
  <c r="AM397" i="1" s="1"/>
  <c r="AL397" i="1" s="1"/>
  <c r="AT258" i="1"/>
  <c r="AS258" i="1" s="1"/>
  <c r="AR258" i="1" s="1"/>
  <c r="AQ258" i="1" s="1"/>
  <c r="AP258" i="1" s="1"/>
  <c r="AO258" i="1" s="1"/>
  <c r="AN258" i="1" s="1"/>
  <c r="AM258" i="1" s="1"/>
  <c r="AL258" i="1" s="1"/>
  <c r="AT311" i="1"/>
  <c r="AS311" i="1" s="1"/>
  <c r="AR311" i="1" s="1"/>
  <c r="AQ311" i="1" s="1"/>
  <c r="AP311" i="1" s="1"/>
  <c r="AO311" i="1" s="1"/>
  <c r="AN311" i="1" s="1"/>
  <c r="AM311" i="1" s="1"/>
  <c r="AL311" i="1" s="1"/>
  <c r="K499" i="1"/>
  <c r="AC499" i="1"/>
  <c r="AF499" i="1"/>
  <c r="AT401" i="1"/>
  <c r="AS401" i="1" s="1"/>
  <c r="AR401" i="1" s="1"/>
  <c r="AQ401" i="1" s="1"/>
  <c r="AP401" i="1" s="1"/>
  <c r="AO401" i="1" s="1"/>
  <c r="AN401" i="1" s="1"/>
  <c r="AM401" i="1" s="1"/>
  <c r="AL401" i="1" s="1"/>
  <c r="AF643" i="1"/>
  <c r="AC362" i="1"/>
  <c r="AF362" i="1"/>
  <c r="I362" i="1"/>
  <c r="AT139" i="1"/>
  <c r="AS139" i="1" s="1"/>
  <c r="AR139" i="1" s="1"/>
  <c r="AQ139" i="1" s="1"/>
  <c r="AP139" i="1" s="1"/>
  <c r="AO139" i="1" s="1"/>
  <c r="AN139" i="1" s="1"/>
  <c r="AM139" i="1" s="1"/>
  <c r="AL139" i="1" s="1"/>
  <c r="AT59" i="1"/>
  <c r="AS59" i="1" s="1"/>
  <c r="AR59" i="1" s="1"/>
  <c r="AQ59" i="1" s="1"/>
  <c r="AP59" i="1" s="1"/>
  <c r="AO59" i="1" s="1"/>
  <c r="AN59" i="1" s="1"/>
  <c r="AM59" i="1" s="1"/>
  <c r="AL59" i="1" s="1"/>
  <c r="AF363" i="1"/>
  <c r="I363" i="1"/>
  <c r="AC363" i="1"/>
  <c r="AF221" i="1"/>
  <c r="AC221" i="1"/>
  <c r="I221" i="1"/>
  <c r="AC432" i="1"/>
  <c r="AF432" i="1"/>
  <c r="J432" i="1"/>
  <c r="AT610" i="1"/>
  <c r="AS610" i="1" s="1"/>
  <c r="AR610" i="1" s="1"/>
  <c r="AQ610" i="1" s="1"/>
  <c r="AP610" i="1" s="1"/>
  <c r="AO610" i="1" s="1"/>
  <c r="AN610" i="1" s="1"/>
  <c r="AM610" i="1" s="1"/>
  <c r="AL610" i="1" s="1"/>
  <c r="AT582" i="1"/>
  <c r="AS582" i="1" s="1"/>
  <c r="AR582" i="1" s="1"/>
  <c r="AQ582" i="1" s="1"/>
  <c r="AP582" i="1" s="1"/>
  <c r="AO582" i="1" s="1"/>
  <c r="AN582" i="1" s="1"/>
  <c r="AM582" i="1" s="1"/>
  <c r="AL582" i="1" s="1"/>
  <c r="K633" i="1"/>
  <c r="AC633" i="1"/>
  <c r="AF633" i="1"/>
  <c r="AS499" i="1"/>
  <c r="AR499" i="1" s="1"/>
  <c r="AQ499" i="1" s="1"/>
  <c r="AP499" i="1" s="1"/>
  <c r="AO499" i="1" s="1"/>
  <c r="AN499" i="1" s="1"/>
  <c r="AM499" i="1" s="1"/>
  <c r="AL499" i="1" s="1"/>
  <c r="AT499" i="1"/>
  <c r="AT637" i="1"/>
  <c r="AS637" i="1"/>
  <c r="AR637" i="1" s="1"/>
  <c r="AQ637" i="1" s="1"/>
  <c r="AP637" i="1" s="1"/>
  <c r="AO637" i="1" s="1"/>
  <c r="AN637" i="1" s="1"/>
  <c r="AM637" i="1" s="1"/>
  <c r="AL637" i="1" s="1"/>
  <c r="AK95" i="1"/>
  <c r="AJ95" i="1"/>
  <c r="AF168" i="1"/>
  <c r="AC168" i="1"/>
  <c r="I168" i="1"/>
  <c r="K477" i="1"/>
  <c r="AC477" i="1"/>
  <c r="AF477" i="1"/>
  <c r="AS405" i="1"/>
  <c r="AR405" i="1" s="1"/>
  <c r="AQ405" i="1" s="1"/>
  <c r="AP405" i="1" s="1"/>
  <c r="AO405" i="1" s="1"/>
  <c r="AN405" i="1" s="1"/>
  <c r="AM405" i="1" s="1"/>
  <c r="AL405" i="1" s="1"/>
  <c r="AT405" i="1"/>
  <c r="AT202" i="1"/>
  <c r="AS202" i="1" s="1"/>
  <c r="AR202" i="1" s="1"/>
  <c r="AQ202" i="1" s="1"/>
  <c r="AP202" i="1" s="1"/>
  <c r="AO202" i="1" s="1"/>
  <c r="AN202" i="1" s="1"/>
  <c r="AM202" i="1" s="1"/>
  <c r="AL202" i="1" s="1"/>
  <c r="J78" i="1"/>
  <c r="AF78" i="1"/>
  <c r="AC78" i="1"/>
  <c r="AT436" i="1"/>
  <c r="AS436" i="1"/>
  <c r="AR436" i="1" s="1"/>
  <c r="AQ436" i="1" s="1"/>
  <c r="AP436" i="1" s="1"/>
  <c r="AO436" i="1" s="1"/>
  <c r="AN436" i="1" s="1"/>
  <c r="AM436" i="1" s="1"/>
  <c r="AL436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H567" i="1"/>
  <c r="AT550" i="1"/>
  <c r="AS550" i="1" s="1"/>
  <c r="AR550" i="1" s="1"/>
  <c r="AQ550" i="1" s="1"/>
  <c r="AP550" i="1" s="1"/>
  <c r="AO550" i="1" s="1"/>
  <c r="AN550" i="1" s="1"/>
  <c r="AM550" i="1" s="1"/>
  <c r="AL550" i="1" s="1"/>
  <c r="AA510" i="1"/>
  <c r="AB510" i="1"/>
  <c r="AF379" i="1"/>
  <c r="I379" i="1"/>
  <c r="AC379" i="1"/>
  <c r="I252" i="1"/>
  <c r="AC252" i="1"/>
  <c r="AF252" i="1"/>
  <c r="Z480" i="1"/>
  <c r="G480" i="1"/>
  <c r="AU480" i="1"/>
  <c r="AC505" i="1"/>
  <c r="K505" i="1"/>
  <c r="AF505" i="1"/>
  <c r="AU153" i="1"/>
  <c r="G153" i="1"/>
  <c r="Z153" i="1"/>
  <c r="AC278" i="1"/>
  <c r="I278" i="1"/>
  <c r="AF278" i="1"/>
  <c r="AC139" i="1"/>
  <c r="AF139" i="1"/>
  <c r="I139" i="1"/>
  <c r="AF184" i="1"/>
  <c r="AC184" i="1"/>
  <c r="I184" i="1"/>
  <c r="AT140" i="1"/>
  <c r="AS140" i="1" s="1"/>
  <c r="AR140" i="1" s="1"/>
  <c r="AQ140" i="1" s="1"/>
  <c r="AP140" i="1" s="1"/>
  <c r="AO140" i="1" s="1"/>
  <c r="AN140" i="1" s="1"/>
  <c r="AM140" i="1" s="1"/>
  <c r="AL140" i="1" s="1"/>
  <c r="AF610" i="1"/>
  <c r="AC610" i="1"/>
  <c r="K610" i="1"/>
  <c r="AT633" i="1"/>
  <c r="AS633" i="1" s="1"/>
  <c r="AR633" i="1" s="1"/>
  <c r="AQ633" i="1" s="1"/>
  <c r="AP633" i="1" s="1"/>
  <c r="AO633" i="1" s="1"/>
  <c r="AN633" i="1" s="1"/>
  <c r="AM633" i="1" s="1"/>
  <c r="AL633" i="1" s="1"/>
  <c r="AT451" i="1"/>
  <c r="AS451" i="1" s="1"/>
  <c r="AR451" i="1" s="1"/>
  <c r="AQ451" i="1" s="1"/>
  <c r="AP451" i="1" s="1"/>
  <c r="AO451" i="1" s="1"/>
  <c r="AN451" i="1" s="1"/>
  <c r="AM451" i="1" s="1"/>
  <c r="AL451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F647" i="1"/>
  <c r="AT272" i="1"/>
  <c r="AS272" i="1"/>
  <c r="AR272" i="1" s="1"/>
  <c r="AQ272" i="1" s="1"/>
  <c r="AP272" i="1" s="1"/>
  <c r="AO272" i="1" s="1"/>
  <c r="AN272" i="1" s="1"/>
  <c r="AM272" i="1" s="1"/>
  <c r="AL272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F102" i="1"/>
  <c r="AC102" i="1"/>
  <c r="I102" i="1"/>
  <c r="H34" i="1"/>
  <c r="AC34" i="1"/>
  <c r="I195" i="1"/>
  <c r="AC195" i="1"/>
  <c r="AF195" i="1"/>
  <c r="AC395" i="1"/>
  <c r="K395" i="1"/>
  <c r="AF395" i="1"/>
  <c r="AF289" i="1"/>
  <c r="I289" i="1"/>
  <c r="AC289" i="1"/>
  <c r="AC599" i="1"/>
  <c r="K599" i="1"/>
  <c r="AF599" i="1"/>
  <c r="AU224" i="1"/>
  <c r="G224" i="1"/>
  <c r="Z224" i="1"/>
  <c r="AT469" i="1"/>
  <c r="AS469" i="1" s="1"/>
  <c r="AR469" i="1" s="1"/>
  <c r="AQ469" i="1" s="1"/>
  <c r="AP469" i="1" s="1"/>
  <c r="AO469" i="1" s="1"/>
  <c r="AN469" i="1" s="1"/>
  <c r="AM469" i="1" s="1"/>
  <c r="AL469" i="1" s="1"/>
  <c r="Z130" i="1"/>
  <c r="G130" i="1"/>
  <c r="AU130" i="1"/>
  <c r="AT444" i="1"/>
  <c r="AS444" i="1" s="1"/>
  <c r="AR444" i="1" s="1"/>
  <c r="AQ444" i="1" s="1"/>
  <c r="AP444" i="1" s="1"/>
  <c r="AO444" i="1" s="1"/>
  <c r="AN444" i="1" s="1"/>
  <c r="AM444" i="1" s="1"/>
  <c r="AL444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C140" i="1"/>
  <c r="I140" i="1"/>
  <c r="AF140" i="1"/>
  <c r="AT102" i="1"/>
  <c r="AS102" i="1" s="1"/>
  <c r="AR102" i="1" s="1"/>
  <c r="AQ102" i="1" s="1"/>
  <c r="AP102" i="1" s="1"/>
  <c r="AO102" i="1" s="1"/>
  <c r="AN102" i="1" s="1"/>
  <c r="AM102" i="1" s="1"/>
  <c r="AL102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S289" i="1"/>
  <c r="AR289" i="1" s="1"/>
  <c r="AQ289" i="1" s="1"/>
  <c r="AP289" i="1" s="1"/>
  <c r="AO289" i="1" s="1"/>
  <c r="AN289" i="1" s="1"/>
  <c r="AM289" i="1" s="1"/>
  <c r="AL289" i="1" s="1"/>
  <c r="AT289" i="1"/>
  <c r="AT591" i="1"/>
  <c r="AS591" i="1" s="1"/>
  <c r="AR591" i="1" s="1"/>
  <c r="AQ591" i="1" s="1"/>
  <c r="AP591" i="1" s="1"/>
  <c r="AO591" i="1" s="1"/>
  <c r="AN591" i="1" s="1"/>
  <c r="AM591" i="1" s="1"/>
  <c r="AL591" i="1" s="1"/>
  <c r="AC275" i="1"/>
  <c r="AF275" i="1"/>
  <c r="I275" i="1"/>
  <c r="AT379" i="1"/>
  <c r="AS379" i="1" s="1"/>
  <c r="AR379" i="1" s="1"/>
  <c r="AQ379" i="1" s="1"/>
  <c r="AP379" i="1" s="1"/>
  <c r="AO379" i="1" s="1"/>
  <c r="AN379" i="1" s="1"/>
  <c r="AM379" i="1" s="1"/>
  <c r="AL379" i="1" s="1"/>
  <c r="I220" i="1"/>
  <c r="AF220" i="1"/>
  <c r="AC220" i="1"/>
  <c r="J116" i="1"/>
  <c r="AF116" i="1"/>
  <c r="AC116" i="1"/>
  <c r="AS236" i="1"/>
  <c r="AR236" i="1" s="1"/>
  <c r="AQ236" i="1" s="1"/>
  <c r="AP236" i="1" s="1"/>
  <c r="AO236" i="1" s="1"/>
  <c r="AN236" i="1" s="1"/>
  <c r="AM236" i="1" s="1"/>
  <c r="AL236" i="1" s="1"/>
  <c r="AT236" i="1"/>
  <c r="AT34" i="1"/>
  <c r="AS34" i="1" s="1"/>
  <c r="AR34" i="1" s="1"/>
  <c r="AQ34" i="1" s="1"/>
  <c r="AP34" i="1" s="1"/>
  <c r="AO34" i="1" s="1"/>
  <c r="AN34" i="1" s="1"/>
  <c r="AM34" i="1" s="1"/>
  <c r="AL34" i="1" s="1"/>
  <c r="AT252" i="1"/>
  <c r="AS252" i="1" s="1"/>
  <c r="AR252" i="1" s="1"/>
  <c r="AQ252" i="1" s="1"/>
  <c r="AP252" i="1" s="1"/>
  <c r="AO252" i="1" s="1"/>
  <c r="AN252" i="1" s="1"/>
  <c r="AM252" i="1" s="1"/>
  <c r="AL252" i="1" s="1"/>
  <c r="AT465" i="1"/>
  <c r="AS465" i="1"/>
  <c r="AR465" i="1" s="1"/>
  <c r="AQ465" i="1" s="1"/>
  <c r="AP465" i="1" s="1"/>
  <c r="AO465" i="1" s="1"/>
  <c r="AN465" i="1" s="1"/>
  <c r="AM465" i="1" s="1"/>
  <c r="AL465" i="1" s="1"/>
  <c r="AT395" i="1"/>
  <c r="AS395" i="1" s="1"/>
  <c r="AR395" i="1" s="1"/>
  <c r="AQ395" i="1" s="1"/>
  <c r="AP395" i="1" s="1"/>
  <c r="AO395" i="1" s="1"/>
  <c r="AN395" i="1" s="1"/>
  <c r="AM395" i="1" s="1"/>
  <c r="AL395" i="1" s="1"/>
  <c r="AF536" i="1"/>
  <c r="K536" i="1"/>
  <c r="AC536" i="1"/>
  <c r="AT438" i="1"/>
  <c r="AS438" i="1" s="1"/>
  <c r="AR438" i="1" s="1"/>
  <c r="AQ438" i="1" s="1"/>
  <c r="AP438" i="1" s="1"/>
  <c r="AO438" i="1" s="1"/>
  <c r="AN438" i="1" s="1"/>
  <c r="AM438" i="1" s="1"/>
  <c r="AL438" i="1" s="1"/>
  <c r="AT470" i="1"/>
  <c r="AS470" i="1"/>
  <c r="AR470" i="1" s="1"/>
  <c r="AQ470" i="1" s="1"/>
  <c r="AP470" i="1" s="1"/>
  <c r="AO470" i="1" s="1"/>
  <c r="AN470" i="1" s="1"/>
  <c r="AM470" i="1" s="1"/>
  <c r="AL470" i="1" s="1"/>
  <c r="AT599" i="1"/>
  <c r="AS599" i="1" s="1"/>
  <c r="AR599" i="1" s="1"/>
  <c r="AQ599" i="1" s="1"/>
  <c r="AP599" i="1" s="1"/>
  <c r="AO599" i="1" s="1"/>
  <c r="AN599" i="1" s="1"/>
  <c r="AM599" i="1" s="1"/>
  <c r="AL599" i="1" s="1"/>
  <c r="AC405" i="1"/>
  <c r="K405" i="1"/>
  <c r="AF405" i="1"/>
  <c r="AF469" i="1"/>
  <c r="AC469" i="1"/>
  <c r="K469" i="1"/>
  <c r="AT526" i="1"/>
  <c r="AS526" i="1" s="1"/>
  <c r="AR526" i="1" s="1"/>
  <c r="AQ526" i="1" s="1"/>
  <c r="AP526" i="1" s="1"/>
  <c r="AO526" i="1" s="1"/>
  <c r="AN526" i="1" s="1"/>
  <c r="AM526" i="1" s="1"/>
  <c r="AL526" i="1" s="1"/>
  <c r="AJ446" i="1"/>
  <c r="AK446" i="1"/>
  <c r="AI446" i="1"/>
  <c r="AF145" i="1"/>
  <c r="I145" i="1"/>
  <c r="AC145" i="1"/>
  <c r="C16" i="1"/>
  <c r="D18" i="1" s="1"/>
  <c r="O643" i="1"/>
  <c r="O647" i="1"/>
  <c r="O644" i="1"/>
  <c r="O646" i="1"/>
  <c r="O374" i="1"/>
  <c r="O585" i="1"/>
  <c r="O215" i="1"/>
  <c r="O599" i="1"/>
  <c r="O29" i="1"/>
  <c r="O46" i="1"/>
  <c r="O243" i="1"/>
  <c r="O414" i="1"/>
  <c r="O170" i="1"/>
  <c r="O550" i="1"/>
  <c r="O411" i="1"/>
  <c r="O299" i="1"/>
  <c r="O287" i="1"/>
  <c r="O154" i="1"/>
  <c r="O160" i="1"/>
  <c r="O293" i="1"/>
  <c r="O543" i="1"/>
  <c r="O425" i="1"/>
  <c r="O200" i="1"/>
  <c r="O341" i="1"/>
  <c r="O549" i="1"/>
  <c r="O110" i="1"/>
  <c r="O114" i="1"/>
  <c r="O432" i="1"/>
  <c r="O35" i="1"/>
  <c r="O304" i="1"/>
  <c r="O428" i="1"/>
  <c r="O191" i="1"/>
  <c r="O393" i="1"/>
  <c r="O582" i="1"/>
  <c r="O108" i="1"/>
  <c r="O306" i="1"/>
  <c r="O568" i="1"/>
  <c r="O614" i="1"/>
  <c r="O621" i="1"/>
  <c r="O162" i="1"/>
  <c r="O571" i="1"/>
  <c r="O523" i="1"/>
  <c r="O120" i="1"/>
  <c r="O239" i="1"/>
  <c r="O577" i="1"/>
  <c r="O631" i="1"/>
  <c r="O488" i="1"/>
  <c r="O558" i="1"/>
  <c r="O602" i="1"/>
  <c r="O106" i="1"/>
  <c r="O98" i="1"/>
  <c r="O182" i="1"/>
  <c r="O279" i="1"/>
  <c r="O640" i="1"/>
  <c r="O245" i="1"/>
  <c r="O591" i="1"/>
  <c r="O406" i="1"/>
  <c r="O606" i="1"/>
  <c r="O637" i="1"/>
  <c r="O338" i="1"/>
  <c r="O601" i="1"/>
  <c r="O40" i="1"/>
  <c r="O500" i="1"/>
  <c r="O155" i="1"/>
  <c r="O129" i="1"/>
  <c r="O254" i="1"/>
  <c r="O78" i="1"/>
  <c r="O218" i="1"/>
  <c r="O117" i="1"/>
  <c r="O23" i="1"/>
  <c r="O99" i="1"/>
  <c r="O404" i="1"/>
  <c r="O113" i="1"/>
  <c r="O194" i="1"/>
  <c r="O65" i="1"/>
  <c r="O471" i="1"/>
  <c r="O132" i="1"/>
  <c r="O418" i="1"/>
  <c r="O569" i="1"/>
  <c r="O44" i="1"/>
  <c r="O369" i="1"/>
  <c r="O152" i="1"/>
  <c r="O356" i="1"/>
  <c r="O308" i="1"/>
  <c r="O403" i="1"/>
  <c r="O140" i="1"/>
  <c r="O372" i="1"/>
  <c r="O378" i="1"/>
  <c r="O444" i="1"/>
  <c r="O545" i="1"/>
  <c r="O204" i="1"/>
  <c r="O303" i="1"/>
  <c r="O473" i="1"/>
  <c r="O77" i="1"/>
  <c r="O452" i="1"/>
  <c r="O505" i="1"/>
  <c r="O207" i="1"/>
  <c r="O305" i="1"/>
  <c r="O111" i="1"/>
  <c r="O105" i="1"/>
  <c r="O365" i="1"/>
  <c r="O212" i="1"/>
  <c r="O335" i="1"/>
  <c r="O97" i="1"/>
  <c r="O157" i="1"/>
  <c r="O453" i="1"/>
  <c r="O139" i="1"/>
  <c r="O634" i="1"/>
  <c r="O342" i="1"/>
  <c r="O141" i="1"/>
  <c r="O158" i="1"/>
  <c r="O346" i="1"/>
  <c r="O528" i="1"/>
  <c r="O514" i="1"/>
  <c r="O409" i="1"/>
  <c r="O227" i="1"/>
  <c r="O186" i="1"/>
  <c r="O556" i="1"/>
  <c r="O273" i="1"/>
  <c r="O484" i="1"/>
  <c r="O575" i="1"/>
  <c r="O330" i="1"/>
  <c r="O645" i="1"/>
  <c r="O102" i="1"/>
  <c r="O311" i="1"/>
  <c r="O487" i="1"/>
  <c r="O244" i="1"/>
  <c r="O633" i="1"/>
  <c r="O172" i="1"/>
  <c r="O630" i="1"/>
  <c r="O149" i="1"/>
  <c r="O328" i="1"/>
  <c r="O288" i="1"/>
  <c r="O586" i="1"/>
  <c r="O196" i="1"/>
  <c r="O164" i="1"/>
  <c r="O435" i="1"/>
  <c r="O133" i="1"/>
  <c r="O331" i="1"/>
  <c r="O507" i="1"/>
  <c r="O563" i="1"/>
  <c r="O364" i="1"/>
  <c r="O470" i="1"/>
  <c r="O76" i="1"/>
  <c r="O300" i="1"/>
  <c r="O96" i="1"/>
  <c r="O281" i="1"/>
  <c r="O269" i="1"/>
  <c r="O317" i="1"/>
  <c r="O228" i="1"/>
  <c r="O53" i="1"/>
  <c r="O445" i="1"/>
  <c r="O192" i="1"/>
  <c r="O429" i="1"/>
  <c r="O584" i="1"/>
  <c r="O615" i="1"/>
  <c r="O322" i="1"/>
  <c r="O388" i="1"/>
  <c r="O332" i="1"/>
  <c r="O151" i="1"/>
  <c r="O450" i="1"/>
  <c r="O246" i="1"/>
  <c r="O385" i="1"/>
  <c r="O574" i="1"/>
  <c r="O255" i="1"/>
  <c r="O253" i="1"/>
  <c r="O229" i="1"/>
  <c r="O394" i="1"/>
  <c r="O481" i="1"/>
  <c r="O525" i="1"/>
  <c r="O395" i="1"/>
  <c r="O382" i="1"/>
  <c r="O138" i="1"/>
  <c r="O190" i="1"/>
  <c r="O82" i="1"/>
  <c r="O240" i="1"/>
  <c r="O594" i="1"/>
  <c r="O292" i="1"/>
  <c r="O48" i="1"/>
  <c r="O405" i="1"/>
  <c r="O325" i="1"/>
  <c r="O327" i="1"/>
  <c r="O309" i="1"/>
  <c r="O285" i="1"/>
  <c r="O26" i="1"/>
  <c r="O153" i="1"/>
  <c r="O370" i="1"/>
  <c r="O262" i="1"/>
  <c r="O333" i="1"/>
  <c r="C15" i="1"/>
  <c r="F18" i="1" s="1"/>
  <c r="F19" i="1" s="1"/>
  <c r="O565" i="1"/>
  <c r="O137" i="1"/>
  <c r="O587" i="1"/>
  <c r="O223" i="1"/>
  <c r="O257" i="1"/>
  <c r="O250" i="1"/>
  <c r="O459" i="1"/>
  <c r="O475" i="1"/>
  <c r="O275" i="1"/>
  <c r="O510" i="1"/>
  <c r="O527" i="1"/>
  <c r="O202" i="1"/>
  <c r="O50" i="1"/>
  <c r="O265" i="1"/>
  <c r="O548" i="1"/>
  <c r="O360" i="1"/>
  <c r="O351" i="1"/>
  <c r="O72" i="1"/>
  <c r="O526" i="1"/>
  <c r="O434" i="1"/>
  <c r="O417" i="1"/>
  <c r="O268" i="1"/>
  <c r="O336" i="1"/>
  <c r="O214" i="1"/>
  <c r="O171" i="1"/>
  <c r="O590" i="1"/>
  <c r="O616" i="1"/>
  <c r="O167" i="1"/>
  <c r="O532" i="1"/>
  <c r="O183" i="1"/>
  <c r="O427" i="1"/>
  <c r="O294" i="1"/>
  <c r="O121" i="1"/>
  <c r="O367" i="1"/>
  <c r="O603" i="1"/>
  <c r="O130" i="1"/>
  <c r="O198" i="1"/>
  <c r="O493" i="1"/>
  <c r="O449" i="1"/>
  <c r="O348" i="1"/>
  <c r="O261" i="1"/>
  <c r="O316" i="1"/>
  <c r="O483" i="1"/>
  <c r="O598" i="1"/>
  <c r="O103" i="1"/>
  <c r="O464" i="1"/>
  <c r="O441" i="1"/>
  <c r="O478" i="1"/>
  <c r="O375" i="1"/>
  <c r="O249" i="1"/>
  <c r="O486" i="1"/>
  <c r="O533" i="1"/>
  <c r="O147" i="1"/>
  <c r="O439" i="1"/>
  <c r="O242" i="1"/>
  <c r="O337" i="1"/>
  <c r="O467" i="1"/>
  <c r="O376" i="1"/>
  <c r="O499" i="1"/>
  <c r="O368" i="1"/>
  <c r="O407" i="1"/>
  <c r="O318" i="1"/>
  <c r="O513" i="1"/>
  <c r="O213" i="1"/>
  <c r="O401" i="1"/>
  <c r="O80" i="1"/>
  <c r="O622" i="1"/>
  <c r="O570" i="1"/>
  <c r="O104" i="1"/>
  <c r="O216" i="1"/>
  <c r="O81" i="1"/>
  <c r="O451" i="1"/>
  <c r="O347" i="1"/>
  <c r="O38" i="1"/>
  <c r="O421" i="1"/>
  <c r="O177" i="1"/>
  <c r="O557" i="1"/>
  <c r="O174" i="1"/>
  <c r="O284" i="1"/>
  <c r="O32" i="1"/>
  <c r="O419" i="1"/>
  <c r="O199" i="1"/>
  <c r="O75" i="1"/>
  <c r="O536" i="1"/>
  <c r="O144" i="1"/>
  <c r="O234" i="1"/>
  <c r="O515" i="1"/>
  <c r="O482" i="1"/>
  <c r="O600" i="1"/>
  <c r="O632" i="1"/>
  <c r="O611" i="1"/>
  <c r="O498" i="1"/>
  <c r="O353" i="1"/>
  <c r="O579" i="1"/>
  <c r="O546" i="1"/>
  <c r="O463" i="1"/>
  <c r="O283" i="1"/>
  <c r="O176" i="1"/>
  <c r="O56" i="1"/>
  <c r="O410" i="1"/>
  <c r="O566" i="1"/>
  <c r="O492" i="1"/>
  <c r="O241" i="1"/>
  <c r="O326" i="1"/>
  <c r="O74" i="1"/>
  <c r="O69" i="1"/>
  <c r="O209" i="1"/>
  <c r="O408" i="1"/>
  <c r="O381" i="1"/>
  <c r="O225" i="1"/>
  <c r="O578" i="1"/>
  <c r="O559" i="1"/>
  <c r="O115" i="1"/>
  <c r="O639" i="1"/>
  <c r="O94" i="1"/>
  <c r="O472" i="1"/>
  <c r="O480" i="1"/>
  <c r="O64" i="1"/>
  <c r="O61" i="1"/>
  <c r="O267" i="1"/>
  <c r="O383" i="1"/>
  <c r="O260" i="1"/>
  <c r="O358" i="1"/>
  <c r="O501" i="1"/>
  <c r="O175" i="1"/>
  <c r="O247" i="1"/>
  <c r="O433" i="1"/>
  <c r="O123" i="1"/>
  <c r="O518" i="1"/>
  <c r="O373" i="1"/>
  <c r="O143" i="1"/>
  <c r="O258" i="1"/>
  <c r="O442" i="1"/>
  <c r="O552" i="1"/>
  <c r="O47" i="1"/>
  <c r="O168" i="1"/>
  <c r="O118" i="1"/>
  <c r="O270" i="1"/>
  <c r="O581" i="1"/>
  <c r="O461" i="1"/>
  <c r="O319" i="1"/>
  <c r="O520" i="1"/>
  <c r="O159" i="1"/>
  <c r="O278" i="1"/>
  <c r="O361" i="1"/>
  <c r="O60" i="1"/>
  <c r="O156" i="1"/>
  <c r="O42" i="1"/>
  <c r="O310" i="1"/>
  <c r="O136" i="1"/>
  <c r="O290" i="1"/>
  <c r="O30" i="1"/>
  <c r="O334" i="1"/>
  <c r="O454" i="1"/>
  <c r="O256" i="1"/>
  <c r="O430" i="1"/>
  <c r="O266" i="1"/>
  <c r="O173" i="1"/>
  <c r="O220" i="1"/>
  <c r="O329" i="1"/>
  <c r="O344" i="1"/>
  <c r="O323" i="1"/>
  <c r="O181" i="1"/>
  <c r="O238" i="1"/>
  <c r="O119" i="1"/>
  <c r="O55" i="1"/>
  <c r="O354" i="1"/>
  <c r="O366" i="1"/>
  <c r="O221" i="1"/>
  <c r="O564" i="1"/>
  <c r="O314" i="1"/>
  <c r="O37" i="1"/>
  <c r="O67" i="1"/>
  <c r="O595" i="1"/>
  <c r="O201" i="1"/>
  <c r="O145" i="1"/>
  <c r="O21" i="1"/>
  <c r="O301" i="1"/>
  <c r="O88" i="1"/>
  <c r="O124" i="1"/>
  <c r="O150" i="1"/>
  <c r="O400" i="1"/>
  <c r="O93" i="1"/>
  <c r="O477" i="1"/>
  <c r="O437" i="1"/>
  <c r="O83" i="1"/>
  <c r="O70" i="1"/>
  <c r="O613" i="1"/>
  <c r="O205" i="1"/>
  <c r="O51" i="1"/>
  <c r="O85" i="1"/>
  <c r="O36" i="1"/>
  <c r="O298" i="1"/>
  <c r="O62" i="1"/>
  <c r="O307" i="1"/>
  <c r="O456" i="1"/>
  <c r="O638" i="1"/>
  <c r="O529" i="1"/>
  <c r="O27" i="1"/>
  <c r="O538" i="1"/>
  <c r="O555" i="1"/>
  <c r="O59" i="1"/>
  <c r="O165" i="1"/>
  <c r="O540" i="1"/>
  <c r="O24" i="1"/>
  <c r="O508" i="1"/>
  <c r="O479" i="1"/>
  <c r="O447" i="1"/>
  <c r="O57" i="1"/>
  <c r="O226" i="1"/>
  <c r="O426" i="1"/>
  <c r="O33" i="1"/>
  <c r="O195" i="1"/>
  <c r="O297" i="1"/>
  <c r="O90" i="1"/>
  <c r="O206" i="1"/>
  <c r="O624" i="1"/>
  <c r="O390" i="1"/>
  <c r="O122" i="1"/>
  <c r="O49" i="1"/>
  <c r="O86" i="1"/>
  <c r="O345" i="1"/>
  <c r="O642" i="1"/>
  <c r="O189" i="1"/>
  <c r="O274" i="1"/>
  <c r="O272" i="1"/>
  <c r="O605" i="1"/>
  <c r="O31" i="1"/>
  <c r="O355" i="1"/>
  <c r="O178" i="1"/>
  <c r="O359" i="1"/>
  <c r="O87" i="1"/>
  <c r="O413" i="1"/>
  <c r="O431" i="1"/>
  <c r="O573" i="1"/>
  <c r="O109" i="1"/>
  <c r="O68" i="1"/>
  <c r="O22" i="1"/>
  <c r="O503" i="1"/>
  <c r="O185" i="1"/>
  <c r="O457" i="1"/>
  <c r="O628" i="1"/>
  <c r="O469" i="1"/>
  <c r="O458" i="1"/>
  <c r="O424" i="1"/>
  <c r="O125" i="1"/>
  <c r="O180" i="1"/>
  <c r="O521" i="1"/>
  <c r="O511" i="1"/>
  <c r="O302" i="1"/>
  <c r="O491" i="1"/>
  <c r="O377" i="1"/>
  <c r="O235" i="1"/>
  <c r="O188" i="1"/>
  <c r="O135" i="1"/>
  <c r="O509" i="1"/>
  <c r="O506" i="1"/>
  <c r="O25" i="1"/>
  <c r="O277" i="1"/>
  <c r="O446" i="1"/>
  <c r="O387" i="1"/>
  <c r="O363" i="1"/>
  <c r="O517" i="1"/>
  <c r="O627" i="1"/>
  <c r="O489" i="1"/>
  <c r="O562" i="1"/>
  <c r="O224" i="1"/>
  <c r="O420" i="1"/>
  <c r="O127" i="1"/>
  <c r="O237" i="1"/>
  <c r="O415" i="1"/>
  <c r="O362" i="1"/>
  <c r="O230" i="1"/>
  <c r="O589" i="1"/>
  <c r="O560" i="1"/>
  <c r="O597" i="1"/>
  <c r="O58" i="1"/>
  <c r="O607" i="1"/>
  <c r="O161" i="1"/>
  <c r="O462" i="1"/>
  <c r="O438" i="1"/>
  <c r="O466" i="1"/>
  <c r="O422" i="1"/>
  <c r="O79" i="1"/>
  <c r="O412" i="1"/>
  <c r="O187" i="1"/>
  <c r="O398" i="1"/>
  <c r="O636" i="1"/>
  <c r="O134" i="1"/>
  <c r="O340" i="1"/>
  <c r="O465" i="1"/>
  <c r="O41" i="1"/>
  <c r="O66" i="1"/>
  <c r="O146" i="1"/>
  <c r="O496" i="1"/>
  <c r="O276" i="1"/>
  <c r="O289" i="1"/>
  <c r="O583" i="1"/>
  <c r="O107" i="1"/>
  <c r="O371" i="1"/>
  <c r="O296" i="1"/>
  <c r="O468" i="1"/>
  <c r="O45" i="1"/>
  <c r="O612" i="1"/>
  <c r="O490" i="1"/>
  <c r="O423" i="1"/>
  <c r="O485" i="1"/>
  <c r="O380" i="1"/>
  <c r="O497" i="1"/>
  <c r="O179" i="1"/>
  <c r="O596" i="1"/>
  <c r="O131" i="1"/>
  <c r="O389" i="1"/>
  <c r="O101" i="1"/>
  <c r="O248" i="1"/>
  <c r="O259" i="1"/>
  <c r="O231" i="1"/>
  <c r="O39" i="1"/>
  <c r="O384" i="1"/>
  <c r="O203" i="1"/>
  <c r="O554" i="1"/>
  <c r="O592" i="1"/>
  <c r="O208" i="1"/>
  <c r="O539" i="1"/>
  <c r="O460" i="1"/>
  <c r="O217" i="1"/>
  <c r="O63" i="1"/>
  <c r="O524" i="1"/>
  <c r="O282" i="1"/>
  <c r="O399" i="1"/>
  <c r="O251" i="1"/>
  <c r="O350" i="1"/>
  <c r="O73" i="1"/>
  <c r="O236" i="1"/>
  <c r="O128" i="1"/>
  <c r="O142" i="1"/>
  <c r="O116" i="1"/>
  <c r="O184" i="1"/>
  <c r="O232" i="1"/>
  <c r="O609" i="1"/>
  <c r="O166" i="1"/>
  <c r="O588" i="1"/>
  <c r="O440" i="1"/>
  <c r="O416" i="1"/>
  <c r="O537" i="1"/>
  <c r="O502" i="1"/>
  <c r="O541" i="1"/>
  <c r="O402" i="1"/>
  <c r="O620" i="1"/>
  <c r="O252" i="1"/>
  <c r="O313" i="1"/>
  <c r="O321" i="1"/>
  <c r="O504" i="1"/>
  <c r="O641" i="1"/>
  <c r="O531" i="1"/>
  <c r="O112" i="1"/>
  <c r="O52" i="1"/>
  <c r="O211" i="1"/>
  <c r="O512" i="1"/>
  <c r="O544" i="1"/>
  <c r="O572" i="1"/>
  <c r="O312" i="1"/>
  <c r="O280" i="1"/>
  <c r="O71" i="1"/>
  <c r="O54" i="1"/>
  <c r="O553" i="1"/>
  <c r="O629" i="1"/>
  <c r="O315" i="1"/>
  <c r="O608" i="1"/>
  <c r="O443" i="1"/>
  <c r="O542" i="1"/>
  <c r="O604" i="1"/>
  <c r="O551" i="1"/>
  <c r="O391" i="1"/>
  <c r="O295" i="1"/>
  <c r="O534" i="1"/>
  <c r="O163" i="1"/>
  <c r="O100" i="1"/>
  <c r="O148" i="1"/>
  <c r="O343" i="1"/>
  <c r="O379" i="1"/>
  <c r="O448" i="1"/>
  <c r="O617" i="1"/>
  <c r="O210" i="1"/>
  <c r="O91" i="1"/>
  <c r="O324" i="1"/>
  <c r="O197" i="1"/>
  <c r="O580" i="1"/>
  <c r="O222" i="1"/>
  <c r="O495" i="1"/>
  <c r="O392" i="1"/>
  <c r="O169" i="1"/>
  <c r="O126" i="1"/>
  <c r="O623" i="1"/>
  <c r="O92" i="1"/>
  <c r="O635" i="1"/>
  <c r="O547" i="1"/>
  <c r="O233" i="1"/>
  <c r="O516" i="1"/>
  <c r="O535" i="1"/>
  <c r="O561" i="1"/>
  <c r="O349" i="1"/>
  <c r="O619" i="1"/>
  <c r="O474" i="1"/>
  <c r="O286" i="1"/>
  <c r="O436" i="1"/>
  <c r="O494" i="1"/>
  <c r="O264" i="1"/>
  <c r="O618" i="1"/>
  <c r="O28" i="1"/>
  <c r="O396" i="1"/>
  <c r="O530" i="1"/>
  <c r="O263" i="1"/>
  <c r="O89" i="1"/>
  <c r="O193" i="1"/>
  <c r="O576" i="1"/>
  <c r="O84" i="1"/>
  <c r="O95" i="1"/>
  <c r="O476" i="1"/>
  <c r="O352" i="1"/>
  <c r="O339" i="1"/>
  <c r="O386" i="1"/>
  <c r="O593" i="1"/>
  <c r="O567" i="1"/>
  <c r="O219" i="1"/>
  <c r="O34" i="1"/>
  <c r="O291" i="1"/>
  <c r="O625" i="1"/>
  <c r="O455" i="1"/>
  <c r="O522" i="1"/>
  <c r="O626" i="1"/>
  <c r="O519" i="1"/>
  <c r="O397" i="1"/>
  <c r="O357" i="1"/>
  <c r="O320" i="1"/>
  <c r="O610" i="1"/>
  <c r="O43" i="1"/>
  <c r="O271" i="1"/>
  <c r="AT644" i="1"/>
  <c r="AS644" i="1" s="1"/>
  <c r="AR644" i="1" s="1"/>
  <c r="AQ644" i="1" s="1"/>
  <c r="AP644" i="1" s="1"/>
  <c r="AO644" i="1" s="1"/>
  <c r="AN644" i="1" s="1"/>
  <c r="AM644" i="1" s="1"/>
  <c r="AL644" i="1" s="1"/>
  <c r="AT646" i="1"/>
  <c r="AS646" i="1" s="1"/>
  <c r="AR646" i="1" s="1"/>
  <c r="AQ646" i="1" s="1"/>
  <c r="AP646" i="1" s="1"/>
  <c r="AO646" i="1" s="1"/>
  <c r="AN646" i="1" s="1"/>
  <c r="AM646" i="1" s="1"/>
  <c r="AL646" i="1" s="1"/>
  <c r="AT643" i="1"/>
  <c r="AS643" i="1" s="1"/>
  <c r="AR643" i="1" s="1"/>
  <c r="AQ643" i="1" s="1"/>
  <c r="AP643" i="1" s="1"/>
  <c r="AO643" i="1" s="1"/>
  <c r="AN643" i="1" s="1"/>
  <c r="AM643" i="1" s="1"/>
  <c r="AL643" i="1" s="1"/>
  <c r="AT647" i="1"/>
  <c r="AS647" i="1" s="1"/>
  <c r="AR647" i="1" s="1"/>
  <c r="AQ647" i="1" s="1"/>
  <c r="AP647" i="1" s="1"/>
  <c r="AO647" i="1" s="1"/>
  <c r="AN647" i="1" s="1"/>
  <c r="AM647" i="1" s="1"/>
  <c r="AL647" i="1" s="1"/>
  <c r="C18" i="3"/>
  <c r="F18" i="3"/>
  <c r="F19" i="3" s="1"/>
  <c r="AJ648" i="1" l="1"/>
  <c r="AK648" i="1"/>
  <c r="AI648" i="1"/>
  <c r="AH648" i="1" s="1"/>
  <c r="AC11" i="3"/>
  <c r="AI410" i="1"/>
  <c r="AH410" i="1" s="1"/>
  <c r="AA410" i="1" s="1"/>
  <c r="AE410" i="1" s="1"/>
  <c r="AJ410" i="1"/>
  <c r="AK410" i="1"/>
  <c r="AK247" i="1"/>
  <c r="AJ247" i="1"/>
  <c r="AI247" i="1"/>
  <c r="AH247" i="1" s="1"/>
  <c r="AI372" i="1"/>
  <c r="AJ372" i="1"/>
  <c r="AK372" i="1"/>
  <c r="AI127" i="1"/>
  <c r="AJ127" i="1"/>
  <c r="AK127" i="1"/>
  <c r="AJ72" i="1"/>
  <c r="AK72" i="1"/>
  <c r="AI72" i="1"/>
  <c r="AH72" i="1" s="1"/>
  <c r="AI173" i="1"/>
  <c r="AK173" i="1"/>
  <c r="AJ173" i="1"/>
  <c r="AJ557" i="1"/>
  <c r="AK557" i="1"/>
  <c r="AI557" i="1"/>
  <c r="AK498" i="1"/>
  <c r="AJ498" i="1"/>
  <c r="AI498" i="1"/>
  <c r="AI265" i="1"/>
  <c r="AK265" i="1"/>
  <c r="AJ265" i="1"/>
  <c r="AJ457" i="1"/>
  <c r="AI457" i="1"/>
  <c r="AH457" i="1" s="1"/>
  <c r="AK457" i="1"/>
  <c r="AJ198" i="1"/>
  <c r="AH198" i="1" s="1"/>
  <c r="AK198" i="1"/>
  <c r="AI198" i="1"/>
  <c r="AK163" i="1"/>
  <c r="AI163" i="1"/>
  <c r="AH163" i="1" s="1"/>
  <c r="AJ163" i="1"/>
  <c r="AI614" i="1"/>
  <c r="AK614" i="1"/>
  <c r="AJ614" i="1"/>
  <c r="AK598" i="1"/>
  <c r="AI598" i="1"/>
  <c r="AH598" i="1" s="1"/>
  <c r="AJ598" i="1"/>
  <c r="AI328" i="1"/>
  <c r="AH328" i="1" s="1"/>
  <c r="AB328" i="1" s="1"/>
  <c r="AJ328" i="1"/>
  <c r="AK328" i="1"/>
  <c r="AJ148" i="1"/>
  <c r="AI148" i="1"/>
  <c r="AH148" i="1" s="1"/>
  <c r="AK148" i="1"/>
  <c r="AK190" i="1"/>
  <c r="AI190" i="1"/>
  <c r="AJ190" i="1"/>
  <c r="AK460" i="1"/>
  <c r="AJ460" i="1"/>
  <c r="AI460" i="1"/>
  <c r="AI56" i="1"/>
  <c r="AJ56" i="1"/>
  <c r="AK56" i="1"/>
  <c r="AK384" i="1"/>
  <c r="AI384" i="1"/>
  <c r="AH384" i="1" s="1"/>
  <c r="AA384" i="1" s="1"/>
  <c r="AJ384" i="1"/>
  <c r="AI543" i="1"/>
  <c r="AH543" i="1" s="1"/>
  <c r="AJ543" i="1"/>
  <c r="AK543" i="1"/>
  <c r="AI432" i="1"/>
  <c r="AK432" i="1"/>
  <c r="AJ432" i="1"/>
  <c r="AH432" i="1" s="1"/>
  <c r="AI545" i="1"/>
  <c r="AH545" i="1" s="1"/>
  <c r="AJ545" i="1"/>
  <c r="AK545" i="1"/>
  <c r="AJ278" i="1"/>
  <c r="AI278" i="1"/>
  <c r="AH278" i="1" s="1"/>
  <c r="AK278" i="1"/>
  <c r="AK169" i="1"/>
  <c r="AJ169" i="1"/>
  <c r="AI169" i="1"/>
  <c r="AH169" i="1" s="1"/>
  <c r="AI587" i="1"/>
  <c r="AJ587" i="1"/>
  <c r="AK587" i="1"/>
  <c r="AI555" i="1"/>
  <c r="AH555" i="1" s="1"/>
  <c r="AJ555" i="1"/>
  <c r="AK555" i="1"/>
  <c r="AI264" i="1"/>
  <c r="AK264" i="1"/>
  <c r="AJ264" i="1"/>
  <c r="AJ440" i="1"/>
  <c r="AI440" i="1"/>
  <c r="AK440" i="1"/>
  <c r="AK381" i="1"/>
  <c r="AJ381" i="1"/>
  <c r="AI381" i="1"/>
  <c r="AK565" i="1"/>
  <c r="AI565" i="1"/>
  <c r="AJ565" i="1"/>
  <c r="AK249" i="1"/>
  <c r="AI249" i="1"/>
  <c r="AH249" i="1" s="1"/>
  <c r="AA249" i="1" s="1"/>
  <c r="AJ249" i="1"/>
  <c r="AK165" i="1"/>
  <c r="AI165" i="1"/>
  <c r="AJ165" i="1"/>
  <c r="AI427" i="1"/>
  <c r="AJ427" i="1"/>
  <c r="AH427" i="1" s="1"/>
  <c r="AK427" i="1"/>
  <c r="AJ337" i="1"/>
  <c r="AK337" i="1"/>
  <c r="AI337" i="1"/>
  <c r="AK133" i="1"/>
  <c r="AI133" i="1"/>
  <c r="AH133" i="1" s="1"/>
  <c r="AJ133" i="1"/>
  <c r="AJ274" i="1"/>
  <c r="AI274" i="1"/>
  <c r="AK274" i="1"/>
  <c r="AK521" i="1"/>
  <c r="AJ521" i="1"/>
  <c r="AI521" i="1"/>
  <c r="AK594" i="1"/>
  <c r="AI594" i="1"/>
  <c r="AJ594" i="1"/>
  <c r="AF123" i="1"/>
  <c r="AC123" i="1"/>
  <c r="I123" i="1"/>
  <c r="I164" i="1"/>
  <c r="AC164" i="1"/>
  <c r="AF164" i="1"/>
  <c r="I233" i="1"/>
  <c r="AC233" i="1"/>
  <c r="AF233" i="1"/>
  <c r="AF290" i="1"/>
  <c r="I290" i="1"/>
  <c r="AC290" i="1"/>
  <c r="AJ279" i="1"/>
  <c r="AI279" i="1"/>
  <c r="AK279" i="1"/>
  <c r="AT273" i="1"/>
  <c r="AS273" i="1" s="1"/>
  <c r="AR273" i="1" s="1"/>
  <c r="AQ273" i="1" s="1"/>
  <c r="AP273" i="1"/>
  <c r="AO273" i="1" s="1"/>
  <c r="AN273" i="1" s="1"/>
  <c r="AM273" i="1" s="1"/>
  <c r="AL273" i="1" s="1"/>
  <c r="AJ112" i="1"/>
  <c r="AK112" i="1"/>
  <c r="AI112" i="1"/>
  <c r="AH112" i="1" s="1"/>
  <c r="AI219" i="1"/>
  <c r="AK219" i="1"/>
  <c r="AJ219" i="1"/>
  <c r="AK270" i="1"/>
  <c r="AJ270" i="1"/>
  <c r="AI270" i="1"/>
  <c r="AH270" i="1" s="1"/>
  <c r="AK144" i="1"/>
  <c r="AJ144" i="1"/>
  <c r="AI144" i="1"/>
  <c r="AT263" i="1"/>
  <c r="AS263" i="1"/>
  <c r="AR263" i="1" s="1"/>
  <c r="AQ263" i="1"/>
  <c r="AP263" i="1" s="1"/>
  <c r="AO263" i="1" s="1"/>
  <c r="AN263" i="1" s="1"/>
  <c r="AM263" i="1" s="1"/>
  <c r="AL263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449" i="1"/>
  <c r="AS449" i="1"/>
  <c r="AR449" i="1" s="1"/>
  <c r="AQ449" i="1"/>
  <c r="AP449" i="1" s="1"/>
  <c r="AO449" i="1" s="1"/>
  <c r="AN449" i="1" s="1"/>
  <c r="AM449" i="1" s="1"/>
  <c r="AL449" i="1" s="1"/>
  <c r="AS243" i="1"/>
  <c r="AR243" i="1" s="1"/>
  <c r="AQ243" i="1" s="1"/>
  <c r="AP243" i="1" s="1"/>
  <c r="AO243" i="1" s="1"/>
  <c r="AN243" i="1" s="1"/>
  <c r="AM243" i="1" s="1"/>
  <c r="AL243" i="1" s="1"/>
  <c r="AT243" i="1"/>
  <c r="AT295" i="1"/>
  <c r="AS295" i="1" s="1"/>
  <c r="AR295" i="1" s="1"/>
  <c r="AQ295" i="1" s="1"/>
  <c r="AP295" i="1" s="1"/>
  <c r="AO295" i="1" s="1"/>
  <c r="AN295" i="1" s="1"/>
  <c r="AM295" i="1" s="1"/>
  <c r="AL295" i="1" s="1"/>
  <c r="AT533" i="1"/>
  <c r="AS533" i="1"/>
  <c r="AR533" i="1" s="1"/>
  <c r="AQ533" i="1" s="1"/>
  <c r="AP533" i="1"/>
  <c r="AO533" i="1" s="1"/>
  <c r="AN533" i="1" s="1"/>
  <c r="AM533" i="1" s="1"/>
  <c r="AL533" i="1" s="1"/>
  <c r="AJ364" i="1"/>
  <c r="AI364" i="1"/>
  <c r="AK364" i="1"/>
  <c r="AT612" i="1"/>
  <c r="AS612" i="1" s="1"/>
  <c r="AR612" i="1" s="1"/>
  <c r="AQ612" i="1" s="1"/>
  <c r="AP612" i="1" s="1"/>
  <c r="AO612" i="1"/>
  <c r="AN612" i="1" s="1"/>
  <c r="AM612" i="1" s="1"/>
  <c r="AL612" i="1" s="1"/>
  <c r="BK29" i="1"/>
  <c r="BJ29" i="1"/>
  <c r="BI29" i="1"/>
  <c r="BH29" i="1" s="1"/>
  <c r="BG29" i="1" s="1"/>
  <c r="BF29" i="1" s="1"/>
  <c r="BE29" i="1" s="1"/>
  <c r="BD29" i="1" s="1"/>
  <c r="BC29" i="1" s="1"/>
  <c r="BJ27" i="1"/>
  <c r="BI27" i="1" s="1"/>
  <c r="BH27" i="1" s="1"/>
  <c r="BG27" i="1" s="1"/>
  <c r="BF27" i="1" s="1"/>
  <c r="BE27" i="1" s="1"/>
  <c r="BD27" i="1" s="1"/>
  <c r="BC27" i="1" s="1"/>
  <c r="BK27" i="1"/>
  <c r="AT38" i="1"/>
  <c r="AS38" i="1" s="1"/>
  <c r="AR38" i="1" s="1"/>
  <c r="AQ38" i="1" s="1"/>
  <c r="AP38" i="1" s="1"/>
  <c r="AO38" i="1" s="1"/>
  <c r="AN38" i="1" s="1"/>
  <c r="AM38" i="1" s="1"/>
  <c r="AL38" i="1" s="1"/>
  <c r="AT40" i="1"/>
  <c r="AS40" i="1" s="1"/>
  <c r="AR40" i="1"/>
  <c r="AQ40" i="1" s="1"/>
  <c r="AP40" i="1" s="1"/>
  <c r="AO40" i="1" s="1"/>
  <c r="AN40" i="1" s="1"/>
  <c r="AM40" i="1" s="1"/>
  <c r="AL40" i="1" s="1"/>
  <c r="AT560" i="1"/>
  <c r="AS560" i="1" s="1"/>
  <c r="AR560" i="1"/>
  <c r="AQ560" i="1" s="1"/>
  <c r="AP560" i="1" s="1"/>
  <c r="AO560" i="1" s="1"/>
  <c r="AN560" i="1" s="1"/>
  <c r="AM560" i="1" s="1"/>
  <c r="AL560" i="1" s="1"/>
  <c r="AT162" i="1"/>
  <c r="AS162" i="1" s="1"/>
  <c r="AR162" i="1" s="1"/>
  <c r="AQ162" i="1" s="1"/>
  <c r="AP162" i="1"/>
  <c r="AO162" i="1" s="1"/>
  <c r="AN162" i="1" s="1"/>
  <c r="AM162" i="1" s="1"/>
  <c r="AL162" i="1" s="1"/>
  <c r="AJ332" i="1"/>
  <c r="AI332" i="1"/>
  <c r="AH332" i="1" s="1"/>
  <c r="AK332" i="1"/>
  <c r="AT141" i="1"/>
  <c r="AS141" i="1" s="1"/>
  <c r="AR141" i="1" s="1"/>
  <c r="AQ141" i="1" s="1"/>
  <c r="AP141" i="1"/>
  <c r="AO141" i="1" s="1"/>
  <c r="AN141" i="1" s="1"/>
  <c r="AM141" i="1" s="1"/>
  <c r="AL141" i="1" s="1"/>
  <c r="BK25" i="1"/>
  <c r="BJ25" i="1" s="1"/>
  <c r="BI25" i="1" s="1"/>
  <c r="BH25" i="1" s="1"/>
  <c r="BG25" i="1" s="1"/>
  <c r="BF25" i="1" s="1"/>
  <c r="BE25" i="1" s="1"/>
  <c r="BD25" i="1" s="1"/>
  <c r="BC25" i="1" s="1"/>
  <c r="AT615" i="1"/>
  <c r="AS615" i="1" s="1"/>
  <c r="AR615" i="1" s="1"/>
  <c r="AQ615" i="1" s="1"/>
  <c r="AP615" i="1" s="1"/>
  <c r="AO615" i="1"/>
  <c r="AN615" i="1" s="1"/>
  <c r="AM615" i="1" s="1"/>
  <c r="AL615" i="1" s="1"/>
  <c r="AT67" i="1"/>
  <c r="AS67" i="1"/>
  <c r="AR67" i="1" s="1"/>
  <c r="AQ67" i="1" s="1"/>
  <c r="AP67" i="1" s="1"/>
  <c r="AO67" i="1" s="1"/>
  <c r="AN67" i="1" s="1"/>
  <c r="AM67" i="1" s="1"/>
  <c r="AL67" i="1" s="1"/>
  <c r="AK618" i="1"/>
  <c r="AI618" i="1"/>
  <c r="AJ618" i="1"/>
  <c r="AT128" i="1"/>
  <c r="AS128" i="1" s="1"/>
  <c r="AR128" i="1" s="1"/>
  <c r="AQ128" i="1" s="1"/>
  <c r="AP128" i="1" s="1"/>
  <c r="AO128" i="1" s="1"/>
  <c r="AN128" i="1" s="1"/>
  <c r="AM128" i="1" s="1"/>
  <c r="AL128" i="1" s="1"/>
  <c r="AJ338" i="1"/>
  <c r="AK338" i="1"/>
  <c r="AI338" i="1"/>
  <c r="AH338" i="1" s="1"/>
  <c r="BK31" i="1"/>
  <c r="BJ31" i="1" s="1"/>
  <c r="BI31" i="1" s="1"/>
  <c r="BH31" i="1" s="1"/>
  <c r="BG31" i="1" s="1"/>
  <c r="BF31" i="1" s="1"/>
  <c r="BE31" i="1" s="1"/>
  <c r="BD31" i="1" s="1"/>
  <c r="BC31" i="1" s="1"/>
  <c r="AS122" i="1"/>
  <c r="AR122" i="1" s="1"/>
  <c r="AQ122" i="1" s="1"/>
  <c r="AP122" i="1" s="1"/>
  <c r="AO122" i="1" s="1"/>
  <c r="AN122" i="1" s="1"/>
  <c r="AM122" i="1" s="1"/>
  <c r="AL122" i="1" s="1"/>
  <c r="AT122" i="1"/>
  <c r="AT308" i="1"/>
  <c r="AS308" i="1" s="1"/>
  <c r="AR308" i="1"/>
  <c r="AQ308" i="1" s="1"/>
  <c r="AP308" i="1" s="1"/>
  <c r="AO308" i="1" s="1"/>
  <c r="AN308" i="1" s="1"/>
  <c r="AM308" i="1" s="1"/>
  <c r="AL308" i="1" s="1"/>
  <c r="AT409" i="1"/>
  <c r="AS409" i="1" s="1"/>
  <c r="AR409" i="1" s="1"/>
  <c r="AQ409" i="1" s="1"/>
  <c r="AP409" i="1" s="1"/>
  <c r="AO409" i="1" s="1"/>
  <c r="AN409" i="1" s="1"/>
  <c r="AM409" i="1" s="1"/>
  <c r="AL409" i="1" s="1"/>
  <c r="AK174" i="1"/>
  <c r="AI174" i="1"/>
  <c r="AH174" i="1" s="1"/>
  <c r="AJ174" i="1"/>
  <c r="AT452" i="1"/>
  <c r="AS452" i="1" s="1"/>
  <c r="AR452" i="1" s="1"/>
  <c r="AQ452" i="1" s="1"/>
  <c r="AP452" i="1" s="1"/>
  <c r="AO452" i="1" s="1"/>
  <c r="AN452" i="1" s="1"/>
  <c r="AM452" i="1" s="1"/>
  <c r="AL452" i="1" s="1"/>
  <c r="AJ312" i="1"/>
  <c r="AI312" i="1"/>
  <c r="AK312" i="1"/>
  <c r="AT570" i="1"/>
  <c r="AS570" i="1" s="1"/>
  <c r="AR570" i="1" s="1"/>
  <c r="AQ570" i="1" s="1"/>
  <c r="AP570" i="1" s="1"/>
  <c r="AO570" i="1" s="1"/>
  <c r="AN570" i="1" s="1"/>
  <c r="AM570" i="1" s="1"/>
  <c r="AL570" i="1" s="1"/>
  <c r="BK22" i="1"/>
  <c r="BJ22" i="1" s="1"/>
  <c r="BI22" i="1" s="1"/>
  <c r="BH22" i="1" s="1"/>
  <c r="BG22" i="1" s="1"/>
  <c r="BF22" i="1" s="1"/>
  <c r="BE22" i="1" s="1"/>
  <c r="BD22" i="1" s="1"/>
  <c r="BC22" i="1" s="1"/>
  <c r="AI82" i="1"/>
  <c r="AH82" i="1" s="1"/>
  <c r="AK82" i="1"/>
  <c r="AJ82" i="1"/>
  <c r="AT282" i="1"/>
  <c r="AS282" i="1"/>
  <c r="AR282" i="1" s="1"/>
  <c r="AQ282" i="1" s="1"/>
  <c r="AP282" i="1" s="1"/>
  <c r="AO282" i="1" s="1"/>
  <c r="AN282" i="1" s="1"/>
  <c r="AM282" i="1" s="1"/>
  <c r="AL282" i="1" s="1"/>
  <c r="AT443" i="1"/>
  <c r="AS443" i="1" s="1"/>
  <c r="AR443" i="1" s="1"/>
  <c r="AQ443" i="1" s="1"/>
  <c r="AP443" i="1" s="1"/>
  <c r="AO443" i="1" s="1"/>
  <c r="AN443" i="1" s="1"/>
  <c r="AM443" i="1" s="1"/>
  <c r="AL443" i="1" s="1"/>
  <c r="BJ5" i="1"/>
  <c r="BI5" i="1"/>
  <c r="BH5" i="1" s="1"/>
  <c r="BG5" i="1" s="1"/>
  <c r="BF5" i="1" s="1"/>
  <c r="BE5" i="1" s="1"/>
  <c r="BD5" i="1" s="1"/>
  <c r="BC5" i="1" s="1"/>
  <c r="BK5" i="1"/>
  <c r="AS167" i="1"/>
  <c r="AR167" i="1" s="1"/>
  <c r="AQ167" i="1" s="1"/>
  <c r="AP167" i="1" s="1"/>
  <c r="AO167" i="1" s="1"/>
  <c r="AN167" i="1" s="1"/>
  <c r="AM167" i="1" s="1"/>
  <c r="AL167" i="1" s="1"/>
  <c r="AT167" i="1"/>
  <c r="AK336" i="1"/>
  <c r="AJ336" i="1"/>
  <c r="AI336" i="1"/>
  <c r="AH336" i="1" s="1"/>
  <c r="AT585" i="1"/>
  <c r="AS585" i="1" s="1"/>
  <c r="AR585" i="1" s="1"/>
  <c r="AQ585" i="1" s="1"/>
  <c r="AP585" i="1" s="1"/>
  <c r="AO585" i="1" s="1"/>
  <c r="AN585" i="1" s="1"/>
  <c r="AM585" i="1" s="1"/>
  <c r="AL585" i="1" s="1"/>
  <c r="AT488" i="1"/>
  <c r="AS488" i="1"/>
  <c r="AR488" i="1" s="1"/>
  <c r="AQ488" i="1" s="1"/>
  <c r="AP488" i="1" s="1"/>
  <c r="AO488" i="1" s="1"/>
  <c r="AN488" i="1" s="1"/>
  <c r="AM488" i="1" s="1"/>
  <c r="AL488" i="1" s="1"/>
  <c r="AT411" i="1"/>
  <c r="AS411" i="1"/>
  <c r="AR411" i="1" s="1"/>
  <c r="AQ411" i="1" s="1"/>
  <c r="AP411" i="1" s="1"/>
  <c r="AO411" i="1" s="1"/>
  <c r="AN411" i="1" s="1"/>
  <c r="AM411" i="1" s="1"/>
  <c r="AL411" i="1" s="1"/>
  <c r="AT525" i="1"/>
  <c r="AS525" i="1" s="1"/>
  <c r="AR525" i="1" s="1"/>
  <c r="AQ525" i="1" s="1"/>
  <c r="AP525" i="1" s="1"/>
  <c r="AO525" i="1" s="1"/>
  <c r="AN525" i="1"/>
  <c r="AM525" i="1" s="1"/>
  <c r="AL525" i="1" s="1"/>
  <c r="AT94" i="1"/>
  <c r="AS94" i="1"/>
  <c r="AR94" i="1" s="1"/>
  <c r="AQ94" i="1" s="1"/>
  <c r="AP94" i="1" s="1"/>
  <c r="AO94" i="1" s="1"/>
  <c r="AN94" i="1" s="1"/>
  <c r="AM94" i="1" s="1"/>
  <c r="AL94" i="1" s="1"/>
  <c r="AI229" i="1"/>
  <c r="AJ229" i="1"/>
  <c r="AH229" i="1" s="1"/>
  <c r="AK229" i="1"/>
  <c r="AS277" i="1"/>
  <c r="AR277" i="1" s="1"/>
  <c r="AQ277" i="1" s="1"/>
  <c r="AP277" i="1" s="1"/>
  <c r="AO277" i="1" s="1"/>
  <c r="AN277" i="1" s="1"/>
  <c r="AM277" i="1" s="1"/>
  <c r="AL277" i="1" s="1"/>
  <c r="AT277" i="1"/>
  <c r="AS458" i="1"/>
  <c r="AR458" i="1" s="1"/>
  <c r="AQ458" i="1" s="1"/>
  <c r="AP458" i="1" s="1"/>
  <c r="AO458" i="1" s="1"/>
  <c r="AN458" i="1" s="1"/>
  <c r="AM458" i="1" s="1"/>
  <c r="AL458" i="1" s="1"/>
  <c r="AT458" i="1"/>
  <c r="AK349" i="1"/>
  <c r="AI349" i="1"/>
  <c r="AJ349" i="1"/>
  <c r="AT424" i="1"/>
  <c r="AS424" i="1"/>
  <c r="AR424" i="1" s="1"/>
  <c r="AQ424" i="1" s="1"/>
  <c r="AP424" i="1" s="1"/>
  <c r="AO424" i="1" s="1"/>
  <c r="AN424" i="1" s="1"/>
  <c r="AM424" i="1" s="1"/>
  <c r="AL424" i="1" s="1"/>
  <c r="AJ528" i="1"/>
  <c r="AI528" i="1"/>
  <c r="AH528" i="1" s="1"/>
  <c r="AK528" i="1"/>
  <c r="AT413" i="1"/>
  <c r="AS413" i="1" s="1"/>
  <c r="AR413" i="1" s="1"/>
  <c r="AQ413" i="1" s="1"/>
  <c r="AP413" i="1" s="1"/>
  <c r="AO413" i="1" s="1"/>
  <c r="AN413" i="1" s="1"/>
  <c r="AM413" i="1" s="1"/>
  <c r="AL413" i="1" s="1"/>
  <c r="AJ508" i="1"/>
  <c r="AK508" i="1"/>
  <c r="AI508" i="1"/>
  <c r="AH508" i="1" s="1"/>
  <c r="AI568" i="1"/>
  <c r="AJ568" i="1"/>
  <c r="AK568" i="1"/>
  <c r="AT151" i="1"/>
  <c r="AS151" i="1" s="1"/>
  <c r="AR151" i="1" s="1"/>
  <c r="AQ151" i="1" s="1"/>
  <c r="AP151" i="1" s="1"/>
  <c r="AO151" i="1" s="1"/>
  <c r="AN151" i="1" s="1"/>
  <c r="AM151" i="1" s="1"/>
  <c r="AL151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321" i="1"/>
  <c r="AS321" i="1" s="1"/>
  <c r="AR321" i="1"/>
  <c r="AQ321" i="1" s="1"/>
  <c r="AP321" i="1" s="1"/>
  <c r="AO321" i="1" s="1"/>
  <c r="AN321" i="1" s="1"/>
  <c r="AM321" i="1" s="1"/>
  <c r="AL321" i="1" s="1"/>
  <c r="AT353" i="1"/>
  <c r="AS353" i="1"/>
  <c r="AR353" i="1" s="1"/>
  <c r="AQ353" i="1" s="1"/>
  <c r="AP353" i="1" s="1"/>
  <c r="AO353" i="1" s="1"/>
  <c r="AN353" i="1" s="1"/>
  <c r="AM353" i="1" s="1"/>
  <c r="AL353" i="1" s="1"/>
  <c r="AS477" i="1"/>
  <c r="AR477" i="1" s="1"/>
  <c r="AQ477" i="1" s="1"/>
  <c r="AP477" i="1" s="1"/>
  <c r="AO477" i="1" s="1"/>
  <c r="AN477" i="1" s="1"/>
  <c r="AM477" i="1" s="1"/>
  <c r="AL477" i="1" s="1"/>
  <c r="AT477" i="1"/>
  <c r="AS624" i="1"/>
  <c r="AT624" i="1"/>
  <c r="AR624" i="1"/>
  <c r="AQ624" i="1" s="1"/>
  <c r="AP624" i="1" s="1"/>
  <c r="AO624" i="1" s="1"/>
  <c r="AN624" i="1" s="1"/>
  <c r="AM624" i="1" s="1"/>
  <c r="AL624" i="1" s="1"/>
  <c r="AT335" i="1"/>
  <c r="AS335" i="1"/>
  <c r="AR335" i="1" s="1"/>
  <c r="AQ335" i="1" s="1"/>
  <c r="AP335" i="1" s="1"/>
  <c r="AO335" i="1" s="1"/>
  <c r="AN335" i="1" s="1"/>
  <c r="AM335" i="1" s="1"/>
  <c r="AL335" i="1" s="1"/>
  <c r="AT579" i="1"/>
  <c r="AS579" i="1"/>
  <c r="AR579" i="1" s="1"/>
  <c r="AQ579" i="1" s="1"/>
  <c r="AP579" i="1" s="1"/>
  <c r="AO579" i="1" s="1"/>
  <c r="AN579" i="1" s="1"/>
  <c r="AM579" i="1" s="1"/>
  <c r="AL579" i="1" s="1"/>
  <c r="AT69" i="1"/>
  <c r="AS69" i="1" s="1"/>
  <c r="AR69" i="1" s="1"/>
  <c r="AQ69" i="1" s="1"/>
  <c r="AP69" i="1" s="1"/>
  <c r="AO69" i="1" s="1"/>
  <c r="AN69" i="1" s="1"/>
  <c r="AM69" i="1" s="1"/>
  <c r="AL69" i="1" s="1"/>
  <c r="BK59" i="1"/>
  <c r="BJ59" i="1" s="1"/>
  <c r="BI59" i="1" s="1"/>
  <c r="BH59" i="1" s="1"/>
  <c r="BG59" i="1" s="1"/>
  <c r="BF59" i="1" s="1"/>
  <c r="BE59" i="1" s="1"/>
  <c r="BD59" i="1" s="1"/>
  <c r="BC59" i="1" s="1"/>
  <c r="AT420" i="1"/>
  <c r="AS420" i="1" s="1"/>
  <c r="AR420" i="1" s="1"/>
  <c r="AQ420" i="1" s="1"/>
  <c r="AP420" i="1" s="1"/>
  <c r="AO420" i="1" s="1"/>
  <c r="AN420" i="1" s="1"/>
  <c r="AM420" i="1" s="1"/>
  <c r="AL420" i="1" s="1"/>
  <c r="BJ63" i="1"/>
  <c r="BI63" i="1"/>
  <c r="BH63" i="1" s="1"/>
  <c r="BG63" i="1" s="1"/>
  <c r="BF63" i="1" s="1"/>
  <c r="BE63" i="1" s="1"/>
  <c r="BD63" i="1" s="1"/>
  <c r="BC63" i="1" s="1"/>
  <c r="BK63" i="1"/>
  <c r="AC46" i="1"/>
  <c r="AF46" i="1"/>
  <c r="J46" i="1"/>
  <c r="AF185" i="1"/>
  <c r="AC185" i="1"/>
  <c r="I185" i="1"/>
  <c r="AF222" i="1"/>
  <c r="I222" i="1"/>
  <c r="U222" i="1"/>
  <c r="AC222" i="1"/>
  <c r="I281" i="1"/>
  <c r="AC281" i="1"/>
  <c r="AF281" i="1"/>
  <c r="AT61" i="1"/>
  <c r="AS61" i="1" s="1"/>
  <c r="AR61" i="1" s="1"/>
  <c r="AQ61" i="1" s="1"/>
  <c r="AP61" i="1" s="1"/>
  <c r="AO61" i="1" s="1"/>
  <c r="AN61" i="1" s="1"/>
  <c r="AM61" i="1" s="1"/>
  <c r="AL61" i="1" s="1"/>
  <c r="AT428" i="1"/>
  <c r="AS428" i="1" s="1"/>
  <c r="AR428" i="1" s="1"/>
  <c r="AQ428" i="1" s="1"/>
  <c r="AP428" i="1" s="1"/>
  <c r="AO428" i="1" s="1"/>
  <c r="AN428" i="1" s="1"/>
  <c r="AM428" i="1" s="1"/>
  <c r="AL428" i="1" s="1"/>
  <c r="AT502" i="1"/>
  <c r="AS502" i="1" s="1"/>
  <c r="AR502" i="1" s="1"/>
  <c r="AQ502" i="1" s="1"/>
  <c r="AP502" i="1"/>
  <c r="AO502" i="1" s="1"/>
  <c r="AN502" i="1" s="1"/>
  <c r="AM502" i="1" s="1"/>
  <c r="AL502" i="1" s="1"/>
  <c r="AT32" i="1"/>
  <c r="AS32" i="1" s="1"/>
  <c r="AR32" i="1"/>
  <c r="AQ32" i="1" s="1"/>
  <c r="AP32" i="1" s="1"/>
  <c r="AO32" i="1" s="1"/>
  <c r="AN32" i="1" s="1"/>
  <c r="AM32" i="1" s="1"/>
  <c r="AL32" i="1" s="1"/>
  <c r="AK275" i="1"/>
  <c r="AI275" i="1"/>
  <c r="AH275" i="1" s="1"/>
  <c r="AJ275" i="1"/>
  <c r="AT135" i="1"/>
  <c r="AS135" i="1" s="1"/>
  <c r="AR135" i="1" s="1"/>
  <c r="AQ135" i="1" s="1"/>
  <c r="AP135" i="1" s="1"/>
  <c r="AO135" i="1" s="1"/>
  <c r="AN135" i="1" s="1"/>
  <c r="AM135" i="1" s="1"/>
  <c r="AL135" i="1" s="1"/>
  <c r="AK625" i="1"/>
  <c r="AJ625" i="1"/>
  <c r="AI625" i="1"/>
  <c r="AH625" i="1" s="1"/>
  <c r="AB625" i="1" s="1"/>
  <c r="AT574" i="1"/>
  <c r="AS574" i="1" s="1"/>
  <c r="AR574" i="1"/>
  <c r="AQ574" i="1" s="1"/>
  <c r="AP574" i="1" s="1"/>
  <c r="AO574" i="1" s="1"/>
  <c r="AN574" i="1" s="1"/>
  <c r="AM574" i="1" s="1"/>
  <c r="AL574" i="1" s="1"/>
  <c r="AT626" i="1"/>
  <c r="AS626" i="1" s="1"/>
  <c r="AR626" i="1" s="1"/>
  <c r="AQ626" i="1" s="1"/>
  <c r="AP626" i="1" s="1"/>
  <c r="AO626" i="1" s="1"/>
  <c r="AN626" i="1" s="1"/>
  <c r="AM626" i="1" s="1"/>
  <c r="AL626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597" i="1"/>
  <c r="AS597" i="1"/>
  <c r="AR597" i="1" s="1"/>
  <c r="AQ597" i="1" s="1"/>
  <c r="AP597" i="1" s="1"/>
  <c r="AO597" i="1" s="1"/>
  <c r="AN597" i="1" s="1"/>
  <c r="AM597" i="1" s="1"/>
  <c r="AL597" i="1" s="1"/>
  <c r="AT28" i="1"/>
  <c r="AS28" i="1"/>
  <c r="AR28" i="1" s="1"/>
  <c r="AQ28" i="1" s="1"/>
  <c r="AP28" i="1" s="1"/>
  <c r="AO28" i="1" s="1"/>
  <c r="AN28" i="1" s="1"/>
  <c r="AM28" i="1" s="1"/>
  <c r="AL28" i="1" s="1"/>
  <c r="AJ268" i="1"/>
  <c r="AK268" i="1"/>
  <c r="AI268" i="1"/>
  <c r="AT639" i="1"/>
  <c r="AS639" i="1" s="1"/>
  <c r="AR639" i="1"/>
  <c r="AQ639" i="1" s="1"/>
  <c r="AP639" i="1" s="1"/>
  <c r="AO639" i="1" s="1"/>
  <c r="AN639" i="1" s="1"/>
  <c r="AM639" i="1" s="1"/>
  <c r="AL639" i="1" s="1"/>
  <c r="BK21" i="1"/>
  <c r="BJ21" i="1" s="1"/>
  <c r="BI21" i="1" s="1"/>
  <c r="BH21" i="1" s="1"/>
  <c r="BG21" i="1" s="1"/>
  <c r="BF21" i="1" s="1"/>
  <c r="BE21" i="1" s="1"/>
  <c r="BD21" i="1" s="1"/>
  <c r="BC21" i="1" s="1"/>
  <c r="BJ9" i="1"/>
  <c r="BI9" i="1" s="1"/>
  <c r="BH9" i="1" s="1"/>
  <c r="BG9" i="1" s="1"/>
  <c r="BF9" i="1" s="1"/>
  <c r="BE9" i="1" s="1"/>
  <c r="BD9" i="1" s="1"/>
  <c r="BC9" i="1" s="1"/>
  <c r="BK9" i="1"/>
  <c r="AS55" i="1"/>
  <c r="AR55" i="1"/>
  <c r="AQ55" i="1" s="1"/>
  <c r="AP55" i="1" s="1"/>
  <c r="AO55" i="1" s="1"/>
  <c r="AN55" i="1" s="1"/>
  <c r="AM55" i="1" s="1"/>
  <c r="AL55" i="1" s="1"/>
  <c r="AT55" i="1"/>
  <c r="AS41" i="1"/>
  <c r="AT41" i="1"/>
  <c r="AR41" i="1"/>
  <c r="AQ41" i="1" s="1"/>
  <c r="AP41" i="1" s="1"/>
  <c r="AO41" i="1" s="1"/>
  <c r="AN41" i="1" s="1"/>
  <c r="AM41" i="1" s="1"/>
  <c r="AL41" i="1" s="1"/>
  <c r="AT60" i="1"/>
  <c r="AS60" i="1"/>
  <c r="AR60" i="1" s="1"/>
  <c r="AQ60" i="1" s="1"/>
  <c r="AP60" i="1" s="1"/>
  <c r="AO60" i="1" s="1"/>
  <c r="AN60" i="1" s="1"/>
  <c r="AM60" i="1" s="1"/>
  <c r="AL60" i="1" s="1"/>
  <c r="AT49" i="1"/>
  <c r="AS49" i="1" s="1"/>
  <c r="AR49" i="1" s="1"/>
  <c r="AQ49" i="1"/>
  <c r="AP49" i="1" s="1"/>
  <c r="AO49" i="1" s="1"/>
  <c r="AN49" i="1" s="1"/>
  <c r="AM49" i="1" s="1"/>
  <c r="AL49" i="1" s="1"/>
  <c r="AJ561" i="1"/>
  <c r="AI561" i="1"/>
  <c r="AK561" i="1"/>
  <c r="AT129" i="1"/>
  <c r="AS129" i="1" s="1"/>
  <c r="AR129" i="1"/>
  <c r="AQ129" i="1" s="1"/>
  <c r="AP129" i="1" s="1"/>
  <c r="AO129" i="1" s="1"/>
  <c r="AN129" i="1" s="1"/>
  <c r="AM129" i="1" s="1"/>
  <c r="AL129" i="1" s="1"/>
  <c r="AJ632" i="1"/>
  <c r="AI632" i="1"/>
  <c r="AH632" i="1" s="1"/>
  <c r="AK632" i="1"/>
  <c r="AT172" i="1"/>
  <c r="AS172" i="1" s="1"/>
  <c r="AR172" i="1" s="1"/>
  <c r="AQ172" i="1" s="1"/>
  <c r="AP172" i="1" s="1"/>
  <c r="AO172" i="1" s="1"/>
  <c r="AN172" i="1" s="1"/>
  <c r="AM172" i="1" s="1"/>
  <c r="AL172" i="1" s="1"/>
  <c r="AT36" i="1"/>
  <c r="AS36" i="1" s="1"/>
  <c r="AR36" i="1" s="1"/>
  <c r="AQ36" i="1" s="1"/>
  <c r="AP36" i="1" s="1"/>
  <c r="AO36" i="1" s="1"/>
  <c r="AN36" i="1" s="1"/>
  <c r="AM36" i="1" s="1"/>
  <c r="AL36" i="1" s="1"/>
  <c r="AS638" i="1"/>
  <c r="AR638" i="1" s="1"/>
  <c r="AQ638" i="1" s="1"/>
  <c r="AP638" i="1" s="1"/>
  <c r="AO638" i="1" s="1"/>
  <c r="AN638" i="1" s="1"/>
  <c r="AM638" i="1" s="1"/>
  <c r="AL638" i="1" s="1"/>
  <c r="AT638" i="1"/>
  <c r="AT97" i="1"/>
  <c r="AS97" i="1"/>
  <c r="AR97" i="1" s="1"/>
  <c r="AQ97" i="1" s="1"/>
  <c r="AP97" i="1" s="1"/>
  <c r="AO97" i="1" s="1"/>
  <c r="AN97" i="1" s="1"/>
  <c r="AM97" i="1" s="1"/>
  <c r="AL97" i="1" s="1"/>
  <c r="AT505" i="1"/>
  <c r="AS505" i="1" s="1"/>
  <c r="AR505" i="1" s="1"/>
  <c r="AQ505" i="1" s="1"/>
  <c r="AP505" i="1" s="1"/>
  <c r="AO505" i="1" s="1"/>
  <c r="AN505" i="1" s="1"/>
  <c r="AM505" i="1" s="1"/>
  <c r="AL505" i="1" s="1"/>
  <c r="AT208" i="1"/>
  <c r="AS208" i="1" s="1"/>
  <c r="AR208" i="1" s="1"/>
  <c r="AQ208" i="1"/>
  <c r="AP208" i="1" s="1"/>
  <c r="AO208" i="1" s="1"/>
  <c r="AN208" i="1" s="1"/>
  <c r="AM208" i="1" s="1"/>
  <c r="AL208" i="1" s="1"/>
  <c r="AI408" i="1"/>
  <c r="AJ408" i="1"/>
  <c r="AK408" i="1"/>
  <c r="AI37" i="1"/>
  <c r="AH37" i="1" s="1"/>
  <c r="AA37" i="1" s="1"/>
  <c r="AE37" i="1" s="1"/>
  <c r="AJ37" i="1"/>
  <c r="AK37" i="1"/>
  <c r="AI115" i="1"/>
  <c r="AJ115" i="1"/>
  <c r="AK115" i="1"/>
  <c r="AT310" i="1"/>
  <c r="AS310" i="1"/>
  <c r="AR310" i="1" s="1"/>
  <c r="AQ310" i="1" s="1"/>
  <c r="AP310" i="1" s="1"/>
  <c r="AO310" i="1" s="1"/>
  <c r="AN310" i="1" s="1"/>
  <c r="AM310" i="1" s="1"/>
  <c r="AL310" i="1" s="1"/>
  <c r="AI534" i="1"/>
  <c r="AK534" i="1"/>
  <c r="AJ534" i="1"/>
  <c r="AS154" i="1"/>
  <c r="AR154" i="1" s="1"/>
  <c r="AQ154" i="1" s="1"/>
  <c r="AP154" i="1" s="1"/>
  <c r="AO154" i="1" s="1"/>
  <c r="AN154" i="1" s="1"/>
  <c r="AM154" i="1" s="1"/>
  <c r="AL154" i="1" s="1"/>
  <c r="AT154" i="1"/>
  <c r="AT518" i="1"/>
  <c r="AS518" i="1" s="1"/>
  <c r="AR518" i="1" s="1"/>
  <c r="AQ518" i="1" s="1"/>
  <c r="AP518" i="1" s="1"/>
  <c r="AO518" i="1" s="1"/>
  <c r="AN518" i="1" s="1"/>
  <c r="AM518" i="1" s="1"/>
  <c r="AL518" i="1" s="1"/>
  <c r="AT181" i="1"/>
  <c r="AS181" i="1" s="1"/>
  <c r="AR181" i="1" s="1"/>
  <c r="AQ181" i="1" s="1"/>
  <c r="AP181" i="1" s="1"/>
  <c r="AO181" i="1" s="1"/>
  <c r="AN181" i="1" s="1"/>
  <c r="AM181" i="1" s="1"/>
  <c r="AL181" i="1" s="1"/>
  <c r="AK352" i="1"/>
  <c r="AI352" i="1"/>
  <c r="AJ352" i="1"/>
  <c r="AI489" i="1"/>
  <c r="AK489" i="1"/>
  <c r="AJ489" i="1"/>
  <c r="BJ34" i="1"/>
  <c r="BI34" i="1" s="1"/>
  <c r="BH34" i="1" s="1"/>
  <c r="BG34" i="1" s="1"/>
  <c r="BF34" i="1" s="1"/>
  <c r="BE34" i="1" s="1"/>
  <c r="BD34" i="1" s="1"/>
  <c r="BC34" i="1" s="1"/>
  <c r="BK34" i="1"/>
  <c r="AT149" i="1"/>
  <c r="AS149" i="1"/>
  <c r="AR149" i="1" s="1"/>
  <c r="AQ149" i="1" s="1"/>
  <c r="AP149" i="1" s="1"/>
  <c r="AO149" i="1" s="1"/>
  <c r="AN149" i="1" s="1"/>
  <c r="AM149" i="1" s="1"/>
  <c r="AL149" i="1" s="1"/>
  <c r="AI294" i="1"/>
  <c r="AH294" i="1" s="1"/>
  <c r="AK294" i="1"/>
  <c r="AJ294" i="1"/>
  <c r="AK554" i="1"/>
  <c r="AJ554" i="1"/>
  <c r="AI554" i="1"/>
  <c r="BI33" i="1"/>
  <c r="BH33" i="1" s="1"/>
  <c r="BG33" i="1" s="1"/>
  <c r="BF33" i="1" s="1"/>
  <c r="BE33" i="1" s="1"/>
  <c r="BD33" i="1" s="1"/>
  <c r="BC33" i="1" s="1"/>
  <c r="BK33" i="1"/>
  <c r="BJ33" i="1"/>
  <c r="AJ179" i="1"/>
  <c r="AI179" i="1"/>
  <c r="AH179" i="1" s="1"/>
  <c r="AK179" i="1"/>
  <c r="AT347" i="1"/>
  <c r="AS347" i="1" s="1"/>
  <c r="AR347" i="1" s="1"/>
  <c r="AQ347" i="1" s="1"/>
  <c r="AP347" i="1" s="1"/>
  <c r="AO347" i="1" s="1"/>
  <c r="AN347" i="1" s="1"/>
  <c r="AM347" i="1" s="1"/>
  <c r="AL347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P240" i="1"/>
  <c r="AO240" i="1" s="1"/>
  <c r="AN240" i="1" s="1"/>
  <c r="AM240" i="1" s="1"/>
  <c r="AL240" i="1" s="1"/>
  <c r="AT240" i="1"/>
  <c r="AS240" i="1" s="1"/>
  <c r="AR240" i="1" s="1"/>
  <c r="AQ240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S497" i="1"/>
  <c r="AR497" i="1" s="1"/>
  <c r="AQ497" i="1" s="1"/>
  <c r="AP497" i="1" s="1"/>
  <c r="AO497" i="1" s="1"/>
  <c r="AN497" i="1" s="1"/>
  <c r="AM497" i="1" s="1"/>
  <c r="AL497" i="1" s="1"/>
  <c r="AT497" i="1"/>
  <c r="AT180" i="1"/>
  <c r="AS180" i="1" s="1"/>
  <c r="AR180" i="1" s="1"/>
  <c r="AQ180" i="1" s="1"/>
  <c r="AP180" i="1" s="1"/>
  <c r="AO180" i="1" s="1"/>
  <c r="AN180" i="1" s="1"/>
  <c r="AM180" i="1" s="1"/>
  <c r="AL180" i="1" s="1"/>
  <c r="AT185" i="1"/>
  <c r="AS185" i="1"/>
  <c r="AR185" i="1" s="1"/>
  <c r="AQ185" i="1" s="1"/>
  <c r="AP185" i="1" s="1"/>
  <c r="AO185" i="1" s="1"/>
  <c r="AN185" i="1" s="1"/>
  <c r="AM185" i="1" s="1"/>
  <c r="AL185" i="1" s="1"/>
  <c r="AI317" i="1"/>
  <c r="AK317" i="1"/>
  <c r="AJ317" i="1"/>
  <c r="AS414" i="1"/>
  <c r="AR414" i="1" s="1"/>
  <c r="AQ414" i="1" s="1"/>
  <c r="AP414" i="1" s="1"/>
  <c r="AO414" i="1" s="1"/>
  <c r="AN414" i="1" s="1"/>
  <c r="AM414" i="1" s="1"/>
  <c r="AL414" i="1" s="1"/>
  <c r="AT414" i="1"/>
  <c r="AI359" i="1"/>
  <c r="AH359" i="1" s="1"/>
  <c r="AJ359" i="1"/>
  <c r="AK359" i="1"/>
  <c r="AT504" i="1"/>
  <c r="AS504" i="1"/>
  <c r="AR504" i="1" s="1"/>
  <c r="AQ504" i="1" s="1"/>
  <c r="AP504" i="1" s="1"/>
  <c r="AO504" i="1" s="1"/>
  <c r="AN504" i="1" s="1"/>
  <c r="AM504" i="1" s="1"/>
  <c r="AL504" i="1" s="1"/>
  <c r="AT558" i="1"/>
  <c r="AS558" i="1" s="1"/>
  <c r="AR558" i="1" s="1"/>
  <c r="AQ558" i="1" s="1"/>
  <c r="AP558" i="1" s="1"/>
  <c r="AO558" i="1" s="1"/>
  <c r="AN558" i="1" s="1"/>
  <c r="AM558" i="1" s="1"/>
  <c r="AL558" i="1" s="1"/>
  <c r="AS479" i="1"/>
  <c r="AR479" i="1" s="1"/>
  <c r="AQ479" i="1" s="1"/>
  <c r="AP479" i="1" s="1"/>
  <c r="AO479" i="1" s="1"/>
  <c r="AN479" i="1" s="1"/>
  <c r="AM479" i="1" s="1"/>
  <c r="AL479" i="1" s="1"/>
  <c r="AT479" i="1"/>
  <c r="AS556" i="1"/>
  <c r="AR556" i="1" s="1"/>
  <c r="AQ556" i="1" s="1"/>
  <c r="AP556" i="1" s="1"/>
  <c r="AO556" i="1" s="1"/>
  <c r="AN556" i="1" s="1"/>
  <c r="AM556" i="1" s="1"/>
  <c r="AL556" i="1" s="1"/>
  <c r="AT556" i="1"/>
  <c r="AT493" i="1"/>
  <c r="AS493" i="1" s="1"/>
  <c r="AR493" i="1" s="1"/>
  <c r="AQ493" i="1" s="1"/>
  <c r="AP493" i="1" s="1"/>
  <c r="AO493" i="1" s="1"/>
  <c r="AN493" i="1" s="1"/>
  <c r="AM493" i="1" s="1"/>
  <c r="AL493" i="1" s="1"/>
  <c r="BJ67" i="1"/>
  <c r="BI67" i="1" s="1"/>
  <c r="BH67" i="1" s="1"/>
  <c r="BG67" i="1" s="1"/>
  <c r="BF67" i="1" s="1"/>
  <c r="BE67" i="1" s="1"/>
  <c r="BD67" i="1" s="1"/>
  <c r="BC67" i="1" s="1"/>
  <c r="BK67" i="1"/>
  <c r="AT212" i="1"/>
  <c r="AS212" i="1" s="1"/>
  <c r="AR212" i="1" s="1"/>
  <c r="AQ212" i="1" s="1"/>
  <c r="AP212" i="1" s="1"/>
  <c r="AO212" i="1" s="1"/>
  <c r="AN212" i="1" s="1"/>
  <c r="AM212" i="1" s="1"/>
  <c r="AL212" i="1" s="1"/>
  <c r="AT316" i="1"/>
  <c r="AS316" i="1" s="1"/>
  <c r="AR316" i="1" s="1"/>
  <c r="AQ316" i="1" s="1"/>
  <c r="AP316" i="1" s="1"/>
  <c r="AO316" i="1" s="1"/>
  <c r="AN316" i="1" s="1"/>
  <c r="AM316" i="1" s="1"/>
  <c r="AL316" i="1" s="1"/>
  <c r="AR516" i="1"/>
  <c r="AQ516" i="1" s="1"/>
  <c r="AP516" i="1" s="1"/>
  <c r="AO516" i="1" s="1"/>
  <c r="AN516" i="1" s="1"/>
  <c r="AM516" i="1" s="1"/>
  <c r="AL516" i="1" s="1"/>
  <c r="AT516" i="1"/>
  <c r="AS516" i="1"/>
  <c r="AT494" i="1"/>
  <c r="AS494" i="1"/>
  <c r="AR494" i="1" s="1"/>
  <c r="AQ494" i="1" s="1"/>
  <c r="AP494" i="1" s="1"/>
  <c r="AO494" i="1" s="1"/>
  <c r="AN494" i="1" s="1"/>
  <c r="AM494" i="1" s="1"/>
  <c r="AL494" i="1" s="1"/>
  <c r="BK68" i="1"/>
  <c r="BJ68" i="1" s="1"/>
  <c r="BI68" i="1" s="1"/>
  <c r="BH68" i="1" s="1"/>
  <c r="BG68" i="1" s="1"/>
  <c r="BF68" i="1" s="1"/>
  <c r="BE68" i="1" s="1"/>
  <c r="BD68" i="1" s="1"/>
  <c r="BC68" i="1" s="1"/>
  <c r="AR186" i="1"/>
  <c r="AQ186" i="1" s="1"/>
  <c r="AP186" i="1" s="1"/>
  <c r="AO186" i="1" s="1"/>
  <c r="AN186" i="1" s="1"/>
  <c r="AM186" i="1" s="1"/>
  <c r="AL186" i="1" s="1"/>
  <c r="AT186" i="1"/>
  <c r="AS186" i="1" s="1"/>
  <c r="AS322" i="1"/>
  <c r="AR322" i="1" s="1"/>
  <c r="AT322" i="1"/>
  <c r="AQ322" i="1"/>
  <c r="AP322" i="1" s="1"/>
  <c r="AO322" i="1" s="1"/>
  <c r="AN322" i="1" s="1"/>
  <c r="AM322" i="1" s="1"/>
  <c r="AL322" i="1" s="1"/>
  <c r="BK53" i="1"/>
  <c r="BJ53" i="1"/>
  <c r="BI53" i="1" s="1"/>
  <c r="BH53" i="1" s="1"/>
  <c r="BG53" i="1" s="1"/>
  <c r="BF53" i="1" s="1"/>
  <c r="BE53" i="1" s="1"/>
  <c r="BD53" i="1" s="1"/>
  <c r="BC53" i="1" s="1"/>
  <c r="BK58" i="1"/>
  <c r="BJ58" i="1"/>
  <c r="BI58" i="1"/>
  <c r="BH58" i="1" s="1"/>
  <c r="BG58" i="1" s="1"/>
  <c r="BF58" i="1" s="1"/>
  <c r="BE58" i="1" s="1"/>
  <c r="BD58" i="1" s="1"/>
  <c r="BC58" i="1" s="1"/>
  <c r="AT227" i="1"/>
  <c r="AS227" i="1" s="1"/>
  <c r="AR227" i="1" s="1"/>
  <c r="AQ227" i="1" s="1"/>
  <c r="AP227" i="1" s="1"/>
  <c r="AO227" i="1" s="1"/>
  <c r="AN227" i="1" s="1"/>
  <c r="AM227" i="1" s="1"/>
  <c r="AL227" i="1" s="1"/>
  <c r="BK56" i="1"/>
  <c r="BJ56" i="1" s="1"/>
  <c r="BI56" i="1" s="1"/>
  <c r="BH56" i="1" s="1"/>
  <c r="BG56" i="1" s="1"/>
  <c r="BF56" i="1" s="1"/>
  <c r="BE56" i="1" s="1"/>
  <c r="BD56" i="1" s="1"/>
  <c r="BC56" i="1" s="1"/>
  <c r="AF121" i="1"/>
  <c r="AC121" i="1"/>
  <c r="I121" i="1"/>
  <c r="AC235" i="1"/>
  <c r="AF235" i="1"/>
  <c r="I235" i="1"/>
  <c r="AK287" i="1"/>
  <c r="AJ287" i="1"/>
  <c r="AI287" i="1"/>
  <c r="AH287" i="1" s="1"/>
  <c r="I87" i="1"/>
  <c r="AF87" i="1"/>
  <c r="AC87" i="1"/>
  <c r="AI522" i="1"/>
  <c r="AJ522" i="1"/>
  <c r="AK522" i="1"/>
  <c r="AR123" i="1"/>
  <c r="AQ123" i="1" s="1"/>
  <c r="AP123" i="1" s="1"/>
  <c r="AT123" i="1"/>
  <c r="AS123" i="1" s="1"/>
  <c r="AO123" i="1"/>
  <c r="AN123" i="1" s="1"/>
  <c r="AM123" i="1" s="1"/>
  <c r="AL123" i="1" s="1"/>
  <c r="AK354" i="1"/>
  <c r="AI354" i="1"/>
  <c r="AJ354" i="1"/>
  <c r="AC367" i="1"/>
  <c r="I367" i="1"/>
  <c r="AF367" i="1"/>
  <c r="I253" i="1"/>
  <c r="AC253" i="1"/>
  <c r="AF253" i="1"/>
  <c r="AI155" i="1"/>
  <c r="AK155" i="1"/>
  <c r="AJ155" i="1"/>
  <c r="AT116" i="1"/>
  <c r="AS116" i="1"/>
  <c r="AR116" i="1" s="1"/>
  <c r="AQ116" i="1" s="1"/>
  <c r="AP116" i="1" s="1"/>
  <c r="AO116" i="1" s="1"/>
  <c r="AN116" i="1" s="1"/>
  <c r="AM116" i="1" s="1"/>
  <c r="AL116" i="1" s="1"/>
  <c r="AT54" i="1"/>
  <c r="AS54" i="1" s="1"/>
  <c r="AR54" i="1" s="1"/>
  <c r="AQ54" i="1" s="1"/>
  <c r="AP54" i="1" s="1"/>
  <c r="AO54" i="1" s="1"/>
  <c r="AN54" i="1" s="1"/>
  <c r="AM54" i="1" s="1"/>
  <c r="AL54" i="1" s="1"/>
  <c r="AT355" i="1"/>
  <c r="AS355" i="1" s="1"/>
  <c r="AR355" i="1" s="1"/>
  <c r="AQ355" i="1" s="1"/>
  <c r="AP355" i="1" s="1"/>
  <c r="AO355" i="1" s="1"/>
  <c r="AN355" i="1" s="1"/>
  <c r="AM355" i="1" s="1"/>
  <c r="AL355" i="1" s="1"/>
  <c r="AJ237" i="1"/>
  <c r="AK237" i="1"/>
  <c r="AI237" i="1"/>
  <c r="AH237" i="1" s="1"/>
  <c r="AI603" i="1"/>
  <c r="AH603" i="1" s="1"/>
  <c r="AK603" i="1"/>
  <c r="AJ603" i="1"/>
  <c r="AK195" i="1"/>
  <c r="AI195" i="1"/>
  <c r="AH195" i="1" s="1"/>
  <c r="AJ195" i="1"/>
  <c r="AT495" i="1"/>
  <c r="AS495" i="1" s="1"/>
  <c r="AR495" i="1" s="1"/>
  <c r="AQ495" i="1" s="1"/>
  <c r="AP495" i="1" s="1"/>
  <c r="AO495" i="1" s="1"/>
  <c r="AN495" i="1" s="1"/>
  <c r="AM495" i="1" s="1"/>
  <c r="AL495" i="1" s="1"/>
  <c r="AT44" i="1"/>
  <c r="AS44" i="1" s="1"/>
  <c r="AR44" i="1" s="1"/>
  <c r="AQ44" i="1" s="1"/>
  <c r="AP44" i="1"/>
  <c r="AO44" i="1" s="1"/>
  <c r="AN44" i="1" s="1"/>
  <c r="AM44" i="1" s="1"/>
  <c r="AL44" i="1" s="1"/>
  <c r="AT616" i="1"/>
  <c r="AS616" i="1" s="1"/>
  <c r="AR616" i="1" s="1"/>
  <c r="AQ616" i="1" s="1"/>
  <c r="AP616" i="1" s="1"/>
  <c r="AO616" i="1" s="1"/>
  <c r="AN616" i="1" s="1"/>
  <c r="AM616" i="1" s="1"/>
  <c r="AL616" i="1" s="1"/>
  <c r="AT235" i="1"/>
  <c r="AS235" i="1"/>
  <c r="AR235" i="1" s="1"/>
  <c r="AQ235" i="1" s="1"/>
  <c r="AP235" i="1" s="1"/>
  <c r="AO235" i="1" s="1"/>
  <c r="AN235" i="1" s="1"/>
  <c r="AM235" i="1" s="1"/>
  <c r="AL235" i="1" s="1"/>
  <c r="AJ640" i="1"/>
  <c r="AK640" i="1"/>
  <c r="AI640" i="1"/>
  <c r="AH640" i="1" s="1"/>
  <c r="AS108" i="1"/>
  <c r="AR108" i="1" s="1"/>
  <c r="AQ108" i="1" s="1"/>
  <c r="AP108" i="1" s="1"/>
  <c r="AO108" i="1" s="1"/>
  <c r="AN108" i="1" s="1"/>
  <c r="AM108" i="1" s="1"/>
  <c r="AL108" i="1" s="1"/>
  <c r="AT108" i="1"/>
  <c r="AT403" i="1"/>
  <c r="AS403" i="1" s="1"/>
  <c r="AR403" i="1" s="1"/>
  <c r="AQ403" i="1" s="1"/>
  <c r="AP403" i="1" s="1"/>
  <c r="AO403" i="1" s="1"/>
  <c r="AN403" i="1" s="1"/>
  <c r="AM403" i="1" s="1"/>
  <c r="AL40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S456" i="1"/>
  <c r="AR456" i="1" s="1"/>
  <c r="AQ456" i="1" s="1"/>
  <c r="AP456" i="1" s="1"/>
  <c r="AO456" i="1" s="1"/>
  <c r="AN456" i="1" s="1"/>
  <c r="AM456" i="1" s="1"/>
  <c r="AL456" i="1" s="1"/>
  <c r="AT456" i="1"/>
  <c r="BK16" i="1"/>
  <c r="BJ16" i="1" s="1"/>
  <c r="BI16" i="1" s="1"/>
  <c r="BH16" i="1" s="1"/>
  <c r="BG16" i="1" s="1"/>
  <c r="BF16" i="1" s="1"/>
  <c r="BE16" i="1" s="1"/>
  <c r="BD16" i="1" s="1"/>
  <c r="BC16" i="1" s="1"/>
  <c r="AK220" i="1"/>
  <c r="AI220" i="1"/>
  <c r="AH220" i="1" s="1"/>
  <c r="AJ220" i="1"/>
  <c r="AS58" i="1"/>
  <c r="AR58" i="1" s="1"/>
  <c r="AQ58" i="1" s="1"/>
  <c r="AP58" i="1" s="1"/>
  <c r="AO58" i="1" s="1"/>
  <c r="AN58" i="1" s="1"/>
  <c r="AM58" i="1" s="1"/>
  <c r="AL58" i="1" s="1"/>
  <c r="AT58" i="1"/>
  <c r="AT259" i="1"/>
  <c r="AS259" i="1" s="1"/>
  <c r="AR259" i="1" s="1"/>
  <c r="AQ259" i="1" s="1"/>
  <c r="AP259" i="1" s="1"/>
  <c r="AO259" i="1" s="1"/>
  <c r="AN259" i="1" s="1"/>
  <c r="AM259" i="1" s="1"/>
  <c r="AL259" i="1" s="1"/>
  <c r="AT52" i="1"/>
  <c r="AS52" i="1" s="1"/>
  <c r="AR52" i="1" s="1"/>
  <c r="AQ52" i="1" s="1"/>
  <c r="AP52" i="1" s="1"/>
  <c r="AO52" i="1" s="1"/>
  <c r="AN52" i="1" s="1"/>
  <c r="AM52" i="1" s="1"/>
  <c r="AL52" i="1" s="1"/>
  <c r="AI605" i="1"/>
  <c r="AK605" i="1"/>
  <c r="AJ605" i="1"/>
  <c r="AJ230" i="1"/>
  <c r="AH230" i="1" s="1"/>
  <c r="AI230" i="1"/>
  <c r="AK230" i="1"/>
  <c r="AT474" i="1"/>
  <c r="AS474" i="1"/>
  <c r="AR474" i="1" s="1"/>
  <c r="AQ474" i="1" s="1"/>
  <c r="AP474" i="1" s="1"/>
  <c r="AO474" i="1" s="1"/>
  <c r="AN474" i="1" s="1"/>
  <c r="AM474" i="1" s="1"/>
  <c r="AL474" i="1" s="1"/>
  <c r="AI203" i="1"/>
  <c r="AJ203" i="1"/>
  <c r="AH203" i="1" s="1"/>
  <c r="AK203" i="1"/>
  <c r="AT90" i="1"/>
  <c r="AS90" i="1" s="1"/>
  <c r="AR90" i="1" s="1"/>
  <c r="AQ90" i="1" s="1"/>
  <c r="AP90" i="1" s="1"/>
  <c r="AO90" i="1" s="1"/>
  <c r="AN90" i="1" s="1"/>
  <c r="AM90" i="1" s="1"/>
  <c r="AL90" i="1" s="1"/>
  <c r="AI520" i="1"/>
  <c r="AH520" i="1" s="1"/>
  <c r="AK520" i="1"/>
  <c r="AJ520" i="1"/>
  <c r="AP91" i="1"/>
  <c r="AO91" i="1" s="1"/>
  <c r="AN91" i="1" s="1"/>
  <c r="AM91" i="1" s="1"/>
  <c r="AL91" i="1" s="1"/>
  <c r="AT91" i="1"/>
  <c r="AS91" i="1" s="1"/>
  <c r="AR91" i="1" s="1"/>
  <c r="AQ91" i="1" s="1"/>
  <c r="AJ552" i="1"/>
  <c r="AK552" i="1"/>
  <c r="AI552" i="1"/>
  <c r="AT207" i="1"/>
  <c r="AS207" i="1"/>
  <c r="AR207" i="1" s="1"/>
  <c r="AQ207" i="1" s="1"/>
  <c r="AP207" i="1" s="1"/>
  <c r="AO207" i="1" s="1"/>
  <c r="AN207" i="1" s="1"/>
  <c r="AM207" i="1" s="1"/>
  <c r="AL207" i="1" s="1"/>
  <c r="AT564" i="1"/>
  <c r="AS564" i="1" s="1"/>
  <c r="AR564" i="1" s="1"/>
  <c r="AQ564" i="1"/>
  <c r="AP564" i="1" s="1"/>
  <c r="AO564" i="1" s="1"/>
  <c r="AN564" i="1" s="1"/>
  <c r="AM564" i="1" s="1"/>
  <c r="AL564" i="1" s="1"/>
  <c r="AT29" i="1"/>
  <c r="AS29" i="1" s="1"/>
  <c r="AR29" i="1"/>
  <c r="AQ29" i="1" s="1"/>
  <c r="AP29" i="1" s="1"/>
  <c r="AO29" i="1" s="1"/>
  <c r="AN29" i="1" s="1"/>
  <c r="AM29" i="1" s="1"/>
  <c r="AL29" i="1" s="1"/>
  <c r="AT143" i="1"/>
  <c r="AS143" i="1" s="1"/>
  <c r="AR143" i="1"/>
  <c r="AQ143" i="1" s="1"/>
  <c r="AP143" i="1" s="1"/>
  <c r="AO143" i="1" s="1"/>
  <c r="AN143" i="1" s="1"/>
  <c r="AM143" i="1" s="1"/>
  <c r="AL143" i="1" s="1"/>
  <c r="AI286" i="1"/>
  <c r="AK286" i="1"/>
  <c r="AJ286" i="1"/>
  <c r="BK14" i="1"/>
  <c r="BJ14" i="1" s="1"/>
  <c r="BI14" i="1" s="1"/>
  <c r="BH14" i="1" s="1"/>
  <c r="BG14" i="1" s="1"/>
  <c r="BF14" i="1" s="1"/>
  <c r="BE14" i="1" s="1"/>
  <c r="BD14" i="1" s="1"/>
  <c r="BC14" i="1" s="1"/>
  <c r="AI284" i="1"/>
  <c r="AH284" i="1" s="1"/>
  <c r="AK284" i="1"/>
  <c r="AJ284" i="1"/>
  <c r="AT602" i="1"/>
  <c r="AS602" i="1" s="1"/>
  <c r="AR602" i="1" s="1"/>
  <c r="AQ602" i="1" s="1"/>
  <c r="AP602" i="1" s="1"/>
  <c r="AO602" i="1" s="1"/>
  <c r="AN602" i="1" s="1"/>
  <c r="AM602" i="1" s="1"/>
  <c r="AL602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I400" i="1"/>
  <c r="AK400" i="1"/>
  <c r="AJ400" i="1"/>
  <c r="AT559" i="1"/>
  <c r="AS559" i="1" s="1"/>
  <c r="AR559" i="1" s="1"/>
  <c r="AQ559" i="1" s="1"/>
  <c r="AP559" i="1" s="1"/>
  <c r="AO559" i="1" s="1"/>
  <c r="AN559" i="1" s="1"/>
  <c r="AM559" i="1" s="1"/>
  <c r="AL559" i="1" s="1"/>
  <c r="AT30" i="1"/>
  <c r="AS30" i="1"/>
  <c r="AR30" i="1" s="1"/>
  <c r="AQ30" i="1" s="1"/>
  <c r="AP30" i="1" s="1"/>
  <c r="AO30" i="1" s="1"/>
  <c r="AN30" i="1" s="1"/>
  <c r="AM30" i="1" s="1"/>
  <c r="AL30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S319" i="1"/>
  <c r="AR319" i="1" s="1"/>
  <c r="AQ319" i="1" s="1"/>
  <c r="AP319" i="1" s="1"/>
  <c r="AO319" i="1" s="1"/>
  <c r="AN319" i="1" s="1"/>
  <c r="AM319" i="1" s="1"/>
  <c r="AL319" i="1" s="1"/>
  <c r="AT319" i="1"/>
  <c r="AJ530" i="1"/>
  <c r="AK530" i="1"/>
  <c r="AI530" i="1"/>
  <c r="AK31" i="1"/>
  <c r="AJ31" i="1"/>
  <c r="AI31" i="1"/>
  <c r="AN107" i="1"/>
  <c r="AM107" i="1" s="1"/>
  <c r="AL107" i="1" s="1"/>
  <c r="AT107" i="1"/>
  <c r="AS107" i="1" s="1"/>
  <c r="AR107" i="1" s="1"/>
  <c r="AQ107" i="1" s="1"/>
  <c r="AP107" i="1" s="1"/>
  <c r="AO107" i="1" s="1"/>
  <c r="AK468" i="1"/>
  <c r="AJ468" i="1"/>
  <c r="AI468" i="1"/>
  <c r="AH468" i="1" s="1"/>
  <c r="AT478" i="1"/>
  <c r="AS478" i="1"/>
  <c r="AR478" i="1" s="1"/>
  <c r="AQ478" i="1" s="1"/>
  <c r="AP478" i="1" s="1"/>
  <c r="AO478" i="1" s="1"/>
  <c r="AN478" i="1" s="1"/>
  <c r="AM478" i="1" s="1"/>
  <c r="AL478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K396" i="1"/>
  <c r="AI396" i="1"/>
  <c r="AH396" i="1" s="1"/>
  <c r="AJ396" i="1"/>
  <c r="AT580" i="1"/>
  <c r="AS580" i="1"/>
  <c r="AR580" i="1" s="1"/>
  <c r="AQ580" i="1" s="1"/>
  <c r="AP580" i="1" s="1"/>
  <c r="AO580" i="1" s="1"/>
  <c r="AN580" i="1" s="1"/>
  <c r="AM580" i="1" s="1"/>
  <c r="AL580" i="1" s="1"/>
  <c r="AT168" i="1"/>
  <c r="AS168" i="1"/>
  <c r="AR168" i="1" s="1"/>
  <c r="AQ168" i="1" s="1"/>
  <c r="AP168" i="1" s="1"/>
  <c r="AO168" i="1" s="1"/>
  <c r="AN168" i="1" s="1"/>
  <c r="AM168" i="1" s="1"/>
  <c r="AL168" i="1" s="1"/>
  <c r="AT313" i="1"/>
  <c r="AS313" i="1" s="1"/>
  <c r="AR313" i="1" s="1"/>
  <c r="AQ313" i="1" s="1"/>
  <c r="AP313" i="1" s="1"/>
  <c r="AO313" i="1" s="1"/>
  <c r="AN313" i="1" s="1"/>
  <c r="AM313" i="1" s="1"/>
  <c r="AL313" i="1" s="1"/>
  <c r="AK423" i="1"/>
  <c r="AI423" i="1"/>
  <c r="AJ423" i="1"/>
  <c r="AT581" i="1"/>
  <c r="AS581" i="1" s="1"/>
  <c r="AR581" i="1" s="1"/>
  <c r="AQ581" i="1" s="1"/>
  <c r="AP581" i="1" s="1"/>
  <c r="AO581" i="1" s="1"/>
  <c r="AN581" i="1" s="1"/>
  <c r="AM581" i="1" s="1"/>
  <c r="AL581" i="1" s="1"/>
  <c r="AI365" i="1"/>
  <c r="AH365" i="1" s="1"/>
  <c r="AJ365" i="1"/>
  <c r="AK365" i="1"/>
  <c r="AT606" i="1"/>
  <c r="AS606" i="1" s="1"/>
  <c r="AR606" i="1"/>
  <c r="AQ606" i="1" s="1"/>
  <c r="AP606" i="1" s="1"/>
  <c r="AO606" i="1" s="1"/>
  <c r="AN606" i="1" s="1"/>
  <c r="AM606" i="1" s="1"/>
  <c r="AL606" i="1" s="1"/>
  <c r="AS617" i="1"/>
  <c r="AR617" i="1" s="1"/>
  <c r="AQ617" i="1" s="1"/>
  <c r="AP617" i="1" s="1"/>
  <c r="AO617" i="1" s="1"/>
  <c r="AN617" i="1" s="1"/>
  <c r="AM617" i="1" s="1"/>
  <c r="AL617" i="1" s="1"/>
  <c r="AT617" i="1"/>
  <c r="AT415" i="1"/>
  <c r="AS415" i="1" s="1"/>
  <c r="AR415" i="1" s="1"/>
  <c r="AQ415" i="1" s="1"/>
  <c r="AP415" i="1" s="1"/>
  <c r="AO415" i="1" s="1"/>
  <c r="AN415" i="1" s="1"/>
  <c r="AM415" i="1" s="1"/>
  <c r="AL415" i="1" s="1"/>
  <c r="AS507" i="1"/>
  <c r="AR507" i="1" s="1"/>
  <c r="AQ507" i="1" s="1"/>
  <c r="AP507" i="1" s="1"/>
  <c r="AO507" i="1" s="1"/>
  <c r="AN507" i="1" s="1"/>
  <c r="AM507" i="1" s="1"/>
  <c r="AL507" i="1" s="1"/>
  <c r="AT507" i="1"/>
  <c r="AT399" i="1"/>
  <c r="AS399" i="1" s="1"/>
  <c r="AR399" i="1" s="1"/>
  <c r="AQ399" i="1" s="1"/>
  <c r="AP399" i="1" s="1"/>
  <c r="AO399" i="1" s="1"/>
  <c r="AN399" i="1" s="1"/>
  <c r="AM399" i="1" s="1"/>
  <c r="AL399" i="1" s="1"/>
  <c r="BK47" i="1"/>
  <c r="BJ47" i="1" s="1"/>
  <c r="BI47" i="1" s="1"/>
  <c r="BH47" i="1" s="1"/>
  <c r="BG47" i="1" s="1"/>
  <c r="BF47" i="1" s="1"/>
  <c r="BE47" i="1" s="1"/>
  <c r="BD47" i="1" s="1"/>
  <c r="BC47" i="1" s="1"/>
  <c r="AI251" i="1"/>
  <c r="AH251" i="1" s="1"/>
  <c r="AK251" i="1"/>
  <c r="AJ251" i="1"/>
  <c r="AT429" i="1"/>
  <c r="AS429" i="1" s="1"/>
  <c r="AR429" i="1" s="1"/>
  <c r="AQ429" i="1" s="1"/>
  <c r="AP429" i="1" s="1"/>
  <c r="AO429" i="1" s="1"/>
  <c r="AN429" i="1" s="1"/>
  <c r="AM429" i="1" s="1"/>
  <c r="AL429" i="1" s="1"/>
  <c r="AT491" i="1"/>
  <c r="AS491" i="1" s="1"/>
  <c r="AR491" i="1" s="1"/>
  <c r="AQ491" i="1"/>
  <c r="AP491" i="1" s="1"/>
  <c r="AO491" i="1" s="1"/>
  <c r="AN491" i="1" s="1"/>
  <c r="AM491" i="1" s="1"/>
  <c r="AL491" i="1" s="1"/>
  <c r="AT485" i="1"/>
  <c r="AS485" i="1"/>
  <c r="AR485" i="1" s="1"/>
  <c r="AQ485" i="1" s="1"/>
  <c r="AP485" i="1" s="1"/>
  <c r="AO485" i="1" s="1"/>
  <c r="AN485" i="1" s="1"/>
  <c r="AM485" i="1" s="1"/>
  <c r="AL485" i="1" s="1"/>
  <c r="BJ57" i="1"/>
  <c r="BI57" i="1" s="1"/>
  <c r="BH57" i="1" s="1"/>
  <c r="BG57" i="1" s="1"/>
  <c r="BF57" i="1" s="1"/>
  <c r="BE57" i="1" s="1"/>
  <c r="BD57" i="1" s="1"/>
  <c r="BC57" i="1" s="1"/>
  <c r="BK57" i="1"/>
  <c r="AT104" i="1"/>
  <c r="AS104" i="1" s="1"/>
  <c r="AR104" i="1" s="1"/>
  <c r="AQ104" i="1" s="1"/>
  <c r="AP104" i="1" s="1"/>
  <c r="AO104" i="1" s="1"/>
  <c r="AN104" i="1" s="1"/>
  <c r="AM104" i="1" s="1"/>
  <c r="AL104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T529" i="1"/>
  <c r="AS529" i="1" s="1"/>
  <c r="AR529" i="1" s="1"/>
  <c r="AQ529" i="1" s="1"/>
  <c r="AP529" i="1" s="1"/>
  <c r="AO529" i="1" s="1"/>
  <c r="AN529" i="1" s="1"/>
  <c r="AM529" i="1" s="1"/>
  <c r="AL529" i="1" s="1"/>
  <c r="BK49" i="1"/>
  <c r="BJ49" i="1" s="1"/>
  <c r="BI49" i="1" s="1"/>
  <c r="BH49" i="1" s="1"/>
  <c r="BG49" i="1" s="1"/>
  <c r="BF49" i="1" s="1"/>
  <c r="BE49" i="1" s="1"/>
  <c r="BD49" i="1" s="1"/>
  <c r="BC49" i="1" s="1"/>
  <c r="AI70" i="1"/>
  <c r="AH70" i="1" s="1"/>
  <c r="AK70" i="1"/>
  <c r="AJ70" i="1"/>
  <c r="BK51" i="1"/>
  <c r="BJ51" i="1"/>
  <c r="BI51" i="1" s="1"/>
  <c r="BH51" i="1" s="1"/>
  <c r="BG51" i="1" s="1"/>
  <c r="BF51" i="1" s="1"/>
  <c r="BE51" i="1" s="1"/>
  <c r="BD51" i="1" s="1"/>
  <c r="BC51" i="1" s="1"/>
  <c r="AC248" i="1"/>
  <c r="AF248" i="1"/>
  <c r="I248" i="1"/>
  <c r="AH509" i="1"/>
  <c r="AB509" i="1" s="1"/>
  <c r="AF189" i="1"/>
  <c r="I189" i="1"/>
  <c r="AC189" i="1"/>
  <c r="AC242" i="1"/>
  <c r="I242" i="1"/>
  <c r="AF242" i="1"/>
  <c r="AC101" i="1"/>
  <c r="AF101" i="1"/>
  <c r="I101" i="1"/>
  <c r="AF227" i="1"/>
  <c r="AC227" i="1"/>
  <c r="I227" i="1"/>
  <c r="AI64" i="1"/>
  <c r="AH64" i="1" s="1"/>
  <c r="AB64" i="1" s="1"/>
  <c r="AJ64" i="1"/>
  <c r="AK64" i="1"/>
  <c r="AT388" i="1"/>
  <c r="AS388" i="1" s="1"/>
  <c r="AR388" i="1" s="1"/>
  <c r="AQ388" i="1"/>
  <c r="AP388" i="1" s="1"/>
  <c r="AO388" i="1" s="1"/>
  <c r="AN388" i="1" s="1"/>
  <c r="AM388" i="1" s="1"/>
  <c r="AL388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J194" i="1"/>
  <c r="AI194" i="1"/>
  <c r="AH194" i="1" s="1"/>
  <c r="AK194" i="1"/>
  <c r="AR152" i="1"/>
  <c r="AQ152" i="1" s="1"/>
  <c r="AP152" i="1" s="1"/>
  <c r="AO152" i="1" s="1"/>
  <c r="AN152" i="1" s="1"/>
  <c r="AM152" i="1" s="1"/>
  <c r="AL152" i="1" s="1"/>
  <c r="AT152" i="1"/>
  <c r="AS152" i="1" s="1"/>
  <c r="AT486" i="1"/>
  <c r="AS486" i="1"/>
  <c r="AR486" i="1" s="1"/>
  <c r="AQ486" i="1" s="1"/>
  <c r="AP486" i="1" s="1"/>
  <c r="AO486" i="1" s="1"/>
  <c r="AN486" i="1" s="1"/>
  <c r="AM486" i="1" s="1"/>
  <c r="AL486" i="1" s="1"/>
  <c r="AK226" i="1"/>
  <c r="AJ226" i="1"/>
  <c r="AI226" i="1"/>
  <c r="AT490" i="1"/>
  <c r="AS490" i="1" s="1"/>
  <c r="AR490" i="1" s="1"/>
  <c r="AQ490" i="1" s="1"/>
  <c r="AP490" i="1" s="1"/>
  <c r="AO490" i="1" s="1"/>
  <c r="AN490" i="1" s="1"/>
  <c r="AM490" i="1" s="1"/>
  <c r="AL490" i="1" s="1"/>
  <c r="AT376" i="1"/>
  <c r="AS376" i="1" s="1"/>
  <c r="AR376" i="1" s="1"/>
  <c r="AQ376" i="1" s="1"/>
  <c r="AP376" i="1" s="1"/>
  <c r="AO376" i="1" s="1"/>
  <c r="AN376" i="1" s="1"/>
  <c r="AM376" i="1" s="1"/>
  <c r="AL376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R345" i="1"/>
  <c r="AQ345" i="1" s="1"/>
  <c r="AP345" i="1" s="1"/>
  <c r="AO345" i="1" s="1"/>
  <c r="AN345" i="1" s="1"/>
  <c r="AM345" i="1" s="1"/>
  <c r="AL345" i="1" s="1"/>
  <c r="AT345" i="1"/>
  <c r="AS345" i="1"/>
  <c r="AT576" i="1"/>
  <c r="AS576" i="1"/>
  <c r="AR576" i="1" s="1"/>
  <c r="AQ576" i="1" s="1"/>
  <c r="AP576" i="1" s="1"/>
  <c r="AO576" i="1" s="1"/>
  <c r="AN576" i="1" s="1"/>
  <c r="AM576" i="1" s="1"/>
  <c r="AL576" i="1" s="1"/>
  <c r="AT192" i="1"/>
  <c r="AS192" i="1"/>
  <c r="AR192" i="1" s="1"/>
  <c r="AQ192" i="1" s="1"/>
  <c r="AP192" i="1" s="1"/>
  <c r="AO192" i="1" s="1"/>
  <c r="AN192" i="1" s="1"/>
  <c r="AM192" i="1" s="1"/>
  <c r="AL192" i="1" s="1"/>
  <c r="AT467" i="1"/>
  <c r="AS467" i="1" s="1"/>
  <c r="AR467" i="1" s="1"/>
  <c r="AQ467" i="1" s="1"/>
  <c r="AP467" i="1" s="1"/>
  <c r="AO467" i="1" s="1"/>
  <c r="AN467" i="1" s="1"/>
  <c r="AM467" i="1" s="1"/>
  <c r="AL467" i="1" s="1"/>
  <c r="AT23" i="1"/>
  <c r="AS23" i="1" s="1"/>
  <c r="AR23" i="1" s="1"/>
  <c r="AQ23" i="1" s="1"/>
  <c r="AP23" i="1" s="1"/>
  <c r="AO23" i="1" s="1"/>
  <c r="AN23" i="1" s="1"/>
  <c r="AM23" i="1" s="1"/>
  <c r="AL23" i="1" s="1"/>
  <c r="BK6" i="1"/>
  <c r="BI6" i="1"/>
  <c r="BJ6" i="1"/>
  <c r="BH6" i="1"/>
  <c r="BG6" i="1" s="1"/>
  <c r="BF6" i="1" s="1"/>
  <c r="BE6" i="1" s="1"/>
  <c r="BD6" i="1" s="1"/>
  <c r="BC6" i="1" s="1"/>
  <c r="AT26" i="1"/>
  <c r="AS26" i="1"/>
  <c r="AR26" i="1" s="1"/>
  <c r="AQ26" i="1" s="1"/>
  <c r="AP26" i="1" s="1"/>
  <c r="AO26" i="1" s="1"/>
  <c r="AN26" i="1" s="1"/>
  <c r="AM26" i="1" s="1"/>
  <c r="AL26" i="1" s="1"/>
  <c r="AT593" i="1"/>
  <c r="AS593" i="1" s="1"/>
  <c r="AR593" i="1" s="1"/>
  <c r="AQ593" i="1" s="1"/>
  <c r="AP593" i="1" s="1"/>
  <c r="AO593" i="1" s="1"/>
  <c r="AN593" i="1" s="1"/>
  <c r="AM593" i="1" s="1"/>
  <c r="AL593" i="1" s="1"/>
  <c r="AT89" i="1"/>
  <c r="AS89" i="1" s="1"/>
  <c r="AR89" i="1" s="1"/>
  <c r="AQ89" i="1" s="1"/>
  <c r="AP89" i="1" s="1"/>
  <c r="AO89" i="1"/>
  <c r="AN89" i="1" s="1"/>
  <c r="AM89" i="1" s="1"/>
  <c r="AL89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101" i="1"/>
  <c r="AS101" i="1"/>
  <c r="AR101" i="1" s="1"/>
  <c r="AQ101" i="1" s="1"/>
  <c r="AP101" i="1" s="1"/>
  <c r="AO101" i="1" s="1"/>
  <c r="AN101" i="1" s="1"/>
  <c r="AM101" i="1" s="1"/>
  <c r="AL101" i="1" s="1"/>
  <c r="AT549" i="1"/>
  <c r="AS549" i="1"/>
  <c r="AR549" i="1" s="1"/>
  <c r="AQ549" i="1" s="1"/>
  <c r="AP549" i="1" s="1"/>
  <c r="AO549" i="1" s="1"/>
  <c r="AN549" i="1" s="1"/>
  <c r="AM549" i="1" s="1"/>
  <c r="AL549" i="1" s="1"/>
  <c r="AI242" i="1"/>
  <c r="AK242" i="1"/>
  <c r="AJ242" i="1"/>
  <c r="AS88" i="1"/>
  <c r="AR88" i="1" s="1"/>
  <c r="AQ88" i="1" s="1"/>
  <c r="AP88" i="1" s="1"/>
  <c r="AO88" i="1" s="1"/>
  <c r="AN88" i="1" s="1"/>
  <c r="AM88" i="1" s="1"/>
  <c r="AL88" i="1" s="1"/>
  <c r="AT88" i="1"/>
  <c r="AT214" i="1"/>
  <c r="AS214" i="1"/>
  <c r="AR214" i="1" s="1"/>
  <c r="AQ214" i="1" s="1"/>
  <c r="AP214" i="1" s="1"/>
  <c r="AO214" i="1" s="1"/>
  <c r="AN214" i="1" s="1"/>
  <c r="AM214" i="1" s="1"/>
  <c r="AL214" i="1" s="1"/>
  <c r="AT57" i="1"/>
  <c r="AR57" i="1"/>
  <c r="AQ57" i="1" s="1"/>
  <c r="AP57" i="1" s="1"/>
  <c r="AO57" i="1" s="1"/>
  <c r="AN57" i="1" s="1"/>
  <c r="AM57" i="1" s="1"/>
  <c r="AL57" i="1" s="1"/>
  <c r="AS57" i="1"/>
  <c r="AS466" i="1"/>
  <c r="AR466" i="1" s="1"/>
  <c r="AQ466" i="1" s="1"/>
  <c r="AP466" i="1" s="1"/>
  <c r="AO466" i="1" s="1"/>
  <c r="AN466" i="1" s="1"/>
  <c r="AM466" i="1" s="1"/>
  <c r="AL466" i="1" s="1"/>
  <c r="AT466" i="1"/>
  <c r="AT120" i="1"/>
  <c r="AS120" i="1"/>
  <c r="AR120" i="1" s="1"/>
  <c r="AQ120" i="1" s="1"/>
  <c r="AP120" i="1" s="1"/>
  <c r="AO120" i="1" s="1"/>
  <c r="AN120" i="1" s="1"/>
  <c r="AM120" i="1" s="1"/>
  <c r="AL120" i="1" s="1"/>
  <c r="BK28" i="1"/>
  <c r="BJ28" i="1" s="1"/>
  <c r="BI28" i="1" s="1"/>
  <c r="BH28" i="1" s="1"/>
  <c r="BG28" i="1" s="1"/>
  <c r="BF28" i="1" s="1"/>
  <c r="BE28" i="1" s="1"/>
  <c r="BD28" i="1" s="1"/>
  <c r="BC28" i="1" s="1"/>
  <c r="AS213" i="1"/>
  <c r="AR213" i="1" s="1"/>
  <c r="AQ213" i="1" s="1"/>
  <c r="AP213" i="1" s="1"/>
  <c r="AO213" i="1" s="1"/>
  <c r="AN213" i="1" s="1"/>
  <c r="AM213" i="1" s="1"/>
  <c r="AL213" i="1" s="1"/>
  <c r="AT213" i="1"/>
  <c r="AT463" i="1"/>
  <c r="AS463" i="1" s="1"/>
  <c r="AR463" i="1" s="1"/>
  <c r="AQ463" i="1" s="1"/>
  <c r="AP463" i="1" s="1"/>
  <c r="AO463" i="1" s="1"/>
  <c r="AN463" i="1"/>
  <c r="AM463" i="1" s="1"/>
  <c r="AL463" i="1" s="1"/>
  <c r="AI39" i="1"/>
  <c r="AJ39" i="1"/>
  <c r="AK39" i="1"/>
  <c r="AP176" i="1"/>
  <c r="AO176" i="1" s="1"/>
  <c r="AN176" i="1" s="1"/>
  <c r="AM176" i="1" s="1"/>
  <c r="AL176" i="1" s="1"/>
  <c r="AT176" i="1"/>
  <c r="AS176" i="1"/>
  <c r="AR176" i="1" s="1"/>
  <c r="AQ176" i="1" s="1"/>
  <c r="AT306" i="1"/>
  <c r="AS306" i="1" s="1"/>
  <c r="AR306" i="1" s="1"/>
  <c r="AQ306" i="1" s="1"/>
  <c r="AP306" i="1" s="1"/>
  <c r="AO306" i="1" s="1"/>
  <c r="AN306" i="1" s="1"/>
  <c r="AM306" i="1" s="1"/>
  <c r="AL306" i="1" s="1"/>
  <c r="BJ8" i="1"/>
  <c r="BI8" i="1" s="1"/>
  <c r="BH8" i="1" s="1"/>
  <c r="BG8" i="1" s="1"/>
  <c r="BF8" i="1" s="1"/>
  <c r="BE8" i="1" s="1"/>
  <c r="BD8" i="1" s="1"/>
  <c r="BC8" i="1" s="1"/>
  <c r="BK8" i="1"/>
  <c r="AR299" i="1"/>
  <c r="AQ299" i="1" s="1"/>
  <c r="AP299" i="1" s="1"/>
  <c r="AO299" i="1" s="1"/>
  <c r="AN299" i="1" s="1"/>
  <c r="AM299" i="1" s="1"/>
  <c r="AL299" i="1" s="1"/>
  <c r="AT299" i="1"/>
  <c r="AS299" i="1" s="1"/>
  <c r="AT622" i="1"/>
  <c r="AS622" i="1" s="1"/>
  <c r="AR622" i="1" s="1"/>
  <c r="AQ622" i="1" s="1"/>
  <c r="AP622" i="1" s="1"/>
  <c r="AO622" i="1" s="1"/>
  <c r="AN622" i="1" s="1"/>
  <c r="AM622" i="1" s="1"/>
  <c r="AL622" i="1" s="1"/>
  <c r="AJ187" i="1"/>
  <c r="AK187" i="1"/>
  <c r="AI187" i="1"/>
  <c r="AH187" i="1" s="1"/>
  <c r="AP402" i="1"/>
  <c r="AO402" i="1" s="1"/>
  <c r="AN402" i="1" s="1"/>
  <c r="AM402" i="1" s="1"/>
  <c r="AL402" i="1" s="1"/>
  <c r="AT402" i="1"/>
  <c r="AS402" i="1" s="1"/>
  <c r="AR402" i="1" s="1"/>
  <c r="AQ402" i="1" s="1"/>
  <c r="AT553" i="1"/>
  <c r="AS553" i="1" s="1"/>
  <c r="AR553" i="1" s="1"/>
  <c r="AQ553" i="1" s="1"/>
  <c r="AP553" i="1"/>
  <c r="AO553" i="1" s="1"/>
  <c r="AN553" i="1" s="1"/>
  <c r="AM553" i="1" s="1"/>
  <c r="AL553" i="1" s="1"/>
  <c r="AK53" i="1"/>
  <c r="AJ53" i="1"/>
  <c r="AI53" i="1"/>
  <c r="AH53" i="1" s="1"/>
  <c r="AT191" i="1"/>
  <c r="AS191" i="1"/>
  <c r="AR191" i="1" s="1"/>
  <c r="AQ191" i="1" s="1"/>
  <c r="AP191" i="1" s="1"/>
  <c r="AO191" i="1" s="1"/>
  <c r="AN191" i="1" s="1"/>
  <c r="AM191" i="1" s="1"/>
  <c r="AL191" i="1" s="1"/>
  <c r="AT356" i="1"/>
  <c r="AS356" i="1"/>
  <c r="AR356" i="1" s="1"/>
  <c r="AQ356" i="1" s="1"/>
  <c r="AP356" i="1" s="1"/>
  <c r="AO356" i="1" s="1"/>
  <c r="AN356" i="1" s="1"/>
  <c r="AM356" i="1" s="1"/>
  <c r="AL356" i="1" s="1"/>
  <c r="AJ601" i="1"/>
  <c r="AI601" i="1"/>
  <c r="AK601" i="1"/>
  <c r="BK41" i="1"/>
  <c r="BJ41" i="1" s="1"/>
  <c r="BI41" i="1" s="1"/>
  <c r="BH41" i="1" s="1"/>
  <c r="BG41" i="1" s="1"/>
  <c r="BF41" i="1" s="1"/>
  <c r="BE41" i="1" s="1"/>
  <c r="BD41" i="1" s="1"/>
  <c r="BC41" i="1" s="1"/>
  <c r="AI164" i="1"/>
  <c r="AJ164" i="1"/>
  <c r="AH164" i="1" s="1"/>
  <c r="AK164" i="1"/>
  <c r="AK419" i="1"/>
  <c r="AI419" i="1"/>
  <c r="AJ419" i="1"/>
  <c r="AT631" i="1"/>
  <c r="AS631" i="1"/>
  <c r="AR631" i="1" s="1"/>
  <c r="AQ631" i="1" s="1"/>
  <c r="AP631" i="1" s="1"/>
  <c r="AO631" i="1" s="1"/>
  <c r="AN631" i="1" s="1"/>
  <c r="AM631" i="1" s="1"/>
  <c r="AL631" i="1" s="1"/>
  <c r="AO231" i="1"/>
  <c r="AN231" i="1" s="1"/>
  <c r="AM231" i="1" s="1"/>
  <c r="AL231" i="1" s="1"/>
  <c r="AT231" i="1"/>
  <c r="AS231" i="1"/>
  <c r="AR231" i="1" s="1"/>
  <c r="AQ231" i="1" s="1"/>
  <c r="AP231" i="1" s="1"/>
  <c r="AT392" i="1"/>
  <c r="AS392" i="1" s="1"/>
  <c r="AR392" i="1" s="1"/>
  <c r="AQ392" i="1"/>
  <c r="AP392" i="1" s="1"/>
  <c r="AO392" i="1" s="1"/>
  <c r="AN392" i="1" s="1"/>
  <c r="AM392" i="1" s="1"/>
  <c r="AL392" i="1" s="1"/>
  <c r="AT630" i="1"/>
  <c r="AS630" i="1" s="1"/>
  <c r="AR630" i="1" s="1"/>
  <c r="AQ630" i="1" s="1"/>
  <c r="AP630" i="1" s="1"/>
  <c r="AO630" i="1" s="1"/>
  <c r="AN630" i="1" s="1"/>
  <c r="AM630" i="1" s="1"/>
  <c r="AL630" i="1" s="1"/>
  <c r="AT170" i="1"/>
  <c r="AS170" i="1" s="1"/>
  <c r="AR170" i="1" s="1"/>
  <c r="AQ170" i="1" s="1"/>
  <c r="AP170" i="1" s="1"/>
  <c r="AO170" i="1" s="1"/>
  <c r="AN170" i="1" s="1"/>
  <c r="AM170" i="1" s="1"/>
  <c r="AL170" i="1" s="1"/>
  <c r="AO261" i="1"/>
  <c r="AN261" i="1" s="1"/>
  <c r="AM261" i="1" s="1"/>
  <c r="AL261" i="1" s="1"/>
  <c r="AT261" i="1"/>
  <c r="AS261" i="1" s="1"/>
  <c r="AR261" i="1" s="1"/>
  <c r="AQ261" i="1" s="1"/>
  <c r="AP261" i="1" s="1"/>
  <c r="AS351" i="1"/>
  <c r="AR351" i="1" s="1"/>
  <c r="AQ351" i="1" s="1"/>
  <c r="AP351" i="1" s="1"/>
  <c r="AO351" i="1" s="1"/>
  <c r="AN351" i="1" s="1"/>
  <c r="AM351" i="1" s="1"/>
  <c r="AL351" i="1" s="1"/>
  <c r="AT351" i="1"/>
  <c r="AT537" i="1"/>
  <c r="AS537" i="1" s="1"/>
  <c r="AR537" i="1" s="1"/>
  <c r="AQ537" i="1" s="1"/>
  <c r="AP537" i="1" s="1"/>
  <c r="AO537" i="1" s="1"/>
  <c r="AN537" i="1" s="1"/>
  <c r="AM537" i="1" s="1"/>
  <c r="AL537" i="1" s="1"/>
  <c r="AT380" i="1"/>
  <c r="AS380" i="1" s="1"/>
  <c r="AR380" i="1" s="1"/>
  <c r="AQ380" i="1" s="1"/>
  <c r="AP380" i="1" s="1"/>
  <c r="AO380" i="1" s="1"/>
  <c r="AN380" i="1" s="1"/>
  <c r="AM380" i="1" s="1"/>
  <c r="AL380" i="1" s="1"/>
  <c r="AJ541" i="1"/>
  <c r="AK541" i="1"/>
  <c r="AI541" i="1"/>
  <c r="AK569" i="1"/>
  <c r="AJ569" i="1"/>
  <c r="AI569" i="1"/>
  <c r="AH569" i="1" s="1"/>
  <c r="AS471" i="1"/>
  <c r="AR471" i="1" s="1"/>
  <c r="AQ471" i="1" s="1"/>
  <c r="AP471" i="1" s="1"/>
  <c r="AO471" i="1" s="1"/>
  <c r="AN471" i="1" s="1"/>
  <c r="AM471" i="1" s="1"/>
  <c r="AL471" i="1" s="1"/>
  <c r="AT471" i="1"/>
  <c r="AT551" i="1"/>
  <c r="AS551" i="1" s="1"/>
  <c r="AR551" i="1" s="1"/>
  <c r="AQ551" i="1" s="1"/>
  <c r="AP551" i="1" s="1"/>
  <c r="AO551" i="1" s="1"/>
  <c r="AN551" i="1" s="1"/>
  <c r="AM551" i="1" s="1"/>
  <c r="AL551" i="1" s="1"/>
  <c r="BK66" i="1"/>
  <c r="BJ66" i="1"/>
  <c r="BI66" i="1" s="1"/>
  <c r="BH66" i="1" s="1"/>
  <c r="BG66" i="1" s="1"/>
  <c r="BF66" i="1" s="1"/>
  <c r="BE66" i="1" s="1"/>
  <c r="BD66" i="1" s="1"/>
  <c r="BC66" i="1" s="1"/>
  <c r="BK40" i="1"/>
  <c r="BI40" i="1"/>
  <c r="BH40" i="1" s="1"/>
  <c r="BJ40" i="1"/>
  <c r="BG40" i="1"/>
  <c r="BF40" i="1" s="1"/>
  <c r="BE40" i="1" s="1"/>
  <c r="BD40" i="1" s="1"/>
  <c r="BC40" i="1" s="1"/>
  <c r="AI246" i="1"/>
  <c r="AJ246" i="1"/>
  <c r="AK246" i="1"/>
  <c r="AS398" i="1"/>
  <c r="AR398" i="1" s="1"/>
  <c r="AQ398" i="1" s="1"/>
  <c r="AP398" i="1" s="1"/>
  <c r="AO398" i="1" s="1"/>
  <c r="AN398" i="1" s="1"/>
  <c r="AM398" i="1" s="1"/>
  <c r="AL398" i="1" s="1"/>
  <c r="AT398" i="1"/>
  <c r="AJ472" i="1"/>
  <c r="AK472" i="1"/>
  <c r="AI472" i="1"/>
  <c r="AH472" i="1" s="1"/>
  <c r="AT588" i="1"/>
  <c r="AS588" i="1" s="1"/>
  <c r="AR588" i="1" s="1"/>
  <c r="AQ588" i="1" s="1"/>
  <c r="AP588" i="1" s="1"/>
  <c r="AO588" i="1" s="1"/>
  <c r="AN588" i="1" s="1"/>
  <c r="AM588" i="1" s="1"/>
  <c r="AL588" i="1" s="1"/>
  <c r="BK50" i="1"/>
  <c r="BJ50" i="1" s="1"/>
  <c r="BI50" i="1" s="1"/>
  <c r="BH50" i="1" s="1"/>
  <c r="BG50" i="1" s="1"/>
  <c r="BF50" i="1"/>
  <c r="BE50" i="1" s="1"/>
  <c r="BD50" i="1" s="1"/>
  <c r="BC50" i="1" s="1"/>
  <c r="AS81" i="1"/>
  <c r="AR81" i="1" s="1"/>
  <c r="AQ81" i="1" s="1"/>
  <c r="AP81" i="1" s="1"/>
  <c r="AO81" i="1" s="1"/>
  <c r="AN81" i="1" s="1"/>
  <c r="AM81" i="1" s="1"/>
  <c r="AL81" i="1" s="1"/>
  <c r="AT81" i="1"/>
  <c r="AI245" i="1"/>
  <c r="AH245" i="1" s="1"/>
  <c r="AJ245" i="1"/>
  <c r="AK245" i="1"/>
  <c r="AT374" i="1"/>
  <c r="AS374" i="1" s="1"/>
  <c r="AR374" i="1" s="1"/>
  <c r="AQ374" i="1" s="1"/>
  <c r="AP374" i="1"/>
  <c r="AO374" i="1" s="1"/>
  <c r="AN374" i="1" s="1"/>
  <c r="AM374" i="1" s="1"/>
  <c r="AL374" i="1" s="1"/>
  <c r="AT453" i="1"/>
  <c r="AS453" i="1" s="1"/>
  <c r="AR453" i="1" s="1"/>
  <c r="AQ453" i="1" s="1"/>
  <c r="AP453" i="1" s="1"/>
  <c r="AO453" i="1" s="1"/>
  <c r="AN453" i="1" s="1"/>
  <c r="AM453" i="1" s="1"/>
  <c r="AL453" i="1" s="1"/>
  <c r="BK62" i="1"/>
  <c r="BJ62" i="1" s="1"/>
  <c r="BI62" i="1" s="1"/>
  <c r="BH62" i="1" s="1"/>
  <c r="BG62" i="1" s="1"/>
  <c r="BF62" i="1" s="1"/>
  <c r="BE62" i="1" s="1"/>
  <c r="BD62" i="1" s="1"/>
  <c r="BC62" i="1" s="1"/>
  <c r="BK44" i="1"/>
  <c r="BJ44" i="1"/>
  <c r="BI44" i="1" s="1"/>
  <c r="BH44" i="1" s="1"/>
  <c r="BG44" i="1" s="1"/>
  <c r="BF44" i="1" s="1"/>
  <c r="BE44" i="1" s="1"/>
  <c r="BD44" i="1" s="1"/>
  <c r="BC44" i="1" s="1"/>
  <c r="I255" i="1"/>
  <c r="AC255" i="1"/>
  <c r="AF255" i="1"/>
  <c r="K448" i="1"/>
  <c r="AC448" i="1"/>
  <c r="AF448" i="1"/>
  <c r="AC155" i="1"/>
  <c r="AF155" i="1"/>
  <c r="I155" i="1"/>
  <c r="AH573" i="1"/>
  <c r="AS291" i="1"/>
  <c r="AR291" i="1" s="1"/>
  <c r="AQ291" i="1" s="1"/>
  <c r="AP291" i="1" s="1"/>
  <c r="AO291" i="1" s="1"/>
  <c r="AN291" i="1" s="1"/>
  <c r="AM291" i="1" s="1"/>
  <c r="AL291" i="1" s="1"/>
  <c r="AT291" i="1"/>
  <c r="AK363" i="1"/>
  <c r="AI363" i="1"/>
  <c r="AJ363" i="1"/>
  <c r="AJ595" i="1"/>
  <c r="AI595" i="1"/>
  <c r="AH595" i="1" s="1"/>
  <c r="AK595" i="1"/>
  <c r="AR538" i="1"/>
  <c r="AQ538" i="1" s="1"/>
  <c r="AP538" i="1" s="1"/>
  <c r="AO538" i="1" s="1"/>
  <c r="AN538" i="1" s="1"/>
  <c r="AM538" i="1" s="1"/>
  <c r="AL538" i="1" s="1"/>
  <c r="AT538" i="1"/>
  <c r="AS538" i="1"/>
  <c r="AT106" i="1"/>
  <c r="AS106" i="1" s="1"/>
  <c r="AR106" i="1" s="1"/>
  <c r="AQ106" i="1"/>
  <c r="AP106" i="1" s="1"/>
  <c r="AO106" i="1" s="1"/>
  <c r="AN106" i="1" s="1"/>
  <c r="AM106" i="1" s="1"/>
  <c r="AL106" i="1" s="1"/>
  <c r="AT584" i="1"/>
  <c r="AS584" i="1" s="1"/>
  <c r="AR584" i="1" s="1"/>
  <c r="AQ584" i="1" s="1"/>
  <c r="AP584" i="1" s="1"/>
  <c r="AO584" i="1" s="1"/>
  <c r="AN584" i="1" s="1"/>
  <c r="AM584" i="1" s="1"/>
  <c r="AL584" i="1" s="1"/>
  <c r="AT512" i="1"/>
  <c r="AS512" i="1"/>
  <c r="AR512" i="1" s="1"/>
  <c r="AQ512" i="1" s="1"/>
  <c r="AP512" i="1" s="1"/>
  <c r="AO512" i="1" s="1"/>
  <c r="AN512" i="1" s="1"/>
  <c r="AM512" i="1" s="1"/>
  <c r="AL512" i="1" s="1"/>
  <c r="AT80" i="1"/>
  <c r="AS80" i="1" s="1"/>
  <c r="AR80" i="1" s="1"/>
  <c r="AQ80" i="1" s="1"/>
  <c r="AP80" i="1" s="1"/>
  <c r="AO80" i="1" s="1"/>
  <c r="AN80" i="1" s="1"/>
  <c r="AM80" i="1" s="1"/>
  <c r="AL80" i="1" s="1"/>
  <c r="AI391" i="1"/>
  <c r="AH391" i="1" s="1"/>
  <c r="AJ391" i="1"/>
  <c r="AK391" i="1"/>
  <c r="AT125" i="1"/>
  <c r="AS125" i="1" s="1"/>
  <c r="AR125" i="1" s="1"/>
  <c r="AQ125" i="1" s="1"/>
  <c r="AP125" i="1"/>
  <c r="AO125" i="1" s="1"/>
  <c r="AN125" i="1" s="1"/>
  <c r="AM125" i="1" s="1"/>
  <c r="AL125" i="1" s="1"/>
  <c r="AT27" i="1"/>
  <c r="AS27" i="1" s="1"/>
  <c r="AR27" i="1" s="1"/>
  <c r="AQ27" i="1" s="1"/>
  <c r="AP27" i="1" s="1"/>
  <c r="AO27" i="1" s="1"/>
  <c r="AN27" i="1" s="1"/>
  <c r="AM27" i="1" s="1"/>
  <c r="AL27" i="1" s="1"/>
  <c r="AT642" i="1"/>
  <c r="AS642" i="1"/>
  <c r="AR642" i="1" s="1"/>
  <c r="AQ642" i="1" s="1"/>
  <c r="AP642" i="1" s="1"/>
  <c r="AO642" i="1" s="1"/>
  <c r="AN642" i="1" s="1"/>
  <c r="AM642" i="1" s="1"/>
  <c r="AL642" i="1" s="1"/>
  <c r="AK269" i="1"/>
  <c r="AJ269" i="1"/>
  <c r="AI269" i="1"/>
  <c r="AT50" i="1"/>
  <c r="AS50" i="1" s="1"/>
  <c r="AR50" i="1"/>
  <c r="AQ50" i="1" s="1"/>
  <c r="AP50" i="1" s="1"/>
  <c r="AO50" i="1" s="1"/>
  <c r="AN50" i="1" s="1"/>
  <c r="AM50" i="1" s="1"/>
  <c r="AL50" i="1" s="1"/>
  <c r="AT93" i="1"/>
  <c r="AS93" i="1"/>
  <c r="AR93" i="1" s="1"/>
  <c r="AQ93" i="1" s="1"/>
  <c r="AP93" i="1" s="1"/>
  <c r="AO93" i="1" s="1"/>
  <c r="AN93" i="1" s="1"/>
  <c r="AM93" i="1" s="1"/>
  <c r="AL93" i="1" s="1"/>
  <c r="AJ562" i="1"/>
  <c r="AI562" i="1"/>
  <c r="AH562" i="1" s="1"/>
  <c r="AB562" i="1" s="1"/>
  <c r="AK562" i="1"/>
  <c r="AI300" i="1"/>
  <c r="AH300" i="1" s="1"/>
  <c r="AJ300" i="1"/>
  <c r="AK300" i="1"/>
  <c r="AT378" i="1"/>
  <c r="AS378" i="1" s="1"/>
  <c r="AR378" i="1"/>
  <c r="AQ378" i="1" s="1"/>
  <c r="AP378" i="1" s="1"/>
  <c r="AO378" i="1" s="1"/>
  <c r="AN378" i="1" s="1"/>
  <c r="AM378" i="1" s="1"/>
  <c r="AL378" i="1" s="1"/>
  <c r="AT298" i="1"/>
  <c r="AS298" i="1"/>
  <c r="AR298" i="1" s="1"/>
  <c r="AQ298" i="1" s="1"/>
  <c r="AP298" i="1" s="1"/>
  <c r="AO298" i="1" s="1"/>
  <c r="AN298" i="1" s="1"/>
  <c r="AM298" i="1" s="1"/>
  <c r="AL298" i="1" s="1"/>
  <c r="AT645" i="1"/>
  <c r="AS645" i="1" s="1"/>
  <c r="AR645" i="1" s="1"/>
  <c r="AQ645" i="1" s="1"/>
  <c r="AP645" i="1" s="1"/>
  <c r="AO645" i="1" s="1"/>
  <c r="AN645" i="1" s="1"/>
  <c r="AM645" i="1" s="1"/>
  <c r="AL645" i="1" s="1"/>
  <c r="AQ271" i="1"/>
  <c r="AP271" i="1" s="1"/>
  <c r="AO271" i="1" s="1"/>
  <c r="AN271" i="1" s="1"/>
  <c r="AM271" i="1" s="1"/>
  <c r="AL271" i="1" s="1"/>
  <c r="AT271" i="1"/>
  <c r="AS271" i="1" s="1"/>
  <c r="AR271" i="1" s="1"/>
  <c r="AR85" i="1"/>
  <c r="AT85" i="1"/>
  <c r="AS85" i="1" s="1"/>
  <c r="AQ85" i="1"/>
  <c r="AP85" i="1" s="1"/>
  <c r="AO85" i="1" s="1"/>
  <c r="AN85" i="1" s="1"/>
  <c r="AM85" i="1" s="1"/>
  <c r="AL85" i="1" s="1"/>
  <c r="AT248" i="1"/>
  <c r="AS248" i="1" s="1"/>
  <c r="AR248" i="1" s="1"/>
  <c r="AQ248" i="1" s="1"/>
  <c r="AP248" i="1" s="1"/>
  <c r="AO248" i="1" s="1"/>
  <c r="AN248" i="1" s="1"/>
  <c r="AM248" i="1" s="1"/>
  <c r="AL248" i="1" s="1"/>
  <c r="AJ253" i="1"/>
  <c r="AI253" i="1"/>
  <c r="AK253" i="1"/>
  <c r="BK4" i="1"/>
  <c r="BJ4" i="1" s="1"/>
  <c r="BI4" i="1" s="1"/>
  <c r="BH4" i="1" s="1"/>
  <c r="BG4" i="1" s="1"/>
  <c r="BF4" i="1" s="1"/>
  <c r="BE4" i="1" s="1"/>
  <c r="BD4" i="1" s="1"/>
  <c r="BC4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K24" i="1"/>
  <c r="AI24" i="1"/>
  <c r="AJ24" i="1"/>
  <c r="AT244" i="1"/>
  <c r="AS244" i="1" s="1"/>
  <c r="AR244" i="1" s="1"/>
  <c r="AQ244" i="1" s="1"/>
  <c r="AP244" i="1" s="1"/>
  <c r="AO244" i="1" s="1"/>
  <c r="AN244" i="1" s="1"/>
  <c r="AM244" i="1" s="1"/>
  <c r="AL244" i="1" s="1"/>
  <c r="AR542" i="1"/>
  <c r="AQ542" i="1" s="1"/>
  <c r="AP542" i="1" s="1"/>
  <c r="AO542" i="1" s="1"/>
  <c r="AN542" i="1" s="1"/>
  <c r="AM542" i="1" s="1"/>
  <c r="AL542" i="1" s="1"/>
  <c r="AT542" i="1"/>
  <c r="AS542" i="1" s="1"/>
  <c r="AT66" i="1"/>
  <c r="AS66" i="1"/>
  <c r="AR66" i="1" s="1"/>
  <c r="AQ66" i="1" s="1"/>
  <c r="AP66" i="1" s="1"/>
  <c r="AO66" i="1" s="1"/>
  <c r="AN66" i="1" s="1"/>
  <c r="AM66" i="1" s="1"/>
  <c r="AL66" i="1" s="1"/>
  <c r="AT147" i="1"/>
  <c r="AS147" i="1" s="1"/>
  <c r="AR147" i="1"/>
  <c r="AQ147" i="1" s="1"/>
  <c r="AP147" i="1" s="1"/>
  <c r="AO147" i="1" s="1"/>
  <c r="AN147" i="1" s="1"/>
  <c r="AM147" i="1" s="1"/>
  <c r="AL147" i="1" s="1"/>
  <c r="AT431" i="1"/>
  <c r="AS431" i="1" s="1"/>
  <c r="AR431" i="1" s="1"/>
  <c r="AQ431" i="1" s="1"/>
  <c r="AP431" i="1" s="1"/>
  <c r="AO431" i="1" s="1"/>
  <c r="AN431" i="1" s="1"/>
  <c r="AM431" i="1" s="1"/>
  <c r="AL431" i="1" s="1"/>
  <c r="BI17" i="1"/>
  <c r="BH17" i="1" s="1"/>
  <c r="BG17" i="1" s="1"/>
  <c r="BF17" i="1" s="1"/>
  <c r="BE17" i="1" s="1"/>
  <c r="BD17" i="1" s="1"/>
  <c r="BC17" i="1" s="1"/>
  <c r="BK17" i="1"/>
  <c r="BJ17" i="1"/>
  <c r="AT177" i="1"/>
  <c r="AS177" i="1" s="1"/>
  <c r="AR177" i="1" s="1"/>
  <c r="AQ177" i="1" s="1"/>
  <c r="AP177" i="1"/>
  <c r="AO177" i="1" s="1"/>
  <c r="AN177" i="1" s="1"/>
  <c r="AM177" i="1" s="1"/>
  <c r="AL177" i="1" s="1"/>
  <c r="AT629" i="1"/>
  <c r="AS629" i="1" s="1"/>
  <c r="AR629" i="1" s="1"/>
  <c r="AQ629" i="1" s="1"/>
  <c r="AP629" i="1" s="1"/>
  <c r="AO629" i="1" s="1"/>
  <c r="AN629" i="1" s="1"/>
  <c r="AM629" i="1" s="1"/>
  <c r="AL629" i="1" s="1"/>
  <c r="AT211" i="1"/>
  <c r="AS211" i="1"/>
  <c r="AR211" i="1" s="1"/>
  <c r="AQ211" i="1" s="1"/>
  <c r="AP211" i="1" s="1"/>
  <c r="AO211" i="1" s="1"/>
  <c r="AN211" i="1" s="1"/>
  <c r="AM211" i="1" s="1"/>
  <c r="AL211" i="1" s="1"/>
  <c r="AT387" i="1"/>
  <c r="AS387" i="1" s="1"/>
  <c r="AR387" i="1" s="1"/>
  <c r="AQ387" i="1" s="1"/>
  <c r="AP387" i="1" s="1"/>
  <c r="AO387" i="1" s="1"/>
  <c r="AN387" i="1" s="1"/>
  <c r="AM387" i="1" s="1"/>
  <c r="AL387" i="1" s="1"/>
  <c r="AS503" i="1"/>
  <c r="AR503" i="1" s="1"/>
  <c r="AQ503" i="1" s="1"/>
  <c r="AP503" i="1" s="1"/>
  <c r="AO503" i="1" s="1"/>
  <c r="AN503" i="1" s="1"/>
  <c r="AM503" i="1" s="1"/>
  <c r="AL503" i="1" s="1"/>
  <c r="AT503" i="1"/>
  <c r="AK63" i="1"/>
  <c r="AJ63" i="1"/>
  <c r="AI63" i="1"/>
  <c r="AH63" i="1" s="1"/>
  <c r="AT216" i="1"/>
  <c r="AS216" i="1" s="1"/>
  <c r="AR216" i="1" s="1"/>
  <c r="AQ216" i="1" s="1"/>
  <c r="AP216" i="1" s="1"/>
  <c r="AO216" i="1" s="1"/>
  <c r="AN216" i="1" s="1"/>
  <c r="AM216" i="1" s="1"/>
  <c r="AL216" i="1" s="1"/>
  <c r="AT329" i="1"/>
  <c r="AS329" i="1"/>
  <c r="AR329" i="1" s="1"/>
  <c r="AQ329" i="1" s="1"/>
  <c r="AP329" i="1" s="1"/>
  <c r="AO329" i="1" s="1"/>
  <c r="AN329" i="1" s="1"/>
  <c r="AM329" i="1" s="1"/>
  <c r="AL329" i="1" s="1"/>
  <c r="AT445" i="1"/>
  <c r="AS445" i="1" s="1"/>
  <c r="AR445" i="1" s="1"/>
  <c r="AQ445" i="1" s="1"/>
  <c r="AP445" i="1" s="1"/>
  <c r="AO445" i="1" s="1"/>
  <c r="AN445" i="1"/>
  <c r="AM445" i="1" s="1"/>
  <c r="AL445" i="1" s="1"/>
  <c r="AT35" i="1"/>
  <c r="AS35" i="1" s="1"/>
  <c r="AR35" i="1" s="1"/>
  <c r="AQ35" i="1" s="1"/>
  <c r="AP35" i="1" s="1"/>
  <c r="AO35" i="1" s="1"/>
  <c r="AN35" i="1" s="1"/>
  <c r="AM35" i="1" s="1"/>
  <c r="AL35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S450" i="1"/>
  <c r="AR450" i="1" s="1"/>
  <c r="AQ450" i="1" s="1"/>
  <c r="AP450" i="1" s="1"/>
  <c r="AO450" i="1" s="1"/>
  <c r="AN450" i="1" s="1"/>
  <c r="AM450" i="1" s="1"/>
  <c r="AL450" i="1" s="1"/>
  <c r="AT450" i="1"/>
  <c r="AT290" i="1"/>
  <c r="AS290" i="1" s="1"/>
  <c r="AR290" i="1" s="1"/>
  <c r="AQ290" i="1" s="1"/>
  <c r="AP290" i="1" s="1"/>
  <c r="AO290" i="1" s="1"/>
  <c r="AN290" i="1" s="1"/>
  <c r="AM290" i="1" s="1"/>
  <c r="AL290" i="1" s="1"/>
  <c r="AS389" i="1"/>
  <c r="AR389" i="1" s="1"/>
  <c r="AQ389" i="1" s="1"/>
  <c r="AP389" i="1" s="1"/>
  <c r="AO389" i="1" s="1"/>
  <c r="AN389" i="1" s="1"/>
  <c r="AM389" i="1" s="1"/>
  <c r="AL389" i="1" s="1"/>
  <c r="AT389" i="1"/>
  <c r="AT159" i="1"/>
  <c r="AR159" i="1"/>
  <c r="AQ159" i="1" s="1"/>
  <c r="AP159" i="1" s="1"/>
  <c r="AO159" i="1" s="1"/>
  <c r="AN159" i="1" s="1"/>
  <c r="AM159" i="1" s="1"/>
  <c r="AL159" i="1" s="1"/>
  <c r="AS159" i="1"/>
  <c r="AK136" i="1"/>
  <c r="AJ136" i="1"/>
  <c r="AI136" i="1"/>
  <c r="AH136" i="1" s="1"/>
  <c r="AT301" i="1"/>
  <c r="AS301" i="1" s="1"/>
  <c r="AR301" i="1" s="1"/>
  <c r="AQ301" i="1" s="1"/>
  <c r="AP301" i="1" s="1"/>
  <c r="AO301" i="1" s="1"/>
  <c r="AN301" i="1" s="1"/>
  <c r="AM301" i="1" s="1"/>
  <c r="AL301" i="1" s="1"/>
  <c r="AK407" i="1"/>
  <c r="AJ407" i="1"/>
  <c r="AI407" i="1"/>
  <c r="AJ613" i="1"/>
  <c r="AI613" i="1"/>
  <c r="AH613" i="1" s="1"/>
  <c r="AK613" i="1"/>
  <c r="AS333" i="1"/>
  <c r="AR333" i="1" s="1"/>
  <c r="AQ333" i="1" s="1"/>
  <c r="AP333" i="1" s="1"/>
  <c r="AO333" i="1" s="1"/>
  <c r="AN333" i="1" s="1"/>
  <c r="AM333" i="1" s="1"/>
  <c r="AL333" i="1" s="1"/>
  <c r="AT333" i="1"/>
  <c r="AT437" i="1"/>
  <c r="AS437" i="1"/>
  <c r="AR437" i="1" s="1"/>
  <c r="AQ437" i="1" s="1"/>
  <c r="AP437" i="1" s="1"/>
  <c r="AO437" i="1" s="1"/>
  <c r="AN437" i="1" s="1"/>
  <c r="AM437" i="1" s="1"/>
  <c r="AL437" i="1" s="1"/>
  <c r="AT483" i="1"/>
  <c r="AS483" i="1"/>
  <c r="AR483" i="1" s="1"/>
  <c r="AQ483" i="1" s="1"/>
  <c r="AP483" i="1" s="1"/>
  <c r="AO483" i="1" s="1"/>
  <c r="AN483" i="1" s="1"/>
  <c r="AM483" i="1" s="1"/>
  <c r="AL483" i="1" s="1"/>
  <c r="AT439" i="1"/>
  <c r="AS439" i="1" s="1"/>
  <c r="AR439" i="1" s="1"/>
  <c r="AQ439" i="1" s="1"/>
  <c r="AP439" i="1" s="1"/>
  <c r="AO439" i="1" s="1"/>
  <c r="AN439" i="1" s="1"/>
  <c r="AM439" i="1" s="1"/>
  <c r="AL439" i="1" s="1"/>
  <c r="AK621" i="1"/>
  <c r="AI621" i="1"/>
  <c r="AJ621" i="1"/>
  <c r="BK38" i="1"/>
  <c r="BJ38" i="1" s="1"/>
  <c r="BI38" i="1" s="1"/>
  <c r="BH38" i="1" s="1"/>
  <c r="BG38" i="1" s="1"/>
  <c r="BF38" i="1" s="1"/>
  <c r="BE38" i="1" s="1"/>
  <c r="BD38" i="1" s="1"/>
  <c r="BC38" i="1" s="1"/>
  <c r="AT131" i="1"/>
  <c r="AS131" i="1" s="1"/>
  <c r="AR131" i="1"/>
  <c r="AQ131" i="1" s="1"/>
  <c r="AP131" i="1" s="1"/>
  <c r="AO131" i="1" s="1"/>
  <c r="AN131" i="1" s="1"/>
  <c r="AM131" i="1" s="1"/>
  <c r="AL131" i="1" s="1"/>
  <c r="AJ276" i="1"/>
  <c r="AI276" i="1"/>
  <c r="AH276" i="1" s="1"/>
  <c r="AK276" i="1"/>
  <c r="AT412" i="1"/>
  <c r="AS412" i="1" s="1"/>
  <c r="AR412" i="1" s="1"/>
  <c r="AQ412" i="1" s="1"/>
  <c r="AP412" i="1" s="1"/>
  <c r="AO412" i="1" s="1"/>
  <c r="AN412" i="1" s="1"/>
  <c r="AM412" i="1" s="1"/>
  <c r="AL412" i="1" s="1"/>
  <c r="AK532" i="1"/>
  <c r="AJ532" i="1"/>
  <c r="AI532" i="1"/>
  <c r="AH532" i="1" s="1"/>
  <c r="AA532" i="1" s="1"/>
  <c r="AJ501" i="1"/>
  <c r="AI501" i="1"/>
  <c r="AH501" i="1" s="1"/>
  <c r="AK501" i="1"/>
  <c r="BK65" i="1"/>
  <c r="BJ65" i="1"/>
  <c r="BI65" i="1" s="1"/>
  <c r="BH65" i="1" s="1"/>
  <c r="BG65" i="1" s="1"/>
  <c r="BF65" i="1" s="1"/>
  <c r="BE65" i="1" s="1"/>
  <c r="BD65" i="1" s="1"/>
  <c r="BC65" i="1" s="1"/>
  <c r="BK70" i="1"/>
  <c r="BJ70" i="1" s="1"/>
  <c r="BI70" i="1"/>
  <c r="BH70" i="1" s="1"/>
  <c r="BG70" i="1" s="1"/>
  <c r="BF70" i="1" s="1"/>
  <c r="BE70" i="1" s="1"/>
  <c r="BD70" i="1" s="1"/>
  <c r="BC70" i="1" s="1"/>
  <c r="AS232" i="1"/>
  <c r="AR232" i="1" s="1"/>
  <c r="AQ232" i="1" s="1"/>
  <c r="AP232" i="1" s="1"/>
  <c r="AO232" i="1" s="1"/>
  <c r="AN232" i="1" s="1"/>
  <c r="AM232" i="1" s="1"/>
  <c r="AL232" i="1" s="1"/>
  <c r="AT232" i="1"/>
  <c r="AI326" i="1"/>
  <c r="AH326" i="1" s="1"/>
  <c r="AA326" i="1" s="1"/>
  <c r="AE326" i="1" s="1"/>
  <c r="AJ326" i="1"/>
  <c r="AK326" i="1"/>
  <c r="AT171" i="1"/>
  <c r="AS171" i="1" s="1"/>
  <c r="AR171" i="1" s="1"/>
  <c r="AQ171" i="1" s="1"/>
  <c r="AP171" i="1" s="1"/>
  <c r="AO171" i="1" s="1"/>
  <c r="AN171" i="1" s="1"/>
  <c r="AM171" i="1" s="1"/>
  <c r="AL171" i="1" s="1"/>
  <c r="BJ55" i="1"/>
  <c r="BI55" i="1" s="1"/>
  <c r="BH55" i="1" s="1"/>
  <c r="BG55" i="1"/>
  <c r="BF55" i="1" s="1"/>
  <c r="BE55" i="1" s="1"/>
  <c r="BD55" i="1" s="1"/>
  <c r="BC55" i="1" s="1"/>
  <c r="BK55" i="1"/>
  <c r="BK43" i="1"/>
  <c r="BJ43" i="1" s="1"/>
  <c r="BI43" i="1" s="1"/>
  <c r="BH43" i="1" s="1"/>
  <c r="BG43" i="1" s="1"/>
  <c r="BF43" i="1" s="1"/>
  <c r="BE43" i="1" s="1"/>
  <c r="BD43" i="1" s="1"/>
  <c r="BC43" i="1" s="1"/>
  <c r="AC272" i="1"/>
  <c r="AF272" i="1"/>
  <c r="I272" i="1"/>
  <c r="AB492" i="1"/>
  <c r="AA492" i="1"/>
  <c r="AC166" i="1"/>
  <c r="I166" i="1"/>
  <c r="AF166" i="1"/>
  <c r="AF103" i="1"/>
  <c r="I103" i="1"/>
  <c r="AC103" i="1"/>
  <c r="AK370" i="1"/>
  <c r="AI370" i="1"/>
  <c r="AJ370" i="1"/>
  <c r="AJ330" i="1"/>
  <c r="AK330" i="1"/>
  <c r="AI330" i="1"/>
  <c r="AF231" i="1"/>
  <c r="U231" i="1"/>
  <c r="AC231" i="1"/>
  <c r="I231" i="1"/>
  <c r="AT455" i="1"/>
  <c r="AR455" i="1"/>
  <c r="AQ455" i="1" s="1"/>
  <c r="AP455" i="1" s="1"/>
  <c r="AO455" i="1" s="1"/>
  <c r="AN455" i="1" s="1"/>
  <c r="AM455" i="1" s="1"/>
  <c r="AL455" i="1" s="1"/>
  <c r="AS455" i="1"/>
  <c r="AT100" i="1"/>
  <c r="AS100" i="1" s="1"/>
  <c r="AR100" i="1" s="1"/>
  <c r="AQ100" i="1" s="1"/>
  <c r="AP100" i="1" s="1"/>
  <c r="AO100" i="1" s="1"/>
  <c r="AN100" i="1" s="1"/>
  <c r="AM100" i="1" s="1"/>
  <c r="AL100" i="1" s="1"/>
  <c r="AJ283" i="1"/>
  <c r="AK283" i="1"/>
  <c r="AI283" i="1"/>
  <c r="AH283" i="1" s="1"/>
  <c r="AT393" i="1"/>
  <c r="AS393" i="1" s="1"/>
  <c r="AR393" i="1" s="1"/>
  <c r="AQ393" i="1" s="1"/>
  <c r="AP393" i="1" s="1"/>
  <c r="AO393" i="1" s="1"/>
  <c r="AN393" i="1" s="1"/>
  <c r="AM393" i="1" s="1"/>
  <c r="AL393" i="1" s="1"/>
  <c r="AJ260" i="1"/>
  <c r="AI260" i="1"/>
  <c r="AK260" i="1"/>
  <c r="AT600" i="1"/>
  <c r="AS600" i="1" s="1"/>
  <c r="AR600" i="1" s="1"/>
  <c r="AQ600" i="1" s="1"/>
  <c r="AP600" i="1" s="1"/>
  <c r="AO600" i="1" s="1"/>
  <c r="AN600" i="1" s="1"/>
  <c r="AM600" i="1" s="1"/>
  <c r="AL600" i="1" s="1"/>
  <c r="AT511" i="1"/>
  <c r="AS511" i="1" s="1"/>
  <c r="AR511" i="1"/>
  <c r="AQ511" i="1" s="1"/>
  <c r="AP511" i="1" s="1"/>
  <c r="AO511" i="1" s="1"/>
  <c r="AN511" i="1" s="1"/>
  <c r="AM511" i="1" s="1"/>
  <c r="AL511" i="1" s="1"/>
  <c r="AT266" i="1"/>
  <c r="AS266" i="1"/>
  <c r="AR266" i="1" s="1"/>
  <c r="AQ266" i="1" s="1"/>
  <c r="AP266" i="1"/>
  <c r="AO266" i="1" s="1"/>
  <c r="AN266" i="1" s="1"/>
  <c r="AM266" i="1" s="1"/>
  <c r="AL266" i="1" s="1"/>
  <c r="AT196" i="1"/>
  <c r="AS196" i="1" s="1"/>
  <c r="AR196" i="1" s="1"/>
  <c r="AQ196" i="1"/>
  <c r="AP196" i="1" s="1"/>
  <c r="AO196" i="1" s="1"/>
  <c r="AN196" i="1" s="1"/>
  <c r="AM196" i="1" s="1"/>
  <c r="AL196" i="1" s="1"/>
  <c r="AT343" i="1"/>
  <c r="AS343" i="1" s="1"/>
  <c r="AR343" i="1" s="1"/>
  <c r="AQ343" i="1" s="1"/>
  <c r="AP343" i="1"/>
  <c r="AO343" i="1" s="1"/>
  <c r="AN343" i="1" s="1"/>
  <c r="AM343" i="1" s="1"/>
  <c r="AL343" i="1" s="1"/>
  <c r="AI119" i="1"/>
  <c r="AK119" i="1"/>
  <c r="AJ119" i="1"/>
  <c r="AT114" i="1"/>
  <c r="AS114" i="1" s="1"/>
  <c r="AR114" i="1" s="1"/>
  <c r="AQ114" i="1" s="1"/>
  <c r="AP114" i="1" s="1"/>
  <c r="AO114" i="1" s="1"/>
  <c r="AN114" i="1" s="1"/>
  <c r="AM114" i="1" s="1"/>
  <c r="AL114" i="1" s="1"/>
  <c r="AQ540" i="1"/>
  <c r="AP540" i="1" s="1"/>
  <c r="AO540" i="1" s="1"/>
  <c r="AN540" i="1" s="1"/>
  <c r="AM540" i="1" s="1"/>
  <c r="AL540" i="1" s="1"/>
  <c r="AT540" i="1"/>
  <c r="AS540" i="1"/>
  <c r="AR540" i="1" s="1"/>
  <c r="AT527" i="1"/>
  <c r="AS527" i="1" s="1"/>
  <c r="AR527" i="1" s="1"/>
  <c r="AQ527" i="1" s="1"/>
  <c r="AP527" i="1" s="1"/>
  <c r="AO527" i="1" s="1"/>
  <c r="AN527" i="1" s="1"/>
  <c r="AM527" i="1" s="1"/>
  <c r="AL527" i="1" s="1"/>
  <c r="AT43" i="1"/>
  <c r="AS43" i="1" s="1"/>
  <c r="AR43" i="1" s="1"/>
  <c r="AQ43" i="1" s="1"/>
  <c r="AP43" i="1"/>
  <c r="AO43" i="1" s="1"/>
  <c r="AN43" i="1" s="1"/>
  <c r="AM43" i="1" s="1"/>
  <c r="AL43" i="1" s="1"/>
  <c r="AK118" i="1"/>
  <c r="AJ118" i="1"/>
  <c r="AH118" i="1" s="1"/>
  <c r="AI118" i="1"/>
  <c r="AS592" i="1"/>
  <c r="AR592" i="1" s="1"/>
  <c r="AQ592" i="1" s="1"/>
  <c r="AP592" i="1" s="1"/>
  <c r="AO592" i="1" s="1"/>
  <c r="AN592" i="1" s="1"/>
  <c r="AM592" i="1" s="1"/>
  <c r="AL592" i="1" s="1"/>
  <c r="AT592" i="1"/>
  <c r="BJ18" i="1"/>
  <c r="BI18" i="1" s="1"/>
  <c r="BH18" i="1" s="1"/>
  <c r="BG18" i="1" s="1"/>
  <c r="BF18" i="1" s="1"/>
  <c r="BE18" i="1" s="1"/>
  <c r="BD18" i="1" s="1"/>
  <c r="BC18" i="1" s="1"/>
  <c r="BK18" i="1"/>
  <c r="BJ11" i="1"/>
  <c r="BI11" i="1" s="1"/>
  <c r="BK11" i="1"/>
  <c r="BH11" i="1"/>
  <c r="BG11" i="1" s="1"/>
  <c r="BF11" i="1" s="1"/>
  <c r="BE11" i="1" s="1"/>
  <c r="BD11" i="1" s="1"/>
  <c r="BC11" i="1" s="1"/>
  <c r="AT302" i="1"/>
  <c r="AS302" i="1" s="1"/>
  <c r="AR302" i="1" s="1"/>
  <c r="AQ302" i="1" s="1"/>
  <c r="AP302" i="1" s="1"/>
  <c r="AO302" i="1" s="1"/>
  <c r="AN302" i="1" s="1"/>
  <c r="AM302" i="1" s="1"/>
  <c r="AL302" i="1" s="1"/>
  <c r="AT83" i="1"/>
  <c r="AS83" i="1"/>
  <c r="AR83" i="1" s="1"/>
  <c r="AQ83" i="1" s="1"/>
  <c r="AP83" i="1" s="1"/>
  <c r="AO83" i="1" s="1"/>
  <c r="AN83" i="1" s="1"/>
  <c r="AM83" i="1" s="1"/>
  <c r="AL83" i="1" s="1"/>
  <c r="AT267" i="1"/>
  <c r="AS267" i="1" s="1"/>
  <c r="AR267" i="1" s="1"/>
  <c r="AQ267" i="1" s="1"/>
  <c r="AP267" i="1" s="1"/>
  <c r="AO267" i="1" s="1"/>
  <c r="AN267" i="1" s="1"/>
  <c r="AM267" i="1" s="1"/>
  <c r="AL267" i="1" s="1"/>
  <c r="AT79" i="1"/>
  <c r="AS79" i="1" s="1"/>
  <c r="AR79" i="1"/>
  <c r="AQ79" i="1" s="1"/>
  <c r="AP79" i="1" s="1"/>
  <c r="AO79" i="1" s="1"/>
  <c r="AN79" i="1" s="1"/>
  <c r="AM79" i="1" s="1"/>
  <c r="AL79" i="1" s="1"/>
  <c r="AT304" i="1"/>
  <c r="AS304" i="1"/>
  <c r="AR304" i="1" s="1"/>
  <c r="AQ304" i="1" s="1"/>
  <c r="AP304" i="1" s="1"/>
  <c r="AO304" i="1" s="1"/>
  <c r="AN304" i="1" s="1"/>
  <c r="AM304" i="1" s="1"/>
  <c r="AL304" i="1" s="1"/>
  <c r="AR369" i="1"/>
  <c r="AQ369" i="1" s="1"/>
  <c r="AP369" i="1" s="1"/>
  <c r="AT369" i="1"/>
  <c r="AO369" i="1"/>
  <c r="AN369" i="1" s="1"/>
  <c r="AM369" i="1" s="1"/>
  <c r="AL369" i="1" s="1"/>
  <c r="AS369" i="1"/>
  <c r="AT255" i="1"/>
  <c r="AS255" i="1"/>
  <c r="AR255" i="1" s="1"/>
  <c r="AQ255" i="1" s="1"/>
  <c r="AP255" i="1" s="1"/>
  <c r="AO255" i="1" s="1"/>
  <c r="AN255" i="1" s="1"/>
  <c r="AM255" i="1" s="1"/>
  <c r="AL255" i="1" s="1"/>
  <c r="AI76" i="1"/>
  <c r="AH76" i="1" s="1"/>
  <c r="AK76" i="1"/>
  <c r="AJ76" i="1"/>
  <c r="AT303" i="1"/>
  <c r="AS303" i="1"/>
  <c r="AR303" i="1" s="1"/>
  <c r="AQ303" i="1" s="1"/>
  <c r="AP303" i="1" s="1"/>
  <c r="AO303" i="1" s="1"/>
  <c r="AN303" i="1" s="1"/>
  <c r="AM303" i="1" s="1"/>
  <c r="AL303" i="1" s="1"/>
  <c r="AT417" i="1"/>
  <c r="AS417" i="1"/>
  <c r="AR417" i="1"/>
  <c r="AQ417" i="1" s="1"/>
  <c r="AP417" i="1" s="1"/>
  <c r="AO417" i="1" s="1"/>
  <c r="AN417" i="1" s="1"/>
  <c r="AM417" i="1" s="1"/>
  <c r="AL417" i="1" s="1"/>
  <c r="AJ84" i="1"/>
  <c r="AK84" i="1"/>
  <c r="AI84" i="1"/>
  <c r="AH84" i="1" s="1"/>
  <c r="AJ183" i="1"/>
  <c r="AI183" i="1"/>
  <c r="AK183" i="1"/>
  <c r="AT435" i="1"/>
  <c r="AS435" i="1"/>
  <c r="AR435" i="1" s="1"/>
  <c r="AQ435" i="1" s="1"/>
  <c r="AP435" i="1" s="1"/>
  <c r="AO435" i="1" s="1"/>
  <c r="AN435" i="1" s="1"/>
  <c r="AM435" i="1" s="1"/>
  <c r="AL435" i="1" s="1"/>
  <c r="BG26" i="1"/>
  <c r="BF26" i="1" s="1"/>
  <c r="BE26" i="1" s="1"/>
  <c r="BD26" i="1" s="1"/>
  <c r="BC26" i="1" s="1"/>
  <c r="BK26" i="1"/>
  <c r="BJ26" i="1"/>
  <c r="BI26" i="1" s="1"/>
  <c r="BH26" i="1" s="1"/>
  <c r="AO315" i="1"/>
  <c r="AN315" i="1" s="1"/>
  <c r="AM315" i="1" s="1"/>
  <c r="AL315" i="1" s="1"/>
  <c r="AT315" i="1"/>
  <c r="AS315" i="1"/>
  <c r="AR315" i="1" s="1"/>
  <c r="AQ315" i="1" s="1"/>
  <c r="AP315" i="1" s="1"/>
  <c r="AI96" i="1"/>
  <c r="AH96" i="1" s="1"/>
  <c r="AK96" i="1"/>
  <c r="AJ96" i="1"/>
  <c r="AT206" i="1"/>
  <c r="AS206" i="1" s="1"/>
  <c r="AR206" i="1" s="1"/>
  <c r="AQ206" i="1" s="1"/>
  <c r="AP206" i="1" s="1"/>
  <c r="AO206" i="1" s="1"/>
  <c r="AN206" i="1" s="1"/>
  <c r="AM206" i="1" s="1"/>
  <c r="AL206" i="1" s="1"/>
  <c r="AR514" i="1"/>
  <c r="AQ514" i="1" s="1"/>
  <c r="AP514" i="1" s="1"/>
  <c r="AO514" i="1" s="1"/>
  <c r="AN514" i="1" s="1"/>
  <c r="AM514" i="1" s="1"/>
  <c r="AL514" i="1" s="1"/>
  <c r="AT514" i="1"/>
  <c r="AS514" i="1" s="1"/>
  <c r="BH19" i="1"/>
  <c r="BK19" i="1"/>
  <c r="BJ19" i="1" s="1"/>
  <c r="BI19" i="1" s="1"/>
  <c r="BG19" i="1"/>
  <c r="BF19" i="1" s="1"/>
  <c r="BE19" i="1" s="1"/>
  <c r="BD19" i="1" s="1"/>
  <c r="BC19" i="1" s="1"/>
  <c r="AS73" i="1"/>
  <c r="AR73" i="1" s="1"/>
  <c r="AQ73" i="1" s="1"/>
  <c r="AP73" i="1" s="1"/>
  <c r="AO73" i="1" s="1"/>
  <c r="AN73" i="1" s="1"/>
  <c r="AM73" i="1" s="1"/>
  <c r="AL73" i="1" s="1"/>
  <c r="AT73" i="1"/>
  <c r="AT280" i="1"/>
  <c r="AS280" i="1" s="1"/>
  <c r="AR280" i="1" s="1"/>
  <c r="AQ280" i="1" s="1"/>
  <c r="AP280" i="1" s="1"/>
  <c r="AO280" i="1" s="1"/>
  <c r="AN280" i="1" s="1"/>
  <c r="AM280" i="1" s="1"/>
  <c r="AL280" i="1" s="1"/>
  <c r="AR350" i="1"/>
  <c r="AQ350" i="1" s="1"/>
  <c r="AP350" i="1" s="1"/>
  <c r="AO350" i="1" s="1"/>
  <c r="AN350" i="1" s="1"/>
  <c r="AM350" i="1" s="1"/>
  <c r="AL350" i="1" s="1"/>
  <c r="AT350" i="1"/>
  <c r="AS350" i="1" s="1"/>
  <c r="AT515" i="1"/>
  <c r="AS515" i="1" s="1"/>
  <c r="AR515" i="1" s="1"/>
  <c r="AQ515" i="1" s="1"/>
  <c r="AP515" i="1"/>
  <c r="AO515" i="1" s="1"/>
  <c r="AN515" i="1" s="1"/>
  <c r="AM515" i="1" s="1"/>
  <c r="AL515" i="1" s="1"/>
  <c r="AT48" i="1"/>
  <c r="AS48" i="1" s="1"/>
  <c r="AR48" i="1" s="1"/>
  <c r="AQ48" i="1" s="1"/>
  <c r="AP48" i="1" s="1"/>
  <c r="AO48" i="1" s="1"/>
  <c r="AN48" i="1" s="1"/>
  <c r="AM48" i="1" s="1"/>
  <c r="AL48" i="1" s="1"/>
  <c r="AJ222" i="1"/>
  <c r="AK222" i="1"/>
  <c r="AI222" i="1"/>
  <c r="AH222" i="1" s="1"/>
  <c r="AB222" i="1" s="1"/>
  <c r="AT448" i="1"/>
  <c r="AS448" i="1" s="1"/>
  <c r="AR448" i="1" s="1"/>
  <c r="AQ448" i="1" s="1"/>
  <c r="AP448" i="1" s="1"/>
  <c r="AO448" i="1" s="1"/>
  <c r="AN448" i="1" s="1"/>
  <c r="AM448" i="1" s="1"/>
  <c r="AL448" i="1" s="1"/>
  <c r="AJ623" i="1"/>
  <c r="AK623" i="1"/>
  <c r="AI623" i="1"/>
  <c r="AR331" i="1"/>
  <c r="AQ331" i="1" s="1"/>
  <c r="AP331" i="1" s="1"/>
  <c r="AO331" i="1" s="1"/>
  <c r="AN331" i="1" s="1"/>
  <c r="AM331" i="1" s="1"/>
  <c r="AL331" i="1" s="1"/>
  <c r="AT331" i="1"/>
  <c r="AS331" i="1" s="1"/>
  <c r="AT461" i="1"/>
  <c r="AS461" i="1" s="1"/>
  <c r="AR461" i="1" s="1"/>
  <c r="AQ461" i="1" s="1"/>
  <c r="AP461" i="1" s="1"/>
  <c r="AO461" i="1" s="1"/>
  <c r="AN461" i="1" s="1"/>
  <c r="AM461" i="1" s="1"/>
  <c r="AL461" i="1" s="1"/>
  <c r="BK37" i="1"/>
  <c r="BJ37" i="1"/>
  <c r="BI37" i="1" s="1"/>
  <c r="BH37" i="1" s="1"/>
  <c r="BG37" i="1" s="1"/>
  <c r="BF37" i="1" s="1"/>
  <c r="BE37" i="1" s="1"/>
  <c r="BD37" i="1" s="1"/>
  <c r="BC37" i="1" s="1"/>
  <c r="AT204" i="1"/>
  <c r="AS204" i="1"/>
  <c r="AR204" i="1" s="1"/>
  <c r="AQ204" i="1" s="1"/>
  <c r="AP204" i="1" s="1"/>
  <c r="AO204" i="1" s="1"/>
  <c r="AN204" i="1" s="1"/>
  <c r="AM204" i="1" s="1"/>
  <c r="AL204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T426" i="1"/>
  <c r="AS426" i="1" s="1"/>
  <c r="AR426" i="1" s="1"/>
  <c r="AQ426" i="1" s="1"/>
  <c r="AP426" i="1" s="1"/>
  <c r="AO426" i="1" s="1"/>
  <c r="AN426" i="1" s="1"/>
  <c r="AM426" i="1" s="1"/>
  <c r="AL426" i="1" s="1"/>
  <c r="AT609" i="1"/>
  <c r="AS609" i="1" s="1"/>
  <c r="AR609" i="1" s="1"/>
  <c r="AQ609" i="1" s="1"/>
  <c r="AP609" i="1" s="1"/>
  <c r="AO609" i="1" s="1"/>
  <c r="AN609" i="1" s="1"/>
  <c r="AM609" i="1" s="1"/>
  <c r="AL609" i="1" s="1"/>
  <c r="AT394" i="1"/>
  <c r="AS394" i="1" s="1"/>
  <c r="AR394" i="1" s="1"/>
  <c r="AQ394" i="1" s="1"/>
  <c r="AP394" i="1" s="1"/>
  <c r="AO394" i="1" s="1"/>
  <c r="AN394" i="1" s="1"/>
  <c r="AM394" i="1" s="1"/>
  <c r="AL394" i="1" s="1"/>
  <c r="AT572" i="1"/>
  <c r="AS572" i="1" s="1"/>
  <c r="AR572" i="1" s="1"/>
  <c r="AQ572" i="1" s="1"/>
  <c r="AP572" i="1" s="1"/>
  <c r="AO572" i="1" s="1"/>
  <c r="AN572" i="1" s="1"/>
  <c r="AM572" i="1" s="1"/>
  <c r="AL572" i="1" s="1"/>
  <c r="AT517" i="1"/>
  <c r="AS517" i="1" s="1"/>
  <c r="AR517" i="1"/>
  <c r="AQ517" i="1" s="1"/>
  <c r="AP517" i="1" s="1"/>
  <c r="AO517" i="1" s="1"/>
  <c r="AN517" i="1" s="1"/>
  <c r="AM517" i="1" s="1"/>
  <c r="AL517" i="1" s="1"/>
  <c r="AT487" i="1"/>
  <c r="AS487" i="1" s="1"/>
  <c r="AR487" i="1" s="1"/>
  <c r="AQ487" i="1" s="1"/>
  <c r="AP487" i="1" s="1"/>
  <c r="AO487" i="1" s="1"/>
  <c r="AN487" i="1" s="1"/>
  <c r="AM487" i="1" s="1"/>
  <c r="AL487" i="1" s="1"/>
  <c r="AT628" i="1"/>
  <c r="AS628" i="1" s="1"/>
  <c r="AR628" i="1" s="1"/>
  <c r="AQ628" i="1" s="1"/>
  <c r="AP628" i="1" s="1"/>
  <c r="AO628" i="1" s="1"/>
  <c r="AN628" i="1" s="1"/>
  <c r="AM628" i="1" s="1"/>
  <c r="AL628" i="1" s="1"/>
  <c r="AT197" i="1"/>
  <c r="AS197" i="1"/>
  <c r="AR197" i="1" s="1"/>
  <c r="AQ197" i="1" s="1"/>
  <c r="AP197" i="1" s="1"/>
  <c r="AO197" i="1" s="1"/>
  <c r="AN197" i="1" s="1"/>
  <c r="AM197" i="1" s="1"/>
  <c r="AL197" i="1" s="1"/>
  <c r="BK52" i="1"/>
  <c r="BJ52" i="1"/>
  <c r="BI52" i="1" s="1"/>
  <c r="BH52" i="1" s="1"/>
  <c r="BG52" i="1" s="1"/>
  <c r="BF52" i="1" s="1"/>
  <c r="BE52" i="1" s="1"/>
  <c r="BD52" i="1" s="1"/>
  <c r="BC52" i="1" s="1"/>
  <c r="AT281" i="1"/>
  <c r="AS281" i="1" s="1"/>
  <c r="AR281" i="1" s="1"/>
  <c r="AQ281" i="1" s="1"/>
  <c r="AP281" i="1" s="1"/>
  <c r="AO281" i="1" s="1"/>
  <c r="AN281" i="1" s="1"/>
  <c r="AM281" i="1" s="1"/>
  <c r="AL281" i="1" s="1"/>
  <c r="AS357" i="1"/>
  <c r="AR357" i="1" s="1"/>
  <c r="AQ357" i="1" s="1"/>
  <c r="AP357" i="1" s="1"/>
  <c r="AO357" i="1" s="1"/>
  <c r="AN357" i="1" s="1"/>
  <c r="AM357" i="1" s="1"/>
  <c r="AL357" i="1" s="1"/>
  <c r="AT357" i="1"/>
  <c r="AT548" i="1"/>
  <c r="AS548" i="1" s="1"/>
  <c r="AR548" i="1" s="1"/>
  <c r="AQ548" i="1" s="1"/>
  <c r="AP548" i="1" s="1"/>
  <c r="AO548" i="1" s="1"/>
  <c r="AN548" i="1" s="1"/>
  <c r="AM548" i="1" s="1"/>
  <c r="AL548" i="1" s="1"/>
  <c r="AT586" i="1"/>
  <c r="AP586" i="1"/>
  <c r="AO586" i="1" s="1"/>
  <c r="AN586" i="1" s="1"/>
  <c r="AM586" i="1" s="1"/>
  <c r="AL586" i="1" s="1"/>
  <c r="AS586" i="1"/>
  <c r="AR586" i="1" s="1"/>
  <c r="AQ586" i="1" s="1"/>
  <c r="BK64" i="1"/>
  <c r="BJ64" i="1"/>
  <c r="BI64" i="1" s="1"/>
  <c r="BH64" i="1" s="1"/>
  <c r="BG64" i="1" s="1"/>
  <c r="BF64" i="1" s="1"/>
  <c r="BE64" i="1" s="1"/>
  <c r="BD64" i="1" s="1"/>
  <c r="BC64" i="1" s="1"/>
  <c r="AK62" i="1"/>
  <c r="AI62" i="1"/>
  <c r="AH62" i="1" s="1"/>
  <c r="AJ62" i="1"/>
  <c r="AT175" i="1"/>
  <c r="AS175" i="1" s="1"/>
  <c r="AR175" i="1" s="1"/>
  <c r="AQ175" i="1" s="1"/>
  <c r="AP175" i="1" s="1"/>
  <c r="AO175" i="1" s="1"/>
  <c r="AN175" i="1" s="1"/>
  <c r="AM175" i="1" s="1"/>
  <c r="AL175" i="1" s="1"/>
  <c r="AS324" i="1"/>
  <c r="AR324" i="1" s="1"/>
  <c r="AQ324" i="1" s="1"/>
  <c r="AP324" i="1" s="1"/>
  <c r="AO324" i="1" s="1"/>
  <c r="AN324" i="1" s="1"/>
  <c r="AM324" i="1" s="1"/>
  <c r="AL324" i="1" s="1"/>
  <c r="AT324" i="1"/>
  <c r="BH61" i="1"/>
  <c r="BG61" i="1" s="1"/>
  <c r="BF61" i="1" s="1"/>
  <c r="BE61" i="1" s="1"/>
  <c r="BD61" i="1" s="1"/>
  <c r="BC61" i="1" s="1"/>
  <c r="BK61" i="1"/>
  <c r="BJ61" i="1" s="1"/>
  <c r="BI61" i="1" s="1"/>
  <c r="AT473" i="1"/>
  <c r="AS473" i="1"/>
  <c r="AR473" i="1" s="1"/>
  <c r="AQ473" i="1" s="1"/>
  <c r="AP473" i="1" s="1"/>
  <c r="AO473" i="1" s="1"/>
  <c r="AN473" i="1" s="1"/>
  <c r="AM473" i="1" s="1"/>
  <c r="AL473" i="1" s="1"/>
  <c r="BK42" i="1"/>
  <c r="BJ42" i="1" s="1"/>
  <c r="BI42" i="1" s="1"/>
  <c r="BH42" i="1" s="1"/>
  <c r="BG42" i="1" s="1"/>
  <c r="BF42" i="1" s="1"/>
  <c r="BE42" i="1" s="1"/>
  <c r="BD42" i="1" s="1"/>
  <c r="BC42" i="1" s="1"/>
  <c r="AK346" i="1"/>
  <c r="AI346" i="1"/>
  <c r="AJ346" i="1"/>
  <c r="AB563" i="1"/>
  <c r="AA563" i="1"/>
  <c r="AB217" i="1"/>
  <c r="AA217" i="1"/>
  <c r="AF486" i="1"/>
  <c r="AC486" i="1"/>
  <c r="K486" i="1"/>
  <c r="AT209" i="1"/>
  <c r="AS209" i="1" s="1"/>
  <c r="AR209" i="1" s="1"/>
  <c r="AQ209" i="1" s="1"/>
  <c r="AP209" i="1" s="1"/>
  <c r="AO209" i="1" s="1"/>
  <c r="AN209" i="1" s="1"/>
  <c r="AM209" i="1" s="1"/>
  <c r="AL209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S368" i="1"/>
  <c r="AR368" i="1" s="1"/>
  <c r="AQ368" i="1" s="1"/>
  <c r="AP368" i="1" s="1"/>
  <c r="AO368" i="1" s="1"/>
  <c r="AN368" i="1" s="1"/>
  <c r="AM368" i="1" s="1"/>
  <c r="AL368" i="1" s="1"/>
  <c r="AT368" i="1"/>
  <c r="AT476" i="1"/>
  <c r="AS476" i="1"/>
  <c r="AR476" i="1" s="1"/>
  <c r="AQ476" i="1" s="1"/>
  <c r="AP476" i="1" s="1"/>
  <c r="AO476" i="1" s="1"/>
  <c r="AN476" i="1" s="1"/>
  <c r="AM476" i="1" s="1"/>
  <c r="AL476" i="1" s="1"/>
  <c r="AJ121" i="1"/>
  <c r="AI121" i="1"/>
  <c r="AH121" i="1" s="1"/>
  <c r="AK121" i="1"/>
  <c r="AS146" i="1"/>
  <c r="AR146" i="1" s="1"/>
  <c r="AQ146" i="1" s="1"/>
  <c r="AP146" i="1" s="1"/>
  <c r="AO146" i="1" s="1"/>
  <c r="AN146" i="1" s="1"/>
  <c r="AM146" i="1" s="1"/>
  <c r="AL146" i="1" s="1"/>
  <c r="AT146" i="1"/>
  <c r="AT475" i="1"/>
  <c r="AS475" i="1" s="1"/>
  <c r="AR475" i="1" s="1"/>
  <c r="AQ475" i="1" s="1"/>
  <c r="AP475" i="1" s="1"/>
  <c r="AO475" i="1" s="1"/>
  <c r="AN475" i="1" s="1"/>
  <c r="AM475" i="1" s="1"/>
  <c r="AL475" i="1" s="1"/>
  <c r="AT635" i="1"/>
  <c r="AS635" i="1" s="1"/>
  <c r="AR635" i="1" s="1"/>
  <c r="AQ635" i="1" s="1"/>
  <c r="AP635" i="1" s="1"/>
  <c r="AO635" i="1" s="1"/>
  <c r="AN635" i="1" s="1"/>
  <c r="AM635" i="1" s="1"/>
  <c r="AL635" i="1" s="1"/>
  <c r="AT386" i="1"/>
  <c r="AS386" i="1" s="1"/>
  <c r="AR386" i="1" s="1"/>
  <c r="AQ386" i="1" s="1"/>
  <c r="AP386" i="1" s="1"/>
  <c r="AO386" i="1" s="1"/>
  <c r="AN386" i="1" s="1"/>
  <c r="AM386" i="1" s="1"/>
  <c r="AL386" i="1" s="1"/>
  <c r="AT184" i="1"/>
  <c r="AS184" i="1"/>
  <c r="AR184" i="1" s="1"/>
  <c r="AQ184" i="1" s="1"/>
  <c r="AP184" i="1" s="1"/>
  <c r="AO184" i="1" s="1"/>
  <c r="AN184" i="1" s="1"/>
  <c r="AM184" i="1" s="1"/>
  <c r="AL184" i="1" s="1"/>
  <c r="AT578" i="1"/>
  <c r="AS578" i="1" s="1"/>
  <c r="AR578" i="1" s="1"/>
  <c r="AQ578" i="1" s="1"/>
  <c r="AP578" i="1" s="1"/>
  <c r="AO578" i="1"/>
  <c r="AN578" i="1" s="1"/>
  <c r="AM578" i="1" s="1"/>
  <c r="AL578" i="1" s="1"/>
  <c r="AT65" i="1"/>
  <c r="AS65" i="1"/>
  <c r="AR65" i="1" s="1"/>
  <c r="AQ65" i="1" s="1"/>
  <c r="AP65" i="1" s="1"/>
  <c r="AO65" i="1" s="1"/>
  <c r="AN65" i="1" s="1"/>
  <c r="AM65" i="1" s="1"/>
  <c r="AL65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607" i="1"/>
  <c r="AS607" i="1" s="1"/>
  <c r="AR607" i="1" s="1"/>
  <c r="AQ607" i="1" s="1"/>
  <c r="AP607" i="1" s="1"/>
  <c r="AO607" i="1" s="1"/>
  <c r="AN607" i="1" s="1"/>
  <c r="AM607" i="1" s="1"/>
  <c r="AL607" i="1" s="1"/>
  <c r="BI3" i="1"/>
  <c r="BH3" i="1" s="1"/>
  <c r="BG3" i="1" s="1"/>
  <c r="BF3" i="1" s="1"/>
  <c r="BE3" i="1" s="1"/>
  <c r="BD3" i="1" s="1"/>
  <c r="BC3" i="1" s="1"/>
  <c r="BK3" i="1"/>
  <c r="BJ3" i="1" s="1"/>
  <c r="AK124" i="1"/>
  <c r="AJ124" i="1"/>
  <c r="AI124" i="1"/>
  <c r="AH124" i="1" s="1"/>
  <c r="AP523" i="1"/>
  <c r="AO523" i="1" s="1"/>
  <c r="AN523" i="1" s="1"/>
  <c r="AM523" i="1" s="1"/>
  <c r="AL523" i="1" s="1"/>
  <c r="AT523" i="1"/>
  <c r="AS523" i="1" s="1"/>
  <c r="AR523" i="1" s="1"/>
  <c r="AQ523" i="1" s="1"/>
  <c r="BJ24" i="1"/>
  <c r="BI24" i="1" s="1"/>
  <c r="BH24" i="1" s="1"/>
  <c r="BG24" i="1" s="1"/>
  <c r="BF24" i="1" s="1"/>
  <c r="BE24" i="1" s="1"/>
  <c r="BD24" i="1" s="1"/>
  <c r="BC24" i="1" s="1"/>
  <c r="BK24" i="1"/>
  <c r="BK32" i="1"/>
  <c r="BJ32" i="1" s="1"/>
  <c r="BI32" i="1" s="1"/>
  <c r="BH32" i="1" s="1"/>
  <c r="BG32" i="1" s="1"/>
  <c r="BF32" i="1" s="1"/>
  <c r="BE32" i="1" s="1"/>
  <c r="BD32" i="1" s="1"/>
  <c r="BC32" i="1" s="1"/>
  <c r="AJ21" i="1"/>
  <c r="AK21" i="1"/>
  <c r="AI21" i="1"/>
  <c r="AH21" i="1" s="1"/>
  <c r="AA21" i="1" s="1"/>
  <c r="AE21" i="1" s="1"/>
  <c r="AT292" i="1"/>
  <c r="AS292" i="1"/>
  <c r="AR292" i="1" s="1"/>
  <c r="AQ292" i="1" s="1"/>
  <c r="AP292" i="1" s="1"/>
  <c r="AO292" i="1" s="1"/>
  <c r="AN292" i="1" s="1"/>
  <c r="AM292" i="1" s="1"/>
  <c r="AL292" i="1" s="1"/>
  <c r="AT126" i="1"/>
  <c r="AS126" i="1"/>
  <c r="AR126" i="1" s="1"/>
  <c r="AQ126" i="1" s="1"/>
  <c r="AP126" i="1" s="1"/>
  <c r="AO126" i="1" s="1"/>
  <c r="AN126" i="1" s="1"/>
  <c r="AM126" i="1" s="1"/>
  <c r="AL126" i="1" s="1"/>
  <c r="AT215" i="1"/>
  <c r="AS215" i="1" s="1"/>
  <c r="AR215" i="1" s="1"/>
  <c r="AQ215" i="1" s="1"/>
  <c r="AP215" i="1" s="1"/>
  <c r="AO215" i="1" s="1"/>
  <c r="AN215" i="1" s="1"/>
  <c r="AM215" i="1" s="1"/>
  <c r="AL215" i="1" s="1"/>
  <c r="AS105" i="1"/>
  <c r="AR105" i="1" s="1"/>
  <c r="AQ105" i="1" s="1"/>
  <c r="AP105" i="1" s="1"/>
  <c r="AO105" i="1" s="1"/>
  <c r="AN105" i="1" s="1"/>
  <c r="AM105" i="1" s="1"/>
  <c r="AL105" i="1" s="1"/>
  <c r="AT105" i="1"/>
  <c r="AT323" i="1"/>
  <c r="AS323" i="1" s="1"/>
  <c r="AR323" i="1" s="1"/>
  <c r="AQ323" i="1" s="1"/>
  <c r="AP323" i="1" s="1"/>
  <c r="AO323" i="1" s="1"/>
  <c r="AN323" i="1" s="1"/>
  <c r="AM323" i="1" s="1"/>
  <c r="AL323" i="1" s="1"/>
  <c r="AT454" i="1"/>
  <c r="AS454" i="1" s="1"/>
  <c r="AR454" i="1" s="1"/>
  <c r="AQ454" i="1" s="1"/>
  <c r="AP454" i="1"/>
  <c r="AO454" i="1" s="1"/>
  <c r="AN454" i="1" s="1"/>
  <c r="AM454" i="1" s="1"/>
  <c r="AL454" i="1" s="1"/>
  <c r="BK35" i="1"/>
  <c r="BJ35" i="1"/>
  <c r="BI35" i="1" s="1"/>
  <c r="BH35" i="1" s="1"/>
  <c r="BG35" i="1" s="1"/>
  <c r="BF35" i="1" s="1"/>
  <c r="BE35" i="1" s="1"/>
  <c r="BD35" i="1" s="1"/>
  <c r="BC35" i="1" s="1"/>
  <c r="AQ342" i="1"/>
  <c r="AP342" i="1" s="1"/>
  <c r="AO342" i="1" s="1"/>
  <c r="AN342" i="1" s="1"/>
  <c r="AM342" i="1" s="1"/>
  <c r="AL342" i="1" s="1"/>
  <c r="AT342" i="1"/>
  <c r="AS342" i="1" s="1"/>
  <c r="AR342" i="1" s="1"/>
  <c r="AT98" i="1"/>
  <c r="AS98" i="1" s="1"/>
  <c r="AR98" i="1" s="1"/>
  <c r="AQ98" i="1" s="1"/>
  <c r="AP98" i="1" s="1"/>
  <c r="AO98" i="1" s="1"/>
  <c r="AN98" i="1" s="1"/>
  <c r="AM98" i="1" s="1"/>
  <c r="AL98" i="1" s="1"/>
  <c r="AT297" i="1"/>
  <c r="AS297" i="1" s="1"/>
  <c r="AR297" i="1" s="1"/>
  <c r="AQ297" i="1" s="1"/>
  <c r="AP297" i="1" s="1"/>
  <c r="AO297" i="1" s="1"/>
  <c r="AN297" i="1" s="1"/>
  <c r="AM297" i="1" s="1"/>
  <c r="AL297" i="1" s="1"/>
  <c r="BK13" i="1"/>
  <c r="BJ13" i="1"/>
  <c r="BI13" i="1" s="1"/>
  <c r="BH13" i="1" s="1"/>
  <c r="BG13" i="1" s="1"/>
  <c r="BF13" i="1" s="1"/>
  <c r="BE13" i="1" s="1"/>
  <c r="BD13" i="1" s="1"/>
  <c r="BC13" i="1" s="1"/>
  <c r="AK87" i="1"/>
  <c r="AI87" i="1"/>
  <c r="AJ87" i="1"/>
  <c r="AH87" i="1" s="1"/>
  <c r="AT166" i="1"/>
  <c r="AS166" i="1"/>
  <c r="AR166" i="1" s="1"/>
  <c r="AQ166" i="1" s="1"/>
  <c r="AP166" i="1" s="1"/>
  <c r="AO166" i="1" s="1"/>
  <c r="AN166" i="1" s="1"/>
  <c r="AM166" i="1" s="1"/>
  <c r="AL166" i="1" s="1"/>
  <c r="AT596" i="1"/>
  <c r="AS596" i="1" s="1"/>
  <c r="AR596" i="1" s="1"/>
  <c r="AQ596" i="1" s="1"/>
  <c r="AP596" i="1" s="1"/>
  <c r="AO596" i="1" s="1"/>
  <c r="AN596" i="1"/>
  <c r="AM596" i="1" s="1"/>
  <c r="AL596" i="1" s="1"/>
  <c r="AQ47" i="1"/>
  <c r="AP47" i="1" s="1"/>
  <c r="AO47" i="1" s="1"/>
  <c r="AN47" i="1" s="1"/>
  <c r="AM47" i="1" s="1"/>
  <c r="AL47" i="1" s="1"/>
  <c r="AT47" i="1"/>
  <c r="AS47" i="1" s="1"/>
  <c r="AR47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S111" i="1"/>
  <c r="AR111" i="1" s="1"/>
  <c r="AQ111" i="1" s="1"/>
  <c r="AP111" i="1" s="1"/>
  <c r="AO111" i="1" s="1"/>
  <c r="AN111" i="1" s="1"/>
  <c r="AM111" i="1" s="1"/>
  <c r="AL111" i="1" s="1"/>
  <c r="AT111" i="1"/>
  <c r="AK288" i="1"/>
  <c r="AJ288" i="1"/>
  <c r="AI288" i="1"/>
  <c r="AH288" i="1" s="1"/>
  <c r="AT421" i="1"/>
  <c r="AS421" i="1" s="1"/>
  <c r="AR421" i="1" s="1"/>
  <c r="AQ421" i="1" s="1"/>
  <c r="AP421" i="1" s="1"/>
  <c r="AO421" i="1" s="1"/>
  <c r="AN421" i="1" s="1"/>
  <c r="AM421" i="1" s="1"/>
  <c r="AL421" i="1" s="1"/>
  <c r="BK23" i="1"/>
  <c r="BJ23" i="1" s="1"/>
  <c r="BI23" i="1" s="1"/>
  <c r="BH23" i="1"/>
  <c r="BG23" i="1" s="1"/>
  <c r="BF23" i="1" s="1"/>
  <c r="BE23" i="1" s="1"/>
  <c r="BD23" i="1" s="1"/>
  <c r="BC23" i="1" s="1"/>
  <c r="AS51" i="1"/>
  <c r="AR51" i="1" s="1"/>
  <c r="AQ51" i="1" s="1"/>
  <c r="AP51" i="1" s="1"/>
  <c r="AO51" i="1" s="1"/>
  <c r="AN51" i="1" s="1"/>
  <c r="AM51" i="1" s="1"/>
  <c r="AL51" i="1" s="1"/>
  <c r="AT51" i="1"/>
  <c r="AT205" i="1"/>
  <c r="AS205" i="1" s="1"/>
  <c r="AR205" i="1" s="1"/>
  <c r="AQ205" i="1" s="1"/>
  <c r="AP205" i="1" s="1"/>
  <c r="AO205" i="1" s="1"/>
  <c r="AN205" i="1" s="1"/>
  <c r="AM205" i="1" s="1"/>
  <c r="AL205" i="1" s="1"/>
  <c r="AI367" i="1"/>
  <c r="AH367" i="1" s="1"/>
  <c r="AJ367" i="1"/>
  <c r="AK367" i="1"/>
  <c r="AI627" i="1"/>
  <c r="AK627" i="1"/>
  <c r="AJ627" i="1"/>
  <c r="AJ46" i="1"/>
  <c r="AI46" i="1"/>
  <c r="AK46" i="1"/>
  <c r="AI210" i="1"/>
  <c r="AH210" i="1" s="1"/>
  <c r="AK210" i="1"/>
  <c r="AJ210" i="1"/>
  <c r="AJ406" i="1"/>
  <c r="AK406" i="1"/>
  <c r="AI406" i="1"/>
  <c r="AT377" i="1"/>
  <c r="AS377" i="1"/>
  <c r="AR377" i="1" s="1"/>
  <c r="AQ377" i="1" s="1"/>
  <c r="AP377" i="1" s="1"/>
  <c r="AO377" i="1" s="1"/>
  <c r="AN377" i="1" s="1"/>
  <c r="AM377" i="1" s="1"/>
  <c r="AL377" i="1" s="1"/>
  <c r="AT327" i="1"/>
  <c r="AS327" i="1"/>
  <c r="AR327" i="1" s="1"/>
  <c r="AQ327" i="1" s="1"/>
  <c r="AP327" i="1" s="1"/>
  <c r="AO327" i="1" s="1"/>
  <c r="AN327" i="1" s="1"/>
  <c r="AM327" i="1" s="1"/>
  <c r="AL327" i="1" s="1"/>
  <c r="AJ481" i="1"/>
  <c r="AK481" i="1"/>
  <c r="AI481" i="1"/>
  <c r="AH481" i="1" s="1"/>
  <c r="AI68" i="1"/>
  <c r="AK68" i="1"/>
  <c r="AJ68" i="1"/>
  <c r="AI223" i="1"/>
  <c r="AJ223" i="1"/>
  <c r="AK223" i="1"/>
  <c r="AJ314" i="1"/>
  <c r="AK314" i="1"/>
  <c r="AI314" i="1"/>
  <c r="AT434" i="1"/>
  <c r="AS434" i="1" s="1"/>
  <c r="AR434" i="1" s="1"/>
  <c r="AQ434" i="1" s="1"/>
  <c r="AP434" i="1" s="1"/>
  <c r="AO434" i="1" s="1"/>
  <c r="AN434" i="1" s="1"/>
  <c r="AM434" i="1" s="1"/>
  <c r="AL434" i="1" s="1"/>
  <c r="AI459" i="1"/>
  <c r="AH459" i="1" s="1"/>
  <c r="AK459" i="1"/>
  <c r="AJ459" i="1"/>
  <c r="AT371" i="1"/>
  <c r="AS371" i="1" s="1"/>
  <c r="AR371" i="1"/>
  <c r="AQ371" i="1" s="1"/>
  <c r="AP371" i="1" s="1"/>
  <c r="AO371" i="1" s="1"/>
  <c r="AN371" i="1" s="1"/>
  <c r="AM371" i="1" s="1"/>
  <c r="AL371" i="1" s="1"/>
  <c r="AT433" i="1"/>
  <c r="AS433" i="1" s="1"/>
  <c r="AR433" i="1" s="1"/>
  <c r="AQ433" i="1" s="1"/>
  <c r="AP433" i="1" s="1"/>
  <c r="AO433" i="1" s="1"/>
  <c r="AN433" i="1" s="1"/>
  <c r="AM433" i="1" s="1"/>
  <c r="AL433" i="1" s="1"/>
  <c r="AT536" i="1"/>
  <c r="AS536" i="1" s="1"/>
  <c r="AR536" i="1"/>
  <c r="AQ536" i="1" s="1"/>
  <c r="AP536" i="1" s="1"/>
  <c r="AO536" i="1" s="1"/>
  <c r="AN536" i="1" s="1"/>
  <c r="AM536" i="1" s="1"/>
  <c r="AL536" i="1" s="1"/>
  <c r="AT590" i="1"/>
  <c r="AS590" i="1" s="1"/>
  <c r="AR590" i="1" s="1"/>
  <c r="AQ590" i="1" s="1"/>
  <c r="AP590" i="1" s="1"/>
  <c r="AO590" i="1" s="1"/>
  <c r="AN590" i="1"/>
  <c r="AM590" i="1" s="1"/>
  <c r="AL590" i="1" s="1"/>
  <c r="AK604" i="1"/>
  <c r="AJ604" i="1"/>
  <c r="AI604" i="1"/>
  <c r="BK69" i="1"/>
  <c r="BJ69" i="1" s="1"/>
  <c r="BI69" i="1" s="1"/>
  <c r="BH69" i="1" s="1"/>
  <c r="BG69" i="1" s="1"/>
  <c r="BF69" i="1" s="1"/>
  <c r="BE69" i="1" s="1"/>
  <c r="BD69" i="1" s="1"/>
  <c r="BC69" i="1" s="1"/>
  <c r="AT430" i="1"/>
  <c r="AS430" i="1"/>
  <c r="AR430" i="1" s="1"/>
  <c r="AQ430" i="1" s="1"/>
  <c r="AP430" i="1" s="1"/>
  <c r="AO430" i="1" s="1"/>
  <c r="AN430" i="1" s="1"/>
  <c r="AM430" i="1" s="1"/>
  <c r="AL430" i="1" s="1"/>
  <c r="AK334" i="1"/>
  <c r="AJ334" i="1"/>
  <c r="AI334" i="1"/>
  <c r="AH334" i="1" s="1"/>
  <c r="AT404" i="1"/>
  <c r="AS404" i="1" s="1"/>
  <c r="AR404" i="1" s="1"/>
  <c r="AQ404" i="1" s="1"/>
  <c r="AP404" i="1" s="1"/>
  <c r="AO404" i="1" s="1"/>
  <c r="AN404" i="1" s="1"/>
  <c r="AM404" i="1" s="1"/>
  <c r="AL404" i="1" s="1"/>
  <c r="AI544" i="1"/>
  <c r="AJ544" i="1"/>
  <c r="AK544" i="1"/>
  <c r="AT583" i="1"/>
  <c r="AS583" i="1" s="1"/>
  <c r="AR583" i="1" s="1"/>
  <c r="AQ583" i="1" s="1"/>
  <c r="AP583" i="1" s="1"/>
  <c r="AO583" i="1" s="1"/>
  <c r="AN583" i="1"/>
  <c r="AM583" i="1" s="1"/>
  <c r="AL583" i="1" s="1"/>
  <c r="BK45" i="1"/>
  <c r="BJ45" i="1"/>
  <c r="BI45" i="1" s="1"/>
  <c r="BH45" i="1"/>
  <c r="BG45" i="1" s="1"/>
  <c r="BF45" i="1" s="1"/>
  <c r="BE45" i="1" s="1"/>
  <c r="BD45" i="1" s="1"/>
  <c r="BC45" i="1" s="1"/>
  <c r="BK48" i="1"/>
  <c r="BI48" i="1"/>
  <c r="BH48" i="1" s="1"/>
  <c r="BG48" i="1" s="1"/>
  <c r="BF48" i="1" s="1"/>
  <c r="BE48" i="1" s="1"/>
  <c r="BD48" i="1" s="1"/>
  <c r="BC48" i="1" s="1"/>
  <c r="BJ48" i="1"/>
  <c r="AJ77" i="1"/>
  <c r="AK77" i="1"/>
  <c r="AI77" i="1"/>
  <c r="AT233" i="1"/>
  <c r="AS233" i="1" s="1"/>
  <c r="AR233" i="1"/>
  <c r="AQ233" i="1" s="1"/>
  <c r="AP233" i="1" s="1"/>
  <c r="AO233" i="1" s="1"/>
  <c r="AN233" i="1" s="1"/>
  <c r="AM233" i="1" s="1"/>
  <c r="AL233" i="1" s="1"/>
  <c r="BJ54" i="1"/>
  <c r="BI54" i="1" s="1"/>
  <c r="BH54" i="1" s="1"/>
  <c r="BG54" i="1" s="1"/>
  <c r="BF54" i="1" s="1"/>
  <c r="BE54" i="1" s="1"/>
  <c r="BD54" i="1" s="1"/>
  <c r="BC54" i="1" s="1"/>
  <c r="BK54" i="1"/>
  <c r="AT340" i="1"/>
  <c r="AS340" i="1"/>
  <c r="AR340" i="1" s="1"/>
  <c r="AQ340" i="1" s="1"/>
  <c r="AP340" i="1" s="1"/>
  <c r="AN340" i="1"/>
  <c r="AM340" i="1" s="1"/>
  <c r="AL340" i="1" s="1"/>
  <c r="AO340" i="1"/>
  <c r="BK39" i="1"/>
  <c r="BJ39" i="1" s="1"/>
  <c r="BI39" i="1"/>
  <c r="BH39" i="1" s="1"/>
  <c r="BG39" i="1" s="1"/>
  <c r="BF39" i="1" s="1"/>
  <c r="BE39" i="1" s="1"/>
  <c r="BD39" i="1" s="1"/>
  <c r="BC39" i="1" s="1"/>
  <c r="AC244" i="1"/>
  <c r="I244" i="1"/>
  <c r="AF244" i="1"/>
  <c r="AJ575" i="1"/>
  <c r="AK575" i="1"/>
  <c r="AI575" i="1"/>
  <c r="I200" i="1"/>
  <c r="AF200" i="1"/>
  <c r="AC200" i="1"/>
  <c r="AK547" i="1"/>
  <c r="AI547" i="1"/>
  <c r="AJ547" i="1"/>
  <c r="H26" i="1"/>
  <c r="AC26" i="1"/>
  <c r="I304" i="1"/>
  <c r="AC304" i="1"/>
  <c r="AF304" i="1"/>
  <c r="AH462" i="1"/>
  <c r="AK150" i="1"/>
  <c r="AJ150" i="1"/>
  <c r="AI150" i="1"/>
  <c r="AH150" i="1" s="1"/>
  <c r="AC246" i="1"/>
  <c r="I246" i="1"/>
  <c r="AF246" i="1"/>
  <c r="AT193" i="1"/>
  <c r="AS193" i="1" s="1"/>
  <c r="AR193" i="1" s="1"/>
  <c r="AQ193" i="1" s="1"/>
  <c r="AP193" i="1" s="1"/>
  <c r="AO193" i="1" s="1"/>
  <c r="AN193" i="1" s="1"/>
  <c r="AM193" i="1" s="1"/>
  <c r="AL193" i="1" s="1"/>
  <c r="AS188" i="1"/>
  <c r="AR188" i="1" s="1"/>
  <c r="AQ188" i="1" s="1"/>
  <c r="AP188" i="1" s="1"/>
  <c r="AO188" i="1" s="1"/>
  <c r="AN188" i="1" s="1"/>
  <c r="AM188" i="1" s="1"/>
  <c r="AL188" i="1" s="1"/>
  <c r="AT188" i="1"/>
  <c r="AT634" i="1"/>
  <c r="AS634" i="1" s="1"/>
  <c r="AR634" i="1"/>
  <c r="AQ634" i="1"/>
  <c r="AP634" i="1" s="1"/>
  <c r="AO634" i="1" s="1"/>
  <c r="AN634" i="1" s="1"/>
  <c r="AM634" i="1" s="1"/>
  <c r="AL634" i="1" s="1"/>
  <c r="AT496" i="1"/>
  <c r="AS496" i="1" s="1"/>
  <c r="AR496" i="1" s="1"/>
  <c r="AQ496" i="1" s="1"/>
  <c r="AP496" i="1" s="1"/>
  <c r="AO496" i="1" s="1"/>
  <c r="AN496" i="1" s="1"/>
  <c r="AM496" i="1" s="1"/>
  <c r="AL496" i="1" s="1"/>
  <c r="AS344" i="1"/>
  <c r="AR344" i="1"/>
  <c r="AQ344" i="1"/>
  <c r="AP344" i="1" s="1"/>
  <c r="AO344" i="1" s="1"/>
  <c r="AN344" i="1" s="1"/>
  <c r="AM344" i="1" s="1"/>
  <c r="AL344" i="1" s="1"/>
  <c r="AT344" i="1"/>
  <c r="AK513" i="1"/>
  <c r="AJ513" i="1"/>
  <c r="AI513" i="1"/>
  <c r="AH513" i="1" s="1"/>
  <c r="AT71" i="1"/>
  <c r="AS71" i="1"/>
  <c r="AR71" i="1" s="1"/>
  <c r="AQ71" i="1" s="1"/>
  <c r="AP71" i="1" s="1"/>
  <c r="AO71" i="1" s="1"/>
  <c r="AN71" i="1" s="1"/>
  <c r="AM71" i="1" s="1"/>
  <c r="AL71" i="1" s="1"/>
  <c r="AK366" i="1"/>
  <c r="AJ366" i="1"/>
  <c r="AI366" i="1"/>
  <c r="AJ110" i="1"/>
  <c r="AI110" i="1"/>
  <c r="AH110" i="1" s="1"/>
  <c r="AK110" i="1"/>
  <c r="AT524" i="1"/>
  <c r="AS524" i="1"/>
  <c r="AR524" i="1" s="1"/>
  <c r="AQ524" i="1"/>
  <c r="AP524" i="1" s="1"/>
  <c r="AO524" i="1" s="1"/>
  <c r="AN524" i="1" s="1"/>
  <c r="AM524" i="1" s="1"/>
  <c r="AL524" i="1" s="1"/>
  <c r="AJ161" i="1"/>
  <c r="AK161" i="1"/>
  <c r="AI161" i="1"/>
  <c r="AT589" i="1"/>
  <c r="AS589" i="1" s="1"/>
  <c r="AR589" i="1" s="1"/>
  <c r="AQ589" i="1" s="1"/>
  <c r="AP589" i="1" s="1"/>
  <c r="AO589" i="1" s="1"/>
  <c r="AN589" i="1" s="1"/>
  <c r="AM589" i="1" s="1"/>
  <c r="AL589" i="1" s="1"/>
  <c r="AT325" i="1"/>
  <c r="AS325" i="1" s="1"/>
  <c r="AR325" i="1" s="1"/>
  <c r="AQ325" i="1" s="1"/>
  <c r="AP325" i="1" s="1"/>
  <c r="AO325" i="1" s="1"/>
  <c r="AN325" i="1" s="1"/>
  <c r="AM325" i="1" s="1"/>
  <c r="AL325" i="1" s="1"/>
  <c r="AT416" i="1"/>
  <c r="AS416" i="1" s="1"/>
  <c r="AR416" i="1" s="1"/>
  <c r="AQ416" i="1" s="1"/>
  <c r="AP416" i="1" s="1"/>
  <c r="AO416" i="1" s="1"/>
  <c r="AN416" i="1"/>
  <c r="AM416" i="1" s="1"/>
  <c r="AL416" i="1" s="1"/>
  <c r="BK20" i="1"/>
  <c r="BJ20" i="1"/>
  <c r="BI20" i="1"/>
  <c r="BH20" i="1"/>
  <c r="BG20" i="1" s="1"/>
  <c r="BF20" i="1" s="1"/>
  <c r="BE20" i="1" s="1"/>
  <c r="BD20" i="1" s="1"/>
  <c r="BC20" i="1" s="1"/>
  <c r="AT22" i="1"/>
  <c r="AS22" i="1" s="1"/>
  <c r="AR22" i="1" s="1"/>
  <c r="AQ22" i="1" s="1"/>
  <c r="AP22" i="1" s="1"/>
  <c r="AO22" i="1" s="1"/>
  <c r="AN22" i="1" s="1"/>
  <c r="AM22" i="1" s="1"/>
  <c r="AL22" i="1" s="1"/>
  <c r="BK2" i="1"/>
  <c r="BJ2" i="1" s="1"/>
  <c r="BI2" i="1" s="1"/>
  <c r="BH2" i="1" s="1"/>
  <c r="BG2" i="1" s="1"/>
  <c r="BF2" i="1" s="1"/>
  <c r="BE2" i="1" s="1"/>
  <c r="BD2" i="1" s="1"/>
  <c r="BC2" i="1" s="1"/>
  <c r="BJ10" i="1"/>
  <c r="BI10" i="1" s="1"/>
  <c r="BH10" i="1" s="1"/>
  <c r="BG10" i="1" s="1"/>
  <c r="BF10" i="1" s="1"/>
  <c r="BE10" i="1" s="1"/>
  <c r="BD10" i="1" s="1"/>
  <c r="BC10" i="1" s="1"/>
  <c r="BK10" i="1"/>
  <c r="AT484" i="1"/>
  <c r="AS484" i="1" s="1"/>
  <c r="AR484" i="1" s="1"/>
  <c r="AQ484" i="1" s="1"/>
  <c r="AP484" i="1" s="1"/>
  <c r="AO484" i="1" s="1"/>
  <c r="AN484" i="1" s="1"/>
  <c r="AM484" i="1" s="1"/>
  <c r="AL484" i="1" s="1"/>
  <c r="AK109" i="1"/>
  <c r="AI109" i="1"/>
  <c r="AH109" i="1" s="1"/>
  <c r="AJ109" i="1"/>
  <c r="AT382" i="1"/>
  <c r="AS382" i="1" s="1"/>
  <c r="AR382" i="1" s="1"/>
  <c r="AQ382" i="1" s="1"/>
  <c r="AP382" i="1" s="1"/>
  <c r="AO382" i="1" s="1"/>
  <c r="AN382" i="1" s="1"/>
  <c r="AM382" i="1" s="1"/>
  <c r="AL382" i="1" s="1"/>
  <c r="AS117" i="1"/>
  <c r="AR117" i="1" s="1"/>
  <c r="AQ117" i="1" s="1"/>
  <c r="AP117" i="1" s="1"/>
  <c r="AO117" i="1" s="1"/>
  <c r="AN117" i="1" s="1"/>
  <c r="AM117" i="1" s="1"/>
  <c r="AL117" i="1" s="1"/>
  <c r="AT117" i="1"/>
  <c r="AT482" i="1"/>
  <c r="AS482" i="1" s="1"/>
  <c r="AR482" i="1" s="1"/>
  <c r="AQ482" i="1" s="1"/>
  <c r="AP482" i="1" s="1"/>
  <c r="AO482" i="1" s="1"/>
  <c r="AN482" i="1" s="1"/>
  <c r="AM482" i="1" s="1"/>
  <c r="AL482" i="1" s="1"/>
  <c r="AT422" i="1"/>
  <c r="AS422" i="1"/>
  <c r="AR422" i="1" s="1"/>
  <c r="AQ422" i="1" s="1"/>
  <c r="AP422" i="1" s="1"/>
  <c r="AO422" i="1" s="1"/>
  <c r="AN422" i="1" s="1"/>
  <c r="AM422" i="1" s="1"/>
  <c r="AL422" i="1" s="1"/>
  <c r="AT33" i="1"/>
  <c r="AS33" i="1" s="1"/>
  <c r="AR33" i="1" s="1"/>
  <c r="AQ33" i="1" s="1"/>
  <c r="AP33" i="1" s="1"/>
  <c r="AO33" i="1" s="1"/>
  <c r="AN33" i="1" s="1"/>
  <c r="AM33" i="1" s="1"/>
  <c r="AL33" i="1" s="1"/>
  <c r="AT383" i="1"/>
  <c r="AS383" i="1" s="1"/>
  <c r="AR383" i="1" s="1"/>
  <c r="AQ383" i="1" s="1"/>
  <c r="AP383" i="1" s="1"/>
  <c r="AO383" i="1" s="1"/>
  <c r="AN383" i="1" s="1"/>
  <c r="AM383" i="1" s="1"/>
  <c r="AL383" i="1" s="1"/>
  <c r="AS137" i="1"/>
  <c r="AR137" i="1" s="1"/>
  <c r="AQ137" i="1" s="1"/>
  <c r="AP137" i="1" s="1"/>
  <c r="AO137" i="1" s="1"/>
  <c r="AN137" i="1" s="1"/>
  <c r="AM137" i="1" s="1"/>
  <c r="AL137" i="1" s="1"/>
  <c r="AT137" i="1"/>
  <c r="AR320" i="1"/>
  <c r="AQ320" i="1" s="1"/>
  <c r="AP320" i="1" s="1"/>
  <c r="AO320" i="1" s="1"/>
  <c r="AN320" i="1" s="1"/>
  <c r="AM320" i="1" s="1"/>
  <c r="AL320" i="1" s="1"/>
  <c r="AT320" i="1"/>
  <c r="AS320" i="1"/>
  <c r="BK7" i="1"/>
  <c r="BJ7" i="1" s="1"/>
  <c r="BI7" i="1" s="1"/>
  <c r="BH7" i="1" s="1"/>
  <c r="BG7" i="1" s="1"/>
  <c r="BF7" i="1" s="1"/>
  <c r="BE7" i="1" s="1"/>
  <c r="BD7" i="1" s="1"/>
  <c r="BC7" i="1" s="1"/>
  <c r="AN103" i="1"/>
  <c r="AM103" i="1" s="1"/>
  <c r="AL103" i="1" s="1"/>
  <c r="AT103" i="1"/>
  <c r="AS103" i="1" s="1"/>
  <c r="AR103" i="1" s="1"/>
  <c r="AQ103" i="1" s="1"/>
  <c r="AP103" i="1" s="1"/>
  <c r="AO103" i="1" s="1"/>
  <c r="AT228" i="1"/>
  <c r="AS228" i="1"/>
  <c r="AR228" i="1" s="1"/>
  <c r="AQ228" i="1" s="1"/>
  <c r="AP228" i="1" s="1"/>
  <c r="AO228" i="1" s="1"/>
  <c r="AN228" i="1" s="1"/>
  <c r="AM228" i="1" s="1"/>
  <c r="AL228" i="1" s="1"/>
  <c r="AT425" i="1"/>
  <c r="AS425" i="1" s="1"/>
  <c r="AR425" i="1" s="1"/>
  <c r="AQ425" i="1" s="1"/>
  <c r="AP425" i="1" s="1"/>
  <c r="AO425" i="1" s="1"/>
  <c r="AN425" i="1" s="1"/>
  <c r="AM425" i="1" s="1"/>
  <c r="AL425" i="1" s="1"/>
  <c r="AJ132" i="1"/>
  <c r="AI132" i="1"/>
  <c r="AK132" i="1"/>
  <c r="AT500" i="1"/>
  <c r="AS500" i="1"/>
  <c r="AR500" i="1" s="1"/>
  <c r="AQ500" i="1" s="1"/>
  <c r="AP500" i="1" s="1"/>
  <c r="AO500" i="1" s="1"/>
  <c r="AN500" i="1" s="1"/>
  <c r="AM500" i="1" s="1"/>
  <c r="AL500" i="1" s="1"/>
  <c r="AT134" i="1"/>
  <c r="AS134" i="1" s="1"/>
  <c r="AR134" i="1" s="1"/>
  <c r="AQ134" i="1" s="1"/>
  <c r="AP134" i="1" s="1"/>
  <c r="AO134" i="1" s="1"/>
  <c r="AN134" i="1"/>
  <c r="AM134" i="1" s="1"/>
  <c r="AL134" i="1" s="1"/>
  <c r="AT305" i="1"/>
  <c r="AS305" i="1" s="1"/>
  <c r="AR305" i="1" s="1"/>
  <c r="AQ305" i="1" s="1"/>
  <c r="AP305" i="1"/>
  <c r="AO305" i="1" s="1"/>
  <c r="AN305" i="1" s="1"/>
  <c r="AM305" i="1" s="1"/>
  <c r="AL305" i="1" s="1"/>
  <c r="AT360" i="1"/>
  <c r="AS360" i="1" s="1"/>
  <c r="AR360" i="1" s="1"/>
  <c r="AQ360" i="1" s="1"/>
  <c r="AP360" i="1" s="1"/>
  <c r="AO360" i="1" s="1"/>
  <c r="AN360" i="1" s="1"/>
  <c r="AM360" i="1" s="1"/>
  <c r="AL360" i="1" s="1"/>
  <c r="BK15" i="1"/>
  <c r="BJ15" i="1"/>
  <c r="BI15" i="1" s="1"/>
  <c r="BH15" i="1" s="1"/>
  <c r="BG15" i="1" s="1"/>
  <c r="BF15" i="1" s="1"/>
  <c r="BE15" i="1" s="1"/>
  <c r="BD15" i="1" s="1"/>
  <c r="BC15" i="1" s="1"/>
  <c r="AT75" i="1"/>
  <c r="AS75" i="1" s="1"/>
  <c r="AR75" i="1" s="1"/>
  <c r="AQ75" i="1" s="1"/>
  <c r="AP75" i="1" s="1"/>
  <c r="AO75" i="1" s="1"/>
  <c r="AN75" i="1" s="1"/>
  <c r="AM75" i="1" s="1"/>
  <c r="AL75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375" i="1"/>
  <c r="AR375" i="1"/>
  <c r="AQ375" i="1" s="1"/>
  <c r="AP375" i="1" s="1"/>
  <c r="AO375" i="1" s="1"/>
  <c r="AN375" i="1" s="1"/>
  <c r="AM375" i="1" s="1"/>
  <c r="AL375" i="1" s="1"/>
  <c r="AS375" i="1"/>
  <c r="BK12" i="1"/>
  <c r="BI12" i="1"/>
  <c r="BH12" i="1"/>
  <c r="BG12" i="1" s="1"/>
  <c r="BF12" i="1" s="1"/>
  <c r="BE12" i="1" s="1"/>
  <c r="BD12" i="1" s="1"/>
  <c r="BC12" i="1" s="1"/>
  <c r="BJ12" i="1"/>
  <c r="AR86" i="1"/>
  <c r="AQ86" i="1" s="1"/>
  <c r="AP86" i="1" s="1"/>
  <c r="AO86" i="1" s="1"/>
  <c r="AN86" i="1" s="1"/>
  <c r="AM86" i="1" s="1"/>
  <c r="AL86" i="1" s="1"/>
  <c r="AT86" i="1"/>
  <c r="AS86" i="1"/>
  <c r="AT199" i="1"/>
  <c r="AS199" i="1" s="1"/>
  <c r="AR199" i="1" s="1"/>
  <c r="AQ199" i="1" s="1"/>
  <c r="AP199" i="1" s="1"/>
  <c r="AO199" i="1" s="1"/>
  <c r="AN199" i="1" s="1"/>
  <c r="AM199" i="1" s="1"/>
  <c r="AL199" i="1" s="1"/>
  <c r="AT539" i="1"/>
  <c r="AS539" i="1" s="1"/>
  <c r="AR539" i="1" s="1"/>
  <c r="AQ539" i="1" s="1"/>
  <c r="AP539" i="1" s="1"/>
  <c r="AO539" i="1" s="1"/>
  <c r="AN539" i="1" s="1"/>
  <c r="AM539" i="1" s="1"/>
  <c r="AL539" i="1" s="1"/>
  <c r="AJ390" i="1"/>
  <c r="AK390" i="1"/>
  <c r="AI390" i="1"/>
  <c r="AH390" i="1" s="1"/>
  <c r="AT385" i="1"/>
  <c r="AS385" i="1" s="1"/>
  <c r="AR385" i="1"/>
  <c r="AQ385" i="1" s="1"/>
  <c r="AP385" i="1" s="1"/>
  <c r="AO385" i="1" s="1"/>
  <c r="AN385" i="1" s="1"/>
  <c r="AM385" i="1" s="1"/>
  <c r="AL385" i="1" s="1"/>
  <c r="AI546" i="1"/>
  <c r="AK546" i="1"/>
  <c r="AJ546" i="1"/>
  <c r="AI74" i="1"/>
  <c r="AK74" i="1"/>
  <c r="AJ74" i="1"/>
  <c r="AT257" i="1"/>
  <c r="AS257" i="1" s="1"/>
  <c r="AR257" i="1" s="1"/>
  <c r="AQ257" i="1" s="1"/>
  <c r="AP257" i="1" s="1"/>
  <c r="AO257" i="1" s="1"/>
  <c r="AN257" i="1" s="1"/>
  <c r="AM257" i="1" s="1"/>
  <c r="AL257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T506" i="1"/>
  <c r="AS506" i="1" s="1"/>
  <c r="AQ506" i="1"/>
  <c r="AP506" i="1" s="1"/>
  <c r="AO506" i="1" s="1"/>
  <c r="AN506" i="1" s="1"/>
  <c r="AM506" i="1" s="1"/>
  <c r="AL506" i="1" s="1"/>
  <c r="AR506" i="1"/>
  <c r="AK636" i="1"/>
  <c r="AJ636" i="1"/>
  <c r="AI636" i="1"/>
  <c r="AT441" i="1"/>
  <c r="AS441" i="1"/>
  <c r="AR441" i="1" s="1"/>
  <c r="AQ441" i="1" s="1"/>
  <c r="AP441" i="1" s="1"/>
  <c r="AO441" i="1" s="1"/>
  <c r="AN441" i="1" s="1"/>
  <c r="AM441" i="1" s="1"/>
  <c r="AL441" i="1" s="1"/>
  <c r="AT577" i="1"/>
  <c r="AS577" i="1"/>
  <c r="AR577" i="1" s="1"/>
  <c r="AQ577" i="1" s="1"/>
  <c r="AP577" i="1" s="1"/>
  <c r="AO577" i="1" s="1"/>
  <c r="AN577" i="1" s="1"/>
  <c r="AM577" i="1" s="1"/>
  <c r="AL577" i="1" s="1"/>
  <c r="AJ619" i="1"/>
  <c r="AI619" i="1"/>
  <c r="AK619" i="1"/>
  <c r="AT519" i="1"/>
  <c r="AS519" i="1"/>
  <c r="AR519" i="1" s="1"/>
  <c r="AQ519" i="1" s="1"/>
  <c r="AP519" i="1" s="1"/>
  <c r="AO519" i="1" s="1"/>
  <c r="AN519" i="1" s="1"/>
  <c r="AM519" i="1" s="1"/>
  <c r="AL519" i="1" s="1"/>
  <c r="AK566" i="1"/>
  <c r="AJ566" i="1"/>
  <c r="AI566" i="1"/>
  <c r="AH566" i="1" s="1"/>
  <c r="AA566" i="1" s="1"/>
  <c r="BK46" i="1"/>
  <c r="BJ46" i="1" s="1"/>
  <c r="BI46" i="1" s="1"/>
  <c r="BH46" i="1" s="1"/>
  <c r="BG46" i="1" s="1"/>
  <c r="BF46" i="1" s="1"/>
  <c r="BE46" i="1" s="1"/>
  <c r="BD46" i="1" s="1"/>
  <c r="BC46" i="1" s="1"/>
  <c r="AJ92" i="1"/>
  <c r="AK92" i="1"/>
  <c r="AI92" i="1"/>
  <c r="AS358" i="1"/>
  <c r="AR358" i="1" s="1"/>
  <c r="AQ358" i="1" s="1"/>
  <c r="AP358" i="1" s="1"/>
  <c r="AO358" i="1" s="1"/>
  <c r="AN358" i="1" s="1"/>
  <c r="AM358" i="1" s="1"/>
  <c r="AL358" i="1" s="1"/>
  <c r="AT358" i="1"/>
  <c r="AT418" i="1"/>
  <c r="AS418" i="1"/>
  <c r="AR418" i="1" s="1"/>
  <c r="AQ418" i="1" s="1"/>
  <c r="AP418" i="1" s="1"/>
  <c r="AO418" i="1" s="1"/>
  <c r="AN418" i="1" s="1"/>
  <c r="AM418" i="1" s="1"/>
  <c r="AL418" i="1" s="1"/>
  <c r="AI611" i="1"/>
  <c r="AH611" i="1" s="1"/>
  <c r="AK611" i="1"/>
  <c r="AJ611" i="1"/>
  <c r="AT620" i="1"/>
  <c r="AS620" i="1" s="1"/>
  <c r="AR620" i="1" s="1"/>
  <c r="AQ620" i="1" s="1"/>
  <c r="AP620" i="1" s="1"/>
  <c r="AO620" i="1" s="1"/>
  <c r="AN620" i="1" s="1"/>
  <c r="AM620" i="1" s="1"/>
  <c r="AL620" i="1" s="1"/>
  <c r="BK30" i="1"/>
  <c r="BJ30" i="1" s="1"/>
  <c r="BI30" i="1" s="1"/>
  <c r="BH30" i="1" s="1"/>
  <c r="BG30" i="1" s="1"/>
  <c r="BF30" i="1" s="1"/>
  <c r="BE30" i="1" s="1"/>
  <c r="BD30" i="1" s="1"/>
  <c r="BC30" i="1" s="1"/>
  <c r="AS641" i="1"/>
  <c r="AR641" i="1" s="1"/>
  <c r="AQ641" i="1" s="1"/>
  <c r="AP641" i="1" s="1"/>
  <c r="AO641" i="1" s="1"/>
  <c r="AN641" i="1" s="1"/>
  <c r="AM641" i="1" s="1"/>
  <c r="AL641" i="1" s="1"/>
  <c r="AT641" i="1"/>
  <c r="BK71" i="1"/>
  <c r="BJ71" i="1" s="1"/>
  <c r="BI71" i="1" s="1"/>
  <c r="BH71" i="1"/>
  <c r="BG71" i="1" s="1"/>
  <c r="BF71" i="1" s="1"/>
  <c r="BE71" i="1" s="1"/>
  <c r="BD71" i="1" s="1"/>
  <c r="BC71" i="1" s="1"/>
  <c r="BK60" i="1"/>
  <c r="BJ60" i="1" s="1"/>
  <c r="BI60" i="1" s="1"/>
  <c r="BH60" i="1" s="1"/>
  <c r="BG60" i="1" s="1"/>
  <c r="BF60" i="1" s="1"/>
  <c r="BE60" i="1" s="1"/>
  <c r="BD60" i="1" s="1"/>
  <c r="BC60" i="1" s="1"/>
  <c r="AT42" i="1"/>
  <c r="AS42" i="1" s="1"/>
  <c r="AR42" i="1" s="1"/>
  <c r="AQ42" i="1" s="1"/>
  <c r="AP42" i="1" s="1"/>
  <c r="AO42" i="1" s="1"/>
  <c r="AN42" i="1" s="1"/>
  <c r="AM42" i="1" s="1"/>
  <c r="AL42" i="1" s="1"/>
  <c r="AT99" i="1"/>
  <c r="AS99" i="1"/>
  <c r="AR99" i="1" s="1"/>
  <c r="AQ99" i="1" s="1"/>
  <c r="AP99" i="1" s="1"/>
  <c r="AO99" i="1" s="1"/>
  <c r="AN99" i="1" s="1"/>
  <c r="AM99" i="1" s="1"/>
  <c r="AL99" i="1" s="1"/>
  <c r="BK36" i="1"/>
  <c r="BJ36" i="1" s="1"/>
  <c r="BI36" i="1"/>
  <c r="BH36" i="1" s="1"/>
  <c r="BG36" i="1" s="1"/>
  <c r="BF36" i="1" s="1"/>
  <c r="BE36" i="1" s="1"/>
  <c r="BD36" i="1" s="1"/>
  <c r="BC36" i="1" s="1"/>
  <c r="AJ599" i="1"/>
  <c r="AI599" i="1"/>
  <c r="AK599" i="1"/>
  <c r="AK470" i="1"/>
  <c r="AJ470" i="1"/>
  <c r="AI470" i="1"/>
  <c r="AJ442" i="1"/>
  <c r="AI442" i="1"/>
  <c r="AK442" i="1"/>
  <c r="AI469" i="1"/>
  <c r="AK469" i="1"/>
  <c r="AJ469" i="1"/>
  <c r="AJ202" i="1"/>
  <c r="AI202" i="1"/>
  <c r="AK202" i="1"/>
  <c r="AI637" i="1"/>
  <c r="AJ637" i="1"/>
  <c r="AK637" i="1"/>
  <c r="AK236" i="1"/>
  <c r="AI236" i="1"/>
  <c r="AH236" i="1" s="1"/>
  <c r="AJ236" i="1"/>
  <c r="AJ438" i="1"/>
  <c r="AI438" i="1"/>
  <c r="AK438" i="1"/>
  <c r="AJ395" i="1"/>
  <c r="AK395" i="1"/>
  <c r="AI395" i="1"/>
  <c r="AI221" i="1"/>
  <c r="AH221" i="1" s="1"/>
  <c r="AJ221" i="1"/>
  <c r="AK221" i="1"/>
  <c r="AK362" i="1"/>
  <c r="AJ362" i="1"/>
  <c r="AI362" i="1"/>
  <c r="AI59" i="1"/>
  <c r="AK59" i="1"/>
  <c r="AJ59" i="1"/>
  <c r="AJ401" i="1"/>
  <c r="AK401" i="1"/>
  <c r="AI401" i="1"/>
  <c r="AH401" i="1" s="1"/>
  <c r="AK102" i="1"/>
  <c r="AI102" i="1"/>
  <c r="AJ102" i="1"/>
  <c r="AJ272" i="1"/>
  <c r="AK272" i="1"/>
  <c r="AI272" i="1"/>
  <c r="AH272" i="1" s="1"/>
  <c r="AK140" i="1"/>
  <c r="AI140" i="1"/>
  <c r="AJ140" i="1"/>
  <c r="AK535" i="1"/>
  <c r="AI535" i="1"/>
  <c r="AH535" i="1" s="1"/>
  <c r="AJ535" i="1"/>
  <c r="AK405" i="1"/>
  <c r="AJ405" i="1"/>
  <c r="AI405" i="1"/>
  <c r="AI499" i="1"/>
  <c r="AK499" i="1"/>
  <c r="AJ499" i="1"/>
  <c r="AK139" i="1"/>
  <c r="AI139" i="1"/>
  <c r="AJ139" i="1"/>
  <c r="AI373" i="1"/>
  <c r="AH373" i="1" s="1"/>
  <c r="AJ373" i="1"/>
  <c r="AK373" i="1"/>
  <c r="AI465" i="1"/>
  <c r="AK465" i="1"/>
  <c r="AJ465" i="1"/>
  <c r="AJ218" i="1"/>
  <c r="AI218" i="1"/>
  <c r="AK218" i="1"/>
  <c r="AJ436" i="1"/>
  <c r="AI436" i="1"/>
  <c r="AK436" i="1"/>
  <c r="AI138" i="1"/>
  <c r="AJ138" i="1"/>
  <c r="AK138" i="1"/>
  <c r="AI379" i="1"/>
  <c r="AJ379" i="1"/>
  <c r="AK379" i="1"/>
  <c r="AI591" i="1"/>
  <c r="AJ591" i="1"/>
  <c r="AK591" i="1"/>
  <c r="AI451" i="1"/>
  <c r="AH451" i="1" s="1"/>
  <c r="AJ451" i="1"/>
  <c r="AK451" i="1"/>
  <c r="AI550" i="1"/>
  <c r="AH550" i="1" s="1"/>
  <c r="AJ550" i="1"/>
  <c r="AK550" i="1"/>
  <c r="AJ397" i="1"/>
  <c r="AK397" i="1"/>
  <c r="AI397" i="1"/>
  <c r="AI145" i="1"/>
  <c r="AK145" i="1"/>
  <c r="AJ145" i="1"/>
  <c r="AJ252" i="1"/>
  <c r="AI252" i="1"/>
  <c r="AK252" i="1"/>
  <c r="AJ633" i="1"/>
  <c r="AK633" i="1"/>
  <c r="AI633" i="1"/>
  <c r="AI285" i="1"/>
  <c r="AJ285" i="1"/>
  <c r="AK285" i="1"/>
  <c r="AI78" i="1"/>
  <c r="AJ78" i="1"/>
  <c r="AK78" i="1"/>
  <c r="AJ34" i="1"/>
  <c r="AK34" i="1"/>
  <c r="AI34" i="1"/>
  <c r="AK289" i="1"/>
  <c r="AI289" i="1"/>
  <c r="AJ289" i="1"/>
  <c r="AI444" i="1"/>
  <c r="AJ444" i="1"/>
  <c r="AK444" i="1"/>
  <c r="AJ582" i="1"/>
  <c r="AI582" i="1"/>
  <c r="AK582" i="1"/>
  <c r="AK311" i="1"/>
  <c r="AI311" i="1"/>
  <c r="AJ311" i="1"/>
  <c r="AI526" i="1"/>
  <c r="AJ526" i="1"/>
  <c r="AK526" i="1"/>
  <c r="AK610" i="1"/>
  <c r="AI610" i="1"/>
  <c r="AH610" i="1" s="1"/>
  <c r="AJ610" i="1"/>
  <c r="AJ258" i="1"/>
  <c r="AK258" i="1"/>
  <c r="AI258" i="1"/>
  <c r="AJ239" i="1"/>
  <c r="AK239" i="1"/>
  <c r="AI239" i="1"/>
  <c r="AJ157" i="1"/>
  <c r="AK157" i="1"/>
  <c r="AI157" i="1"/>
  <c r="AD510" i="1"/>
  <c r="AE510" i="1"/>
  <c r="AB95" i="1"/>
  <c r="AA95" i="1"/>
  <c r="AH608" i="1"/>
  <c r="AH201" i="1"/>
  <c r="AH446" i="1"/>
  <c r="AH25" i="1"/>
  <c r="AA25" i="1" s="1"/>
  <c r="AE25" i="1" s="1"/>
  <c r="AH348" i="1"/>
  <c r="C18" i="1"/>
  <c r="AA328" i="1"/>
  <c r="AF224" i="1"/>
  <c r="AC224" i="1"/>
  <c r="I224" i="1"/>
  <c r="AH557" i="1"/>
  <c r="AB632" i="1"/>
  <c r="AA632" i="1"/>
  <c r="AH113" i="1"/>
  <c r="AA200" i="1"/>
  <c r="AB200" i="1"/>
  <c r="AB531" i="1"/>
  <c r="AA531" i="1"/>
  <c r="AT224" i="1"/>
  <c r="AS224" i="1" s="1"/>
  <c r="AR224" i="1" s="1"/>
  <c r="AQ224" i="1" s="1"/>
  <c r="AP224" i="1" s="1"/>
  <c r="AO224" i="1" s="1"/>
  <c r="AN224" i="1" s="1"/>
  <c r="AM224" i="1" s="1"/>
  <c r="AL224" i="1" s="1"/>
  <c r="AT480" i="1"/>
  <c r="AS480" i="1"/>
  <c r="AR480" i="1" s="1"/>
  <c r="AQ480" i="1" s="1"/>
  <c r="AP480" i="1" s="1"/>
  <c r="AO480" i="1" s="1"/>
  <c r="AN480" i="1" s="1"/>
  <c r="AM480" i="1" s="1"/>
  <c r="AL480" i="1" s="1"/>
  <c r="K480" i="1"/>
  <c r="AC480" i="1"/>
  <c r="AF480" i="1"/>
  <c r="AF153" i="1"/>
  <c r="I153" i="1"/>
  <c r="AC153" i="1"/>
  <c r="AH262" i="1"/>
  <c r="AT130" i="1"/>
  <c r="AS130" i="1" s="1"/>
  <c r="AR130" i="1" s="1"/>
  <c r="AQ130" i="1" s="1"/>
  <c r="AP130" i="1" s="1"/>
  <c r="AO130" i="1" s="1"/>
  <c r="AN130" i="1" s="1"/>
  <c r="AM130" i="1" s="1"/>
  <c r="AL130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B142" i="1"/>
  <c r="AA142" i="1"/>
  <c r="AA45" i="1"/>
  <c r="AB45" i="1"/>
  <c r="AB569" i="1"/>
  <c r="AA569" i="1"/>
  <c r="AC130" i="1"/>
  <c r="I130" i="1"/>
  <c r="AF130" i="1"/>
  <c r="AH565" i="1"/>
  <c r="AB603" i="1"/>
  <c r="AA603" i="1"/>
  <c r="AA567" i="1"/>
  <c r="AB567" i="1"/>
  <c r="AA160" i="1"/>
  <c r="AB160" i="1"/>
  <c r="AH571" i="1"/>
  <c r="AJ644" i="1"/>
  <c r="AK644" i="1"/>
  <c r="AI644" i="1"/>
  <c r="AI643" i="1"/>
  <c r="AJ643" i="1"/>
  <c r="AK643" i="1"/>
  <c r="AI647" i="1"/>
  <c r="AJ647" i="1"/>
  <c r="AK647" i="1"/>
  <c r="AJ646" i="1"/>
  <c r="AK646" i="1"/>
  <c r="AI646" i="1"/>
  <c r="AB566" i="1" l="1"/>
  <c r="AB384" i="1"/>
  <c r="AA625" i="1"/>
  <c r="AA648" i="1"/>
  <c r="AB648" i="1"/>
  <c r="AB532" i="1"/>
  <c r="AB249" i="1"/>
  <c r="AA509" i="1"/>
  <c r="AE509" i="1" s="1"/>
  <c r="AA64" i="1"/>
  <c r="AA562" i="1"/>
  <c r="AD562" i="1" s="1"/>
  <c r="BA71" i="1"/>
  <c r="BB71" i="1"/>
  <c r="BA46" i="1"/>
  <c r="AZ46" i="1" s="1"/>
  <c r="AX46" i="1" s="1"/>
  <c r="BB46" i="1"/>
  <c r="AK539" i="1"/>
  <c r="AJ539" i="1"/>
  <c r="AI539" i="1"/>
  <c r="AH539" i="1" s="1"/>
  <c r="AI360" i="1"/>
  <c r="AK360" i="1"/>
  <c r="AJ360" i="1"/>
  <c r="AJ193" i="1"/>
  <c r="AK193" i="1"/>
  <c r="AI193" i="1"/>
  <c r="BB54" i="1"/>
  <c r="BA54" i="1"/>
  <c r="AZ54" i="1" s="1"/>
  <c r="AX54" i="1" s="1"/>
  <c r="BA23" i="1"/>
  <c r="BB23" i="1"/>
  <c r="AI318" i="1"/>
  <c r="AJ318" i="1"/>
  <c r="AK318" i="1"/>
  <c r="BA35" i="1"/>
  <c r="BB35" i="1"/>
  <c r="AI126" i="1"/>
  <c r="AH126" i="1" s="1"/>
  <c r="AK126" i="1"/>
  <c r="AJ126" i="1"/>
  <c r="BB3" i="1"/>
  <c r="BA3" i="1"/>
  <c r="AZ3" i="1" s="1"/>
  <c r="AX3" i="1" s="1"/>
  <c r="BA19" i="1"/>
  <c r="BB19" i="1"/>
  <c r="AJ511" i="1"/>
  <c r="AK511" i="1"/>
  <c r="AI511" i="1"/>
  <c r="BB6" i="1"/>
  <c r="BA6" i="1"/>
  <c r="AZ6" i="1" s="1"/>
  <c r="AX6" i="1" s="1"/>
  <c r="AK506" i="1"/>
  <c r="AJ506" i="1"/>
  <c r="AI506" i="1"/>
  <c r="AH506" i="1" s="1"/>
  <c r="AI199" i="1"/>
  <c r="AH199" i="1" s="1"/>
  <c r="AK199" i="1"/>
  <c r="AJ199" i="1"/>
  <c r="AI482" i="1"/>
  <c r="AJ482" i="1"/>
  <c r="AK482" i="1"/>
  <c r="BA39" i="1"/>
  <c r="BB39" i="1"/>
  <c r="BB45" i="1"/>
  <c r="BA45" i="1"/>
  <c r="AZ45" i="1" s="1"/>
  <c r="AX45" i="1" s="1"/>
  <c r="BB24" i="1"/>
  <c r="BA24" i="1"/>
  <c r="AZ24" i="1" s="1"/>
  <c r="AX24" i="1" s="1"/>
  <c r="AJ607" i="1"/>
  <c r="AK607" i="1"/>
  <c r="AI607" i="1"/>
  <c r="AI386" i="1"/>
  <c r="AJ386" i="1"/>
  <c r="AK386" i="1"/>
  <c r="BB42" i="1"/>
  <c r="BA42" i="1"/>
  <c r="AZ42" i="1" s="1"/>
  <c r="AX42" i="1" s="1"/>
  <c r="BA18" i="1"/>
  <c r="BB18" i="1"/>
  <c r="BB36" i="1"/>
  <c r="BA36" i="1"/>
  <c r="AZ36" i="1" s="1"/>
  <c r="AX36" i="1" s="1"/>
  <c r="BA10" i="1"/>
  <c r="BB10" i="1"/>
  <c r="BA13" i="1"/>
  <c r="BB13" i="1"/>
  <c r="AJ473" i="1"/>
  <c r="AI473" i="1"/>
  <c r="AH473" i="1" s="1"/>
  <c r="AK473" i="1"/>
  <c r="AJ464" i="1"/>
  <c r="AI464" i="1"/>
  <c r="AH464" i="1" s="1"/>
  <c r="AK464" i="1"/>
  <c r="AI641" i="1"/>
  <c r="AJ641" i="1"/>
  <c r="AK641" i="1"/>
  <c r="AJ441" i="1"/>
  <c r="AI441" i="1"/>
  <c r="AK441" i="1"/>
  <c r="AI341" i="1"/>
  <c r="AJ341" i="1"/>
  <c r="AK341" i="1"/>
  <c r="AJ117" i="1"/>
  <c r="AI117" i="1"/>
  <c r="AH117" i="1" s="1"/>
  <c r="AK117" i="1"/>
  <c r="BB2" i="1"/>
  <c r="BA2" i="1"/>
  <c r="AZ2" i="1" s="1"/>
  <c r="AX2" i="1" s="1"/>
  <c r="BB43" i="1"/>
  <c r="BA43" i="1"/>
  <c r="AZ43" i="1" s="1"/>
  <c r="AX43" i="1" s="1"/>
  <c r="AI131" i="1"/>
  <c r="AK131" i="1"/>
  <c r="AJ131" i="1"/>
  <c r="AJ66" i="1"/>
  <c r="AK66" i="1"/>
  <c r="AI66" i="1"/>
  <c r="BB44" i="1"/>
  <c r="BA44" i="1"/>
  <c r="AZ44" i="1" s="1"/>
  <c r="AX44" i="1" s="1"/>
  <c r="BB30" i="1"/>
  <c r="BA30" i="1"/>
  <c r="AZ30" i="1" s="1"/>
  <c r="AX30" i="1" s="1"/>
  <c r="AK358" i="1"/>
  <c r="AI358" i="1"/>
  <c r="AH358" i="1" s="1"/>
  <c r="AJ358" i="1"/>
  <c r="AI257" i="1"/>
  <c r="AJ257" i="1"/>
  <c r="AK257" i="1"/>
  <c r="AI250" i="1"/>
  <c r="AK250" i="1"/>
  <c r="AJ250" i="1"/>
  <c r="AK382" i="1"/>
  <c r="AI382" i="1"/>
  <c r="AJ382" i="1"/>
  <c r="AI22" i="1"/>
  <c r="AJ22" i="1"/>
  <c r="AK22" i="1"/>
  <c r="AI589" i="1"/>
  <c r="AJ589" i="1"/>
  <c r="AK589" i="1"/>
  <c r="AI297" i="1"/>
  <c r="AJ297" i="1"/>
  <c r="AK297" i="1"/>
  <c r="BA64" i="1"/>
  <c r="AZ64" i="1" s="1"/>
  <c r="AX64" i="1" s="1"/>
  <c r="BB64" i="1"/>
  <c r="BA37" i="1"/>
  <c r="BB37" i="1"/>
  <c r="AJ448" i="1"/>
  <c r="AI448" i="1"/>
  <c r="AK448" i="1"/>
  <c r="AJ302" i="1"/>
  <c r="AI302" i="1"/>
  <c r="AH302" i="1" s="1"/>
  <c r="AK302" i="1"/>
  <c r="BB4" i="1"/>
  <c r="BA4" i="1"/>
  <c r="AZ4" i="1" s="1"/>
  <c r="AX4" i="1" s="1"/>
  <c r="AJ620" i="1"/>
  <c r="AK620" i="1"/>
  <c r="AI620" i="1"/>
  <c r="AK383" i="1"/>
  <c r="AI383" i="1"/>
  <c r="AH383" i="1" s="1"/>
  <c r="AJ383" i="1"/>
  <c r="BB20" i="1"/>
  <c r="BA20" i="1"/>
  <c r="AZ20" i="1" s="1"/>
  <c r="AX20" i="1" s="1"/>
  <c r="AI430" i="1"/>
  <c r="AH430" i="1" s="1"/>
  <c r="AK430" i="1"/>
  <c r="AJ430" i="1"/>
  <c r="BA61" i="1"/>
  <c r="BB61" i="1"/>
  <c r="BB52" i="1"/>
  <c r="BA52" i="1"/>
  <c r="AZ52" i="1" s="1"/>
  <c r="AX52" i="1" s="1"/>
  <c r="AK572" i="1"/>
  <c r="AJ572" i="1"/>
  <c r="AH572" i="1" s="1"/>
  <c r="AI572" i="1"/>
  <c r="BA11" i="1"/>
  <c r="BB11" i="1"/>
  <c r="BB55" i="1"/>
  <c r="BA55" i="1"/>
  <c r="BB70" i="1"/>
  <c r="BA70" i="1"/>
  <c r="AZ70" i="1" s="1"/>
  <c r="AX70" i="1" s="1"/>
  <c r="BB38" i="1"/>
  <c r="BA38" i="1"/>
  <c r="BA62" i="1"/>
  <c r="BB62" i="1"/>
  <c r="BB66" i="1"/>
  <c r="BA66" i="1"/>
  <c r="BB41" i="1"/>
  <c r="BA41" i="1"/>
  <c r="AZ41" i="1" s="1"/>
  <c r="AX41" i="1" s="1"/>
  <c r="BB12" i="1"/>
  <c r="BA12" i="1"/>
  <c r="BA15" i="1"/>
  <c r="BB15" i="1"/>
  <c r="AI105" i="1"/>
  <c r="AJ105" i="1"/>
  <c r="AK105" i="1"/>
  <c r="AI209" i="1"/>
  <c r="AH209" i="1" s="1"/>
  <c r="AK209" i="1"/>
  <c r="AJ209" i="1"/>
  <c r="AI389" i="1"/>
  <c r="AK389" i="1"/>
  <c r="AJ389" i="1"/>
  <c r="BB60" i="1"/>
  <c r="BA60" i="1"/>
  <c r="AZ60" i="1" s="1"/>
  <c r="AX60" i="1" s="1"/>
  <c r="BA7" i="1"/>
  <c r="AZ7" i="1" s="1"/>
  <c r="AX7" i="1" s="1"/>
  <c r="BB7" i="1"/>
  <c r="BB48" i="1"/>
  <c r="BA48" i="1"/>
  <c r="AZ48" i="1" s="1"/>
  <c r="AX48" i="1" s="1"/>
  <c r="BA69" i="1"/>
  <c r="BB69" i="1"/>
  <c r="BB32" i="1"/>
  <c r="BA32" i="1"/>
  <c r="AZ32" i="1" s="1"/>
  <c r="AX32" i="1" s="1"/>
  <c r="AI417" i="1"/>
  <c r="AJ417" i="1"/>
  <c r="AK417" i="1"/>
  <c r="BB65" i="1"/>
  <c r="BA65" i="1"/>
  <c r="AZ65" i="1" s="1"/>
  <c r="AX65" i="1" s="1"/>
  <c r="BB17" i="1"/>
  <c r="BA17" i="1"/>
  <c r="AH157" i="1"/>
  <c r="AH252" i="1"/>
  <c r="AH436" i="1"/>
  <c r="AB436" i="1" s="1"/>
  <c r="AH499" i="1"/>
  <c r="AH362" i="1"/>
  <c r="AA362" i="1" s="1"/>
  <c r="AK42" i="1"/>
  <c r="AJ42" i="1"/>
  <c r="AH42" i="1" s="1"/>
  <c r="AA42" i="1" s="1"/>
  <c r="AE42" i="1" s="1"/>
  <c r="AI42" i="1"/>
  <c r="AJ305" i="1"/>
  <c r="AI305" i="1"/>
  <c r="AH305" i="1" s="1"/>
  <c r="AK305" i="1"/>
  <c r="AH132" i="1"/>
  <c r="AH161" i="1"/>
  <c r="AA334" i="1"/>
  <c r="AB334" i="1"/>
  <c r="AH314" i="1"/>
  <c r="AH68" i="1"/>
  <c r="AH406" i="1"/>
  <c r="AB121" i="1"/>
  <c r="AA121" i="1"/>
  <c r="AJ324" i="1"/>
  <c r="AI324" i="1"/>
  <c r="AH324" i="1" s="1"/>
  <c r="AA324" i="1" s="1"/>
  <c r="AE324" i="1" s="1"/>
  <c r="AK324" i="1"/>
  <c r="AI517" i="1"/>
  <c r="AK517" i="1"/>
  <c r="AJ517" i="1"/>
  <c r="AI204" i="1"/>
  <c r="AH204" i="1" s="1"/>
  <c r="AJ204" i="1"/>
  <c r="AK204" i="1"/>
  <c r="AJ206" i="1"/>
  <c r="AK206" i="1"/>
  <c r="AI206" i="1"/>
  <c r="AJ43" i="1"/>
  <c r="AK43" i="1"/>
  <c r="AI43" i="1"/>
  <c r="AH43" i="1" s="1"/>
  <c r="AA43" i="1" s="1"/>
  <c r="AE43" i="1" s="1"/>
  <c r="AJ393" i="1"/>
  <c r="AI393" i="1"/>
  <c r="AH393" i="1" s="1"/>
  <c r="AK393" i="1"/>
  <c r="AK171" i="1"/>
  <c r="AI171" i="1"/>
  <c r="AJ171" i="1"/>
  <c r="AB501" i="1"/>
  <c r="AA501" i="1"/>
  <c r="AJ301" i="1"/>
  <c r="AI301" i="1"/>
  <c r="AH301" i="1" s="1"/>
  <c r="AK301" i="1"/>
  <c r="AK35" i="1"/>
  <c r="AJ35" i="1"/>
  <c r="AI35" i="1"/>
  <c r="AH35" i="1" s="1"/>
  <c r="AA35" i="1" s="1"/>
  <c r="AE35" i="1" s="1"/>
  <c r="AJ248" i="1"/>
  <c r="AK248" i="1"/>
  <c r="AI248" i="1"/>
  <c r="AK642" i="1"/>
  <c r="AJ642" i="1"/>
  <c r="AI642" i="1"/>
  <c r="AH642" i="1" s="1"/>
  <c r="AK80" i="1"/>
  <c r="AI80" i="1"/>
  <c r="AJ80" i="1"/>
  <c r="AK538" i="1"/>
  <c r="AI538" i="1"/>
  <c r="AJ538" i="1"/>
  <c r="AH538" i="1" s="1"/>
  <c r="AJ291" i="1"/>
  <c r="AK291" i="1"/>
  <c r="AI291" i="1"/>
  <c r="AK351" i="1"/>
  <c r="AI351" i="1"/>
  <c r="AJ351" i="1"/>
  <c r="AA164" i="1"/>
  <c r="AB164" i="1"/>
  <c r="AK356" i="1"/>
  <c r="AJ356" i="1"/>
  <c r="AI356" i="1"/>
  <c r="AJ299" i="1"/>
  <c r="AI299" i="1"/>
  <c r="AH299" i="1" s="1"/>
  <c r="AK299" i="1"/>
  <c r="BA51" i="1"/>
  <c r="BB51" i="1"/>
  <c r="AJ104" i="1"/>
  <c r="AK104" i="1"/>
  <c r="AI104" i="1"/>
  <c r="AK259" i="1"/>
  <c r="AJ259" i="1"/>
  <c r="AI259" i="1"/>
  <c r="AH259" i="1" s="1"/>
  <c r="AK54" i="1"/>
  <c r="AJ54" i="1"/>
  <c r="AI54" i="1"/>
  <c r="AH54" i="1" s="1"/>
  <c r="AJ347" i="1"/>
  <c r="AI347" i="1"/>
  <c r="AK347" i="1"/>
  <c r="BB34" i="1"/>
  <c r="BA34" i="1"/>
  <c r="AZ34" i="1" s="1"/>
  <c r="AX34" i="1" s="1"/>
  <c r="AK518" i="1"/>
  <c r="AI518" i="1"/>
  <c r="AJ518" i="1"/>
  <c r="AK36" i="1"/>
  <c r="AJ36" i="1"/>
  <c r="AI36" i="1"/>
  <c r="AH36" i="1" s="1"/>
  <c r="AA36" i="1" s="1"/>
  <c r="AE36" i="1" s="1"/>
  <c r="AK241" i="1"/>
  <c r="AJ241" i="1"/>
  <c r="AI241" i="1"/>
  <c r="AJ61" i="1"/>
  <c r="AK61" i="1"/>
  <c r="AI61" i="1"/>
  <c r="AH61" i="1" s="1"/>
  <c r="BA5" i="1"/>
  <c r="BB5" i="1"/>
  <c r="BA22" i="1"/>
  <c r="BB22" i="1"/>
  <c r="BA27" i="1"/>
  <c r="BB27" i="1"/>
  <c r="AH442" i="1"/>
  <c r="AB442" i="1" s="1"/>
  <c r="AA611" i="1"/>
  <c r="AB611" i="1"/>
  <c r="AB390" i="1"/>
  <c r="AA390" i="1"/>
  <c r="AI425" i="1"/>
  <c r="AH425" i="1" s="1"/>
  <c r="AJ425" i="1"/>
  <c r="AK425" i="1"/>
  <c r="AI433" i="1"/>
  <c r="AJ433" i="1"/>
  <c r="AK433" i="1"/>
  <c r="AK51" i="1"/>
  <c r="AJ51" i="1"/>
  <c r="AI51" i="1"/>
  <c r="AH51" i="1" s="1"/>
  <c r="AK166" i="1"/>
  <c r="AJ166" i="1"/>
  <c r="AI166" i="1"/>
  <c r="AH166" i="1" s="1"/>
  <c r="AI454" i="1"/>
  <c r="AH454" i="1" s="1"/>
  <c r="AK454" i="1"/>
  <c r="AJ454" i="1"/>
  <c r="AI523" i="1"/>
  <c r="AH523" i="1" s="1"/>
  <c r="AK523" i="1"/>
  <c r="AJ523" i="1"/>
  <c r="AI175" i="1"/>
  <c r="AK175" i="1"/>
  <c r="AJ175" i="1"/>
  <c r="AK331" i="1"/>
  <c r="AJ331" i="1"/>
  <c r="AI331" i="1"/>
  <c r="AH331" i="1" s="1"/>
  <c r="AJ73" i="1"/>
  <c r="AI73" i="1"/>
  <c r="AK73" i="1"/>
  <c r="BA26" i="1"/>
  <c r="BB26" i="1"/>
  <c r="AK304" i="1"/>
  <c r="AJ304" i="1"/>
  <c r="AI304" i="1"/>
  <c r="AH304" i="1" s="1"/>
  <c r="AA283" i="1"/>
  <c r="AB283" i="1"/>
  <c r="AK333" i="1"/>
  <c r="AI333" i="1"/>
  <c r="AJ333" i="1"/>
  <c r="AB136" i="1"/>
  <c r="AA136" i="1"/>
  <c r="AK445" i="1"/>
  <c r="AI445" i="1"/>
  <c r="AH445" i="1" s="1"/>
  <c r="AJ445" i="1"/>
  <c r="AI85" i="1"/>
  <c r="AJ85" i="1"/>
  <c r="AH85" i="1" s="1"/>
  <c r="AK85" i="1"/>
  <c r="AJ378" i="1"/>
  <c r="AI378" i="1"/>
  <c r="AH378" i="1" s="1"/>
  <c r="AK378" i="1"/>
  <c r="AI93" i="1"/>
  <c r="AH93" i="1" s="1"/>
  <c r="AA93" i="1" s="1"/>
  <c r="AE93" i="1" s="1"/>
  <c r="AK93" i="1"/>
  <c r="AJ93" i="1"/>
  <c r="AK512" i="1"/>
  <c r="AI512" i="1"/>
  <c r="AH512" i="1" s="1"/>
  <c r="AJ512" i="1"/>
  <c r="AK81" i="1"/>
  <c r="AI81" i="1"/>
  <c r="AJ81" i="1"/>
  <c r="AK398" i="1"/>
  <c r="AJ398" i="1"/>
  <c r="AI398" i="1"/>
  <c r="AH398" i="1" s="1"/>
  <c r="AI231" i="1"/>
  <c r="AH231" i="1" s="1"/>
  <c r="AJ231" i="1"/>
  <c r="AK231" i="1"/>
  <c r="AI88" i="1"/>
  <c r="AJ88" i="1"/>
  <c r="AH88" i="1" s="1"/>
  <c r="AK88" i="1"/>
  <c r="AI307" i="1"/>
  <c r="AJ307" i="1"/>
  <c r="AK307" i="1"/>
  <c r="AI617" i="1"/>
  <c r="AK617" i="1"/>
  <c r="AJ617" i="1"/>
  <c r="AJ207" i="1"/>
  <c r="AI207" i="1"/>
  <c r="AK207" i="1"/>
  <c r="AI225" i="1"/>
  <c r="AJ225" i="1"/>
  <c r="AK225" i="1"/>
  <c r="BA56" i="1"/>
  <c r="BB56" i="1"/>
  <c r="AK180" i="1"/>
  <c r="AJ180" i="1"/>
  <c r="AI180" i="1"/>
  <c r="AH180" i="1" s="1"/>
  <c r="AK172" i="1"/>
  <c r="AJ172" i="1"/>
  <c r="AI172" i="1"/>
  <c r="AK626" i="1"/>
  <c r="AI626" i="1"/>
  <c r="AJ626" i="1"/>
  <c r="AH626" i="1" s="1"/>
  <c r="AK420" i="1"/>
  <c r="AJ420" i="1"/>
  <c r="AI420" i="1"/>
  <c r="AH420" i="1" s="1"/>
  <c r="AK178" i="1"/>
  <c r="AJ178" i="1"/>
  <c r="AI178" i="1"/>
  <c r="AH178" i="1" s="1"/>
  <c r="AK413" i="1"/>
  <c r="AI413" i="1"/>
  <c r="AH413" i="1" s="1"/>
  <c r="AJ413" i="1"/>
  <c r="AI585" i="1"/>
  <c r="AJ585" i="1"/>
  <c r="AK585" i="1"/>
  <c r="AI570" i="1"/>
  <c r="AJ570" i="1"/>
  <c r="AK570" i="1"/>
  <c r="AK409" i="1"/>
  <c r="AJ409" i="1"/>
  <c r="AI409" i="1"/>
  <c r="AH409" i="1" s="1"/>
  <c r="BA29" i="1"/>
  <c r="BB29" i="1"/>
  <c r="AI418" i="1"/>
  <c r="AK418" i="1"/>
  <c r="AJ418" i="1"/>
  <c r="AJ519" i="1"/>
  <c r="AI519" i="1"/>
  <c r="AK519" i="1"/>
  <c r="AJ86" i="1"/>
  <c r="AI86" i="1"/>
  <c r="AH86" i="1" s="1"/>
  <c r="AK86" i="1"/>
  <c r="AJ375" i="1"/>
  <c r="AK375" i="1"/>
  <c r="AI375" i="1"/>
  <c r="AH375" i="1" s="1"/>
  <c r="AK134" i="1"/>
  <c r="AJ134" i="1"/>
  <c r="AI134" i="1"/>
  <c r="AI228" i="1"/>
  <c r="AH228" i="1" s="1"/>
  <c r="AK228" i="1"/>
  <c r="AJ228" i="1"/>
  <c r="AI33" i="1"/>
  <c r="AH33" i="1" s="1"/>
  <c r="AA33" i="1" s="1"/>
  <c r="AE33" i="1" s="1"/>
  <c r="AK33" i="1"/>
  <c r="AJ33" i="1"/>
  <c r="AK344" i="1"/>
  <c r="AI344" i="1"/>
  <c r="AJ344" i="1"/>
  <c r="AI188" i="1"/>
  <c r="AK188" i="1"/>
  <c r="AJ188" i="1"/>
  <c r="AJ340" i="1"/>
  <c r="AK340" i="1"/>
  <c r="AI340" i="1"/>
  <c r="AK233" i="1"/>
  <c r="AJ233" i="1"/>
  <c r="AI233" i="1"/>
  <c r="AK583" i="1"/>
  <c r="AI583" i="1"/>
  <c r="AJ583" i="1"/>
  <c r="AK371" i="1"/>
  <c r="AI371" i="1"/>
  <c r="AJ371" i="1"/>
  <c r="AJ111" i="1"/>
  <c r="AI111" i="1"/>
  <c r="AK111" i="1"/>
  <c r="AA124" i="1"/>
  <c r="AB124" i="1"/>
  <c r="AK182" i="1"/>
  <c r="AJ182" i="1"/>
  <c r="AI182" i="1"/>
  <c r="AJ476" i="1"/>
  <c r="AK476" i="1"/>
  <c r="AI476" i="1"/>
  <c r="AI586" i="1"/>
  <c r="AJ586" i="1"/>
  <c r="AK586" i="1"/>
  <c r="AI48" i="1"/>
  <c r="AJ48" i="1"/>
  <c r="AK48" i="1"/>
  <c r="AJ435" i="1"/>
  <c r="AK435" i="1"/>
  <c r="AI435" i="1"/>
  <c r="AH435" i="1" s="1"/>
  <c r="AI527" i="1"/>
  <c r="AH527" i="1" s="1"/>
  <c r="AJ527" i="1"/>
  <c r="AK527" i="1"/>
  <c r="AK343" i="1"/>
  <c r="AI343" i="1"/>
  <c r="AH343" i="1" s="1"/>
  <c r="AJ343" i="1"/>
  <c r="AI290" i="1"/>
  <c r="AK290" i="1"/>
  <c r="AJ290" i="1"/>
  <c r="AI503" i="1"/>
  <c r="AJ503" i="1"/>
  <c r="AH503" i="1" s="1"/>
  <c r="AK503" i="1"/>
  <c r="AJ234" i="1"/>
  <c r="AI234" i="1"/>
  <c r="AK234" i="1"/>
  <c r="AJ27" i="1"/>
  <c r="AI27" i="1"/>
  <c r="AH27" i="1" s="1"/>
  <c r="AA27" i="1" s="1"/>
  <c r="AE27" i="1" s="1"/>
  <c r="AK27" i="1"/>
  <c r="AK453" i="1"/>
  <c r="AI453" i="1"/>
  <c r="AJ453" i="1"/>
  <c r="BA50" i="1"/>
  <c r="BB50" i="1"/>
  <c r="AI631" i="1"/>
  <c r="AK631" i="1"/>
  <c r="AJ631" i="1"/>
  <c r="AJ402" i="1"/>
  <c r="AK402" i="1"/>
  <c r="AI402" i="1"/>
  <c r="AH402" i="1" s="1"/>
  <c r="BB8" i="1"/>
  <c r="BA8" i="1"/>
  <c r="AZ8" i="1" s="1"/>
  <c r="AX8" i="1" s="1"/>
  <c r="AI463" i="1"/>
  <c r="AJ463" i="1"/>
  <c r="AK463" i="1"/>
  <c r="AI466" i="1"/>
  <c r="AJ466" i="1"/>
  <c r="AH466" i="1" s="1"/>
  <c r="AK466" i="1"/>
  <c r="AK256" i="1"/>
  <c r="AJ256" i="1"/>
  <c r="AI256" i="1"/>
  <c r="AH256" i="1" s="1"/>
  <c r="BA57" i="1"/>
  <c r="AZ57" i="1" s="1"/>
  <c r="AX57" i="1" s="1"/>
  <c r="BB57" i="1"/>
  <c r="AJ606" i="1"/>
  <c r="AK606" i="1"/>
  <c r="AI606" i="1"/>
  <c r="AH606" i="1" s="1"/>
  <c r="AI319" i="1"/>
  <c r="AK319" i="1"/>
  <c r="AJ319" i="1"/>
  <c r="AK156" i="1"/>
  <c r="AI156" i="1"/>
  <c r="AJ156" i="1"/>
  <c r="AJ403" i="1"/>
  <c r="AI403" i="1"/>
  <c r="AH403" i="1" s="1"/>
  <c r="AK403" i="1"/>
  <c r="AI616" i="1"/>
  <c r="AK616" i="1"/>
  <c r="AJ616" i="1"/>
  <c r="AI227" i="1"/>
  <c r="AJ227" i="1"/>
  <c r="AK227" i="1"/>
  <c r="AJ49" i="1"/>
  <c r="AK49" i="1"/>
  <c r="AI49" i="1"/>
  <c r="BA59" i="1"/>
  <c r="BB59" i="1"/>
  <c r="AI151" i="1"/>
  <c r="AK151" i="1"/>
  <c r="AJ151" i="1"/>
  <c r="AJ443" i="1"/>
  <c r="AK443" i="1"/>
  <c r="AI443" i="1"/>
  <c r="AI308" i="1"/>
  <c r="AH308" i="1" s="1"/>
  <c r="AK308" i="1"/>
  <c r="AJ308" i="1"/>
  <c r="AI128" i="1"/>
  <c r="AK128" i="1"/>
  <c r="AJ128" i="1"/>
  <c r="BA25" i="1"/>
  <c r="BB25" i="1"/>
  <c r="AI309" i="1"/>
  <c r="AH309" i="1" s="1"/>
  <c r="AK309" i="1"/>
  <c r="AJ309" i="1"/>
  <c r="AI273" i="1"/>
  <c r="AK273" i="1"/>
  <c r="AJ273" i="1"/>
  <c r="AH74" i="1"/>
  <c r="AJ422" i="1"/>
  <c r="AI422" i="1"/>
  <c r="AH422" i="1" s="1"/>
  <c r="AK422" i="1"/>
  <c r="AK416" i="1"/>
  <c r="AI416" i="1"/>
  <c r="AJ416" i="1"/>
  <c r="AJ524" i="1"/>
  <c r="AI524" i="1"/>
  <c r="AK524" i="1"/>
  <c r="AB150" i="1"/>
  <c r="AA150" i="1"/>
  <c r="AB87" i="1"/>
  <c r="AA87" i="1"/>
  <c r="AJ98" i="1"/>
  <c r="AI98" i="1"/>
  <c r="AH98" i="1" s="1"/>
  <c r="AK98" i="1"/>
  <c r="AJ323" i="1"/>
  <c r="AI323" i="1"/>
  <c r="AK323" i="1"/>
  <c r="AK292" i="1"/>
  <c r="AJ292" i="1"/>
  <c r="AI292" i="1"/>
  <c r="AH292" i="1" s="1"/>
  <c r="AJ65" i="1"/>
  <c r="AK65" i="1"/>
  <c r="AI65" i="1"/>
  <c r="AK635" i="1"/>
  <c r="AI635" i="1"/>
  <c r="AH635" i="1" s="1"/>
  <c r="AB635" i="1" s="1"/>
  <c r="AJ635" i="1"/>
  <c r="AA62" i="1"/>
  <c r="AB62" i="1"/>
  <c r="AI515" i="1"/>
  <c r="AJ515" i="1"/>
  <c r="AK515" i="1"/>
  <c r="AK255" i="1"/>
  <c r="AI255" i="1"/>
  <c r="AJ255" i="1"/>
  <c r="AI79" i="1"/>
  <c r="AJ79" i="1"/>
  <c r="AK79" i="1"/>
  <c r="AI439" i="1"/>
  <c r="AK439" i="1"/>
  <c r="AJ439" i="1"/>
  <c r="AB613" i="1"/>
  <c r="AA613" i="1"/>
  <c r="AI329" i="1"/>
  <c r="AJ329" i="1"/>
  <c r="AH329" i="1" s="1"/>
  <c r="AK329" i="1"/>
  <c r="AJ387" i="1"/>
  <c r="AK387" i="1"/>
  <c r="AI387" i="1"/>
  <c r="AH387" i="1" s="1"/>
  <c r="AK125" i="1"/>
  <c r="AI125" i="1"/>
  <c r="AJ125" i="1"/>
  <c r="AK584" i="1"/>
  <c r="AI584" i="1"/>
  <c r="AH584" i="1" s="1"/>
  <c r="AJ584" i="1"/>
  <c r="AK170" i="1"/>
  <c r="AI170" i="1"/>
  <c r="AJ170" i="1"/>
  <c r="AH170" i="1" s="1"/>
  <c r="AJ306" i="1"/>
  <c r="AI306" i="1"/>
  <c r="AH306" i="1" s="1"/>
  <c r="AK306" i="1"/>
  <c r="AI388" i="1"/>
  <c r="AH388" i="1" s="1"/>
  <c r="AJ388" i="1"/>
  <c r="AK388" i="1"/>
  <c r="BB47" i="1"/>
  <c r="BA47" i="1"/>
  <c r="AZ47" i="1" s="1"/>
  <c r="AX47" i="1" s="1"/>
  <c r="AJ313" i="1"/>
  <c r="AI313" i="1"/>
  <c r="AH313" i="1" s="1"/>
  <c r="AK313" i="1"/>
  <c r="AJ296" i="1"/>
  <c r="AK296" i="1"/>
  <c r="AI296" i="1"/>
  <c r="AI158" i="1"/>
  <c r="AK158" i="1"/>
  <c r="AJ158" i="1"/>
  <c r="AI602" i="1"/>
  <c r="AJ602" i="1"/>
  <c r="AK602" i="1"/>
  <c r="AI90" i="1"/>
  <c r="AJ90" i="1"/>
  <c r="AH90" i="1" s="1"/>
  <c r="AK90" i="1"/>
  <c r="AK44" i="1"/>
  <c r="AI44" i="1"/>
  <c r="AJ44" i="1"/>
  <c r="BA58" i="1"/>
  <c r="BB58" i="1"/>
  <c r="AK316" i="1"/>
  <c r="AI316" i="1"/>
  <c r="AJ316" i="1"/>
  <c r="AI497" i="1"/>
  <c r="AH497" i="1" s="1"/>
  <c r="AJ497" i="1"/>
  <c r="AK497" i="1"/>
  <c r="AI505" i="1"/>
  <c r="AJ505" i="1"/>
  <c r="AK505" i="1"/>
  <c r="AK69" i="1"/>
  <c r="AI69" i="1"/>
  <c r="AJ69" i="1"/>
  <c r="AJ458" i="1"/>
  <c r="AK458" i="1"/>
  <c r="AI458" i="1"/>
  <c r="AH458" i="1" s="1"/>
  <c r="AI263" i="1"/>
  <c r="AH263" i="1" s="1"/>
  <c r="AK263" i="1"/>
  <c r="AJ263" i="1"/>
  <c r="AH633" i="1"/>
  <c r="AK500" i="1"/>
  <c r="AI500" i="1"/>
  <c r="AJ500" i="1"/>
  <c r="AI71" i="1"/>
  <c r="AH71" i="1" s="1"/>
  <c r="AK71" i="1"/>
  <c r="AJ71" i="1"/>
  <c r="AH575" i="1"/>
  <c r="AJ327" i="1"/>
  <c r="AI327" i="1"/>
  <c r="AK327" i="1"/>
  <c r="AI475" i="1"/>
  <c r="AK475" i="1"/>
  <c r="AJ475" i="1"/>
  <c r="AJ548" i="1"/>
  <c r="AI548" i="1"/>
  <c r="AH548" i="1" s="1"/>
  <c r="AK548" i="1"/>
  <c r="AK197" i="1"/>
  <c r="AI197" i="1"/>
  <c r="AJ197" i="1"/>
  <c r="AJ394" i="1"/>
  <c r="AK394" i="1"/>
  <c r="AI394" i="1"/>
  <c r="AK592" i="1"/>
  <c r="AI592" i="1"/>
  <c r="AJ592" i="1"/>
  <c r="AJ196" i="1"/>
  <c r="AK196" i="1"/>
  <c r="AI196" i="1"/>
  <c r="AH196" i="1" s="1"/>
  <c r="AB196" i="1" s="1"/>
  <c r="AJ600" i="1"/>
  <c r="AK600" i="1"/>
  <c r="AI600" i="1"/>
  <c r="AI100" i="1"/>
  <c r="AJ100" i="1"/>
  <c r="AH100" i="1" s="1"/>
  <c r="AK100" i="1"/>
  <c r="AK483" i="1"/>
  <c r="AJ483" i="1"/>
  <c r="AI483" i="1"/>
  <c r="AH483" i="1" s="1"/>
  <c r="AJ450" i="1"/>
  <c r="AI450" i="1"/>
  <c r="AK450" i="1"/>
  <c r="AI106" i="1"/>
  <c r="AH106" i="1" s="1"/>
  <c r="AK106" i="1"/>
  <c r="AJ106" i="1"/>
  <c r="AK588" i="1"/>
  <c r="AI588" i="1"/>
  <c r="AH588" i="1" s="1"/>
  <c r="AJ588" i="1"/>
  <c r="AK551" i="1"/>
  <c r="AI551" i="1"/>
  <c r="AJ551" i="1"/>
  <c r="AK630" i="1"/>
  <c r="AJ630" i="1"/>
  <c r="AI630" i="1"/>
  <c r="AH630" i="1" s="1"/>
  <c r="AA53" i="1"/>
  <c r="AB53" i="1"/>
  <c r="AI593" i="1"/>
  <c r="AK593" i="1"/>
  <c r="AJ593" i="1"/>
  <c r="AJ23" i="1"/>
  <c r="AK23" i="1"/>
  <c r="AI23" i="1"/>
  <c r="AH23" i="1" s="1"/>
  <c r="AA23" i="1" s="1"/>
  <c r="AE23" i="1" s="1"/>
  <c r="AK345" i="1"/>
  <c r="AJ345" i="1"/>
  <c r="AI345" i="1"/>
  <c r="AH345" i="1" s="1"/>
  <c r="AK399" i="1"/>
  <c r="AI399" i="1"/>
  <c r="AH399" i="1" s="1"/>
  <c r="AJ399" i="1"/>
  <c r="AK168" i="1"/>
  <c r="AJ168" i="1"/>
  <c r="AI168" i="1"/>
  <c r="AH168" i="1" s="1"/>
  <c r="AK212" i="1"/>
  <c r="AJ212" i="1"/>
  <c r="AI212" i="1"/>
  <c r="AH212" i="1" s="1"/>
  <c r="AJ558" i="1"/>
  <c r="AK558" i="1"/>
  <c r="AI558" i="1"/>
  <c r="AJ361" i="1"/>
  <c r="AK361" i="1"/>
  <c r="AI361" i="1"/>
  <c r="AJ97" i="1"/>
  <c r="AK97" i="1"/>
  <c r="AI97" i="1"/>
  <c r="AI28" i="1"/>
  <c r="AJ28" i="1"/>
  <c r="AK28" i="1"/>
  <c r="AJ579" i="1"/>
  <c r="AI579" i="1"/>
  <c r="AK579" i="1"/>
  <c r="AJ477" i="1"/>
  <c r="AI477" i="1"/>
  <c r="AH477" i="1" s="1"/>
  <c r="AK477" i="1"/>
  <c r="AI295" i="1"/>
  <c r="AK295" i="1"/>
  <c r="AJ295" i="1"/>
  <c r="AH636" i="1"/>
  <c r="AK103" i="1"/>
  <c r="AJ103" i="1"/>
  <c r="AI103" i="1"/>
  <c r="AH103" i="1" s="1"/>
  <c r="AK320" i="1"/>
  <c r="AJ320" i="1"/>
  <c r="AI320" i="1"/>
  <c r="AH320" i="1" s="1"/>
  <c r="AA109" i="1"/>
  <c r="AB109" i="1"/>
  <c r="AK325" i="1"/>
  <c r="AI325" i="1"/>
  <c r="AJ325" i="1"/>
  <c r="AI496" i="1"/>
  <c r="AJ496" i="1"/>
  <c r="AK496" i="1"/>
  <c r="AK590" i="1"/>
  <c r="AJ590" i="1"/>
  <c r="AI590" i="1"/>
  <c r="AH590" i="1" s="1"/>
  <c r="AK421" i="1"/>
  <c r="AI421" i="1"/>
  <c r="AJ421" i="1"/>
  <c r="AK342" i="1"/>
  <c r="AJ342" i="1"/>
  <c r="AI342" i="1"/>
  <c r="AH342" i="1" s="1"/>
  <c r="AK578" i="1"/>
  <c r="AJ578" i="1"/>
  <c r="AI578" i="1"/>
  <c r="AH578" i="1" s="1"/>
  <c r="AJ368" i="1"/>
  <c r="AK368" i="1"/>
  <c r="AI368" i="1"/>
  <c r="AJ609" i="1"/>
  <c r="AK609" i="1"/>
  <c r="AI609" i="1"/>
  <c r="AI267" i="1"/>
  <c r="AJ267" i="1"/>
  <c r="AK267" i="1"/>
  <c r="AI540" i="1"/>
  <c r="AJ540" i="1"/>
  <c r="AH540" i="1" s="1"/>
  <c r="AK540" i="1"/>
  <c r="AI232" i="1"/>
  <c r="AH232" i="1" s="1"/>
  <c r="AK232" i="1"/>
  <c r="AJ232" i="1"/>
  <c r="AI412" i="1"/>
  <c r="AJ412" i="1"/>
  <c r="AK412" i="1"/>
  <c r="AK159" i="1"/>
  <c r="AI159" i="1"/>
  <c r="AJ159" i="1"/>
  <c r="AK216" i="1"/>
  <c r="AI216" i="1"/>
  <c r="AJ216" i="1"/>
  <c r="AJ542" i="1"/>
  <c r="AK542" i="1"/>
  <c r="AI542" i="1"/>
  <c r="AB300" i="1"/>
  <c r="AA300" i="1"/>
  <c r="AA472" i="1"/>
  <c r="AB472" i="1"/>
  <c r="BA40" i="1"/>
  <c r="BB40" i="1"/>
  <c r="AK380" i="1"/>
  <c r="AJ380" i="1"/>
  <c r="AI380" i="1"/>
  <c r="AH380" i="1" s="1"/>
  <c r="AJ392" i="1"/>
  <c r="AK392" i="1"/>
  <c r="AI392" i="1"/>
  <c r="AJ213" i="1"/>
  <c r="AI213" i="1"/>
  <c r="AH213" i="1" s="1"/>
  <c r="AK213" i="1"/>
  <c r="AJ549" i="1"/>
  <c r="AK549" i="1"/>
  <c r="AI549" i="1"/>
  <c r="AH549" i="1" s="1"/>
  <c r="AK467" i="1"/>
  <c r="AJ467" i="1"/>
  <c r="AI467" i="1"/>
  <c r="AH467" i="1" s="1"/>
  <c r="AJ238" i="1"/>
  <c r="AI238" i="1"/>
  <c r="AK238" i="1"/>
  <c r="BA49" i="1"/>
  <c r="BB49" i="1"/>
  <c r="AK495" i="1"/>
  <c r="AJ495" i="1"/>
  <c r="AI495" i="1"/>
  <c r="AH495" i="1" s="1"/>
  <c r="BA68" i="1"/>
  <c r="AZ68" i="1" s="1"/>
  <c r="AX68" i="1" s="1"/>
  <c r="BB68" i="1"/>
  <c r="AI504" i="1"/>
  <c r="AJ504" i="1"/>
  <c r="AK504" i="1"/>
  <c r="AJ149" i="1"/>
  <c r="AK149" i="1"/>
  <c r="AI149" i="1"/>
  <c r="AH149" i="1" s="1"/>
  <c r="BA9" i="1"/>
  <c r="AZ9" i="1" s="1"/>
  <c r="AX9" i="1" s="1"/>
  <c r="BB9" i="1"/>
  <c r="AI424" i="1"/>
  <c r="AK424" i="1"/>
  <c r="AJ424" i="1"/>
  <c r="AI277" i="1"/>
  <c r="AJ277" i="1"/>
  <c r="AK277" i="1"/>
  <c r="AJ452" i="1"/>
  <c r="AI452" i="1"/>
  <c r="AK452" i="1"/>
  <c r="AI122" i="1"/>
  <c r="AK122" i="1"/>
  <c r="AJ122" i="1"/>
  <c r="AK99" i="1"/>
  <c r="AI99" i="1"/>
  <c r="AJ99" i="1"/>
  <c r="AA513" i="1"/>
  <c r="AB513" i="1"/>
  <c r="AK634" i="1"/>
  <c r="AJ634" i="1"/>
  <c r="AI634" i="1"/>
  <c r="AB462" i="1"/>
  <c r="AA462" i="1"/>
  <c r="AJ377" i="1"/>
  <c r="AK377" i="1"/>
  <c r="AI377" i="1"/>
  <c r="AA367" i="1"/>
  <c r="AB367" i="1"/>
  <c r="AA288" i="1"/>
  <c r="AB288" i="1"/>
  <c r="AJ47" i="1"/>
  <c r="AH47" i="1" s="1"/>
  <c r="AK47" i="1"/>
  <c r="AI47" i="1"/>
  <c r="AK146" i="1"/>
  <c r="AI146" i="1"/>
  <c r="AJ146" i="1"/>
  <c r="AJ293" i="1"/>
  <c r="AK293" i="1"/>
  <c r="AI293" i="1"/>
  <c r="AH293" i="1" s="1"/>
  <c r="AJ357" i="1"/>
  <c r="AK357" i="1"/>
  <c r="AI357" i="1"/>
  <c r="AK628" i="1"/>
  <c r="AI628" i="1"/>
  <c r="AH628" i="1" s="1"/>
  <c r="AJ628" i="1"/>
  <c r="AK426" i="1"/>
  <c r="AJ426" i="1"/>
  <c r="AI426" i="1"/>
  <c r="AH426" i="1" s="1"/>
  <c r="AK350" i="1"/>
  <c r="AI350" i="1"/>
  <c r="AJ350" i="1"/>
  <c r="AI315" i="1"/>
  <c r="AH315" i="1" s="1"/>
  <c r="AK315" i="1"/>
  <c r="AJ315" i="1"/>
  <c r="AI303" i="1"/>
  <c r="AH303" i="1" s="1"/>
  <c r="AK303" i="1"/>
  <c r="AJ303" i="1"/>
  <c r="AI369" i="1"/>
  <c r="AJ369" i="1"/>
  <c r="AH369" i="1" s="1"/>
  <c r="AK369" i="1"/>
  <c r="AI83" i="1"/>
  <c r="AJ83" i="1"/>
  <c r="AK83" i="1"/>
  <c r="AB118" i="1"/>
  <c r="AA118" i="1"/>
  <c r="AJ114" i="1"/>
  <c r="AK114" i="1"/>
  <c r="AI114" i="1"/>
  <c r="AH114" i="1" s="1"/>
  <c r="AJ266" i="1"/>
  <c r="AK266" i="1"/>
  <c r="AI266" i="1"/>
  <c r="AH266" i="1" s="1"/>
  <c r="AI455" i="1"/>
  <c r="AH455" i="1" s="1"/>
  <c r="AK455" i="1"/>
  <c r="AJ455" i="1"/>
  <c r="AI437" i="1"/>
  <c r="AH437" i="1" s="1"/>
  <c r="AK437" i="1"/>
  <c r="AJ437" i="1"/>
  <c r="AI629" i="1"/>
  <c r="AJ629" i="1"/>
  <c r="AK629" i="1"/>
  <c r="AJ431" i="1"/>
  <c r="AK431" i="1"/>
  <c r="AI431" i="1"/>
  <c r="AH431" i="1" s="1"/>
  <c r="AA431" i="1" s="1"/>
  <c r="AE431" i="1" s="1"/>
  <c r="AI244" i="1"/>
  <c r="AH244" i="1" s="1"/>
  <c r="AK244" i="1"/>
  <c r="AJ244" i="1"/>
  <c r="AI645" i="1"/>
  <c r="AH645" i="1" s="1"/>
  <c r="AK645" i="1"/>
  <c r="AJ645" i="1"/>
  <c r="AI471" i="1"/>
  <c r="AJ471" i="1"/>
  <c r="AK471" i="1"/>
  <c r="AJ537" i="1"/>
  <c r="AI537" i="1"/>
  <c r="AH537" i="1" s="1"/>
  <c r="AK537" i="1"/>
  <c r="AJ622" i="1"/>
  <c r="AI622" i="1"/>
  <c r="AK622" i="1"/>
  <c r="AJ176" i="1"/>
  <c r="AI176" i="1"/>
  <c r="AH176" i="1" s="1"/>
  <c r="AK176" i="1"/>
  <c r="BA28" i="1"/>
  <c r="BB28" i="1"/>
  <c r="AJ214" i="1"/>
  <c r="AI214" i="1"/>
  <c r="AK214" i="1"/>
  <c r="AI376" i="1"/>
  <c r="AJ376" i="1"/>
  <c r="AK376" i="1"/>
  <c r="AJ152" i="1"/>
  <c r="AK152" i="1"/>
  <c r="AI152" i="1"/>
  <c r="AH152" i="1" s="1"/>
  <c r="AI529" i="1"/>
  <c r="AK529" i="1"/>
  <c r="AJ529" i="1"/>
  <c r="AI580" i="1"/>
  <c r="AH580" i="1" s="1"/>
  <c r="AJ580" i="1"/>
  <c r="AK580" i="1"/>
  <c r="AJ559" i="1"/>
  <c r="AI559" i="1"/>
  <c r="AH559" i="1" s="1"/>
  <c r="AK559" i="1"/>
  <c r="BA16" i="1"/>
  <c r="BB16" i="1"/>
  <c r="BB53" i="1"/>
  <c r="BA53" i="1"/>
  <c r="BA67" i="1"/>
  <c r="BB67" i="1"/>
  <c r="BA33" i="1"/>
  <c r="AZ33" i="1" s="1"/>
  <c r="AX33" i="1" s="1"/>
  <c r="BB33" i="1"/>
  <c r="AI310" i="1"/>
  <c r="AJ310" i="1"/>
  <c r="AK310" i="1"/>
  <c r="BB21" i="1"/>
  <c r="BA21" i="1"/>
  <c r="AZ21" i="1" s="1"/>
  <c r="AX21" i="1" s="1"/>
  <c r="AK597" i="1"/>
  <c r="AJ597" i="1"/>
  <c r="AI597" i="1"/>
  <c r="BA31" i="1"/>
  <c r="BB31" i="1"/>
  <c r="AK67" i="1"/>
  <c r="AJ67" i="1"/>
  <c r="AI67" i="1"/>
  <c r="AH67" i="1" s="1"/>
  <c r="AJ38" i="1"/>
  <c r="AI38" i="1"/>
  <c r="AH38" i="1" s="1"/>
  <c r="AA38" i="1" s="1"/>
  <c r="AE38" i="1" s="1"/>
  <c r="AK38" i="1"/>
  <c r="AJ577" i="1"/>
  <c r="AK577" i="1"/>
  <c r="AI577" i="1"/>
  <c r="AH577" i="1" s="1"/>
  <c r="AI385" i="1"/>
  <c r="AJ385" i="1"/>
  <c r="AK385" i="1"/>
  <c r="AK75" i="1"/>
  <c r="AJ75" i="1"/>
  <c r="AI75" i="1"/>
  <c r="AH75" i="1" s="1"/>
  <c r="AK137" i="1"/>
  <c r="AI137" i="1"/>
  <c r="AH137" i="1" s="1"/>
  <c r="AJ137" i="1"/>
  <c r="AJ484" i="1"/>
  <c r="AI484" i="1"/>
  <c r="AH484" i="1" s="1"/>
  <c r="AK484" i="1"/>
  <c r="AA110" i="1"/>
  <c r="AB110" i="1"/>
  <c r="AH547" i="1"/>
  <c r="AI404" i="1"/>
  <c r="AH404" i="1" s="1"/>
  <c r="AK404" i="1"/>
  <c r="AJ404" i="1"/>
  <c r="AI536" i="1"/>
  <c r="AJ536" i="1"/>
  <c r="AK536" i="1"/>
  <c r="AK434" i="1"/>
  <c r="AI434" i="1"/>
  <c r="AJ434" i="1"/>
  <c r="AI205" i="1"/>
  <c r="AJ205" i="1"/>
  <c r="AK205" i="1"/>
  <c r="AJ596" i="1"/>
  <c r="AI596" i="1"/>
  <c r="AK596" i="1"/>
  <c r="AI215" i="1"/>
  <c r="AJ215" i="1"/>
  <c r="AK215" i="1"/>
  <c r="AK184" i="1"/>
  <c r="AI184" i="1"/>
  <c r="AJ184" i="1"/>
  <c r="AE563" i="1"/>
  <c r="AD563" i="1"/>
  <c r="AK281" i="1"/>
  <c r="AI281" i="1"/>
  <c r="AH281" i="1" s="1"/>
  <c r="AJ281" i="1"/>
  <c r="AJ487" i="1"/>
  <c r="AK487" i="1"/>
  <c r="AI487" i="1"/>
  <c r="AH487" i="1" s="1"/>
  <c r="AI339" i="1"/>
  <c r="AJ339" i="1"/>
  <c r="AH339" i="1" s="1"/>
  <c r="AK339" i="1"/>
  <c r="AK461" i="1"/>
  <c r="AJ461" i="1"/>
  <c r="AI461" i="1"/>
  <c r="AH461" i="1" s="1"/>
  <c r="AJ280" i="1"/>
  <c r="AK280" i="1"/>
  <c r="AI280" i="1"/>
  <c r="AK514" i="1"/>
  <c r="AI514" i="1"/>
  <c r="AJ514" i="1"/>
  <c r="AH514" i="1" s="1"/>
  <c r="AA276" i="1"/>
  <c r="AB276" i="1"/>
  <c r="AI189" i="1"/>
  <c r="AJ189" i="1"/>
  <c r="AK189" i="1"/>
  <c r="AI177" i="1"/>
  <c r="AJ177" i="1"/>
  <c r="AK177" i="1"/>
  <c r="AK298" i="1"/>
  <c r="AI298" i="1"/>
  <c r="AJ298" i="1"/>
  <c r="AB391" i="1"/>
  <c r="AA391" i="1"/>
  <c r="AI553" i="1"/>
  <c r="AK553" i="1"/>
  <c r="AJ553" i="1"/>
  <c r="AJ120" i="1"/>
  <c r="AK120" i="1"/>
  <c r="AI120" i="1"/>
  <c r="AH120" i="1" s="1"/>
  <c r="AK490" i="1"/>
  <c r="AI490" i="1"/>
  <c r="AJ490" i="1"/>
  <c r="AK254" i="1"/>
  <c r="AI254" i="1"/>
  <c r="AH254" i="1" s="1"/>
  <c r="AJ254" i="1"/>
  <c r="AK429" i="1"/>
  <c r="AJ429" i="1"/>
  <c r="AI429" i="1"/>
  <c r="AH429" i="1" s="1"/>
  <c r="AJ415" i="1"/>
  <c r="AI415" i="1"/>
  <c r="AH415" i="1" s="1"/>
  <c r="AK415" i="1"/>
  <c r="AI581" i="1"/>
  <c r="AH581" i="1" s="1"/>
  <c r="AK581" i="1"/>
  <c r="AJ581" i="1"/>
  <c r="BA14" i="1"/>
  <c r="BB14" i="1"/>
  <c r="AK564" i="1"/>
  <c r="AJ564" i="1"/>
  <c r="AI564" i="1"/>
  <c r="AH564" i="1" s="1"/>
  <c r="AJ52" i="1"/>
  <c r="AI52" i="1"/>
  <c r="AK52" i="1"/>
  <c r="AJ355" i="1"/>
  <c r="AK355" i="1"/>
  <c r="AI355" i="1"/>
  <c r="AJ493" i="1"/>
  <c r="AK493" i="1"/>
  <c r="AI493" i="1"/>
  <c r="AH493" i="1" s="1"/>
  <c r="AJ185" i="1"/>
  <c r="AI185" i="1"/>
  <c r="AH185" i="1" s="1"/>
  <c r="AK185" i="1"/>
  <c r="AI447" i="1"/>
  <c r="AJ447" i="1"/>
  <c r="AK447" i="1"/>
  <c r="AK181" i="1"/>
  <c r="AJ181" i="1"/>
  <c r="AI181" i="1"/>
  <c r="AK135" i="1"/>
  <c r="AJ135" i="1"/>
  <c r="AI135" i="1"/>
  <c r="AH135" i="1" s="1"/>
  <c r="AI428" i="1"/>
  <c r="AK428" i="1"/>
  <c r="AJ428" i="1"/>
  <c r="AH428" i="1" s="1"/>
  <c r="BA63" i="1"/>
  <c r="AZ63" i="1" s="1"/>
  <c r="AX63" i="1" s="1"/>
  <c r="BB63" i="1"/>
  <c r="AK321" i="1"/>
  <c r="AI321" i="1"/>
  <c r="AJ321" i="1"/>
  <c r="AH444" i="1"/>
  <c r="AH465" i="1"/>
  <c r="AB465" i="1" s="1"/>
  <c r="AH59" i="1"/>
  <c r="AA59" i="1" s="1"/>
  <c r="AH469" i="1"/>
  <c r="AH599" i="1"/>
  <c r="AA599" i="1" s="1"/>
  <c r="AH92" i="1"/>
  <c r="AH619" i="1"/>
  <c r="AH366" i="1"/>
  <c r="AH544" i="1"/>
  <c r="AH627" i="1"/>
  <c r="AH330" i="1"/>
  <c r="AE492" i="1"/>
  <c r="AD492" i="1"/>
  <c r="AH246" i="1"/>
  <c r="AH541" i="1"/>
  <c r="AH601" i="1"/>
  <c r="AH242" i="1"/>
  <c r="AH286" i="1"/>
  <c r="AH605" i="1"/>
  <c r="AH317" i="1"/>
  <c r="AH352" i="1"/>
  <c r="AH408" i="1"/>
  <c r="AH618" i="1"/>
  <c r="AH144" i="1"/>
  <c r="AH219" i="1"/>
  <c r="AH279" i="1"/>
  <c r="AH56" i="1"/>
  <c r="AH498" i="1"/>
  <c r="AH173" i="1"/>
  <c r="AH372" i="1"/>
  <c r="AA70" i="1"/>
  <c r="AB70" i="1"/>
  <c r="AK485" i="1"/>
  <c r="AI485" i="1"/>
  <c r="AJ485" i="1"/>
  <c r="AB365" i="1"/>
  <c r="AA365" i="1"/>
  <c r="AB396" i="1"/>
  <c r="AA396" i="1"/>
  <c r="AI143" i="1"/>
  <c r="AH143" i="1" s="1"/>
  <c r="AB143" i="1" s="1"/>
  <c r="AK143" i="1"/>
  <c r="AJ143" i="1"/>
  <c r="AK474" i="1"/>
  <c r="AJ474" i="1"/>
  <c r="AI474" i="1"/>
  <c r="AA220" i="1"/>
  <c r="AB220" i="1"/>
  <c r="AJ108" i="1"/>
  <c r="AK108" i="1"/>
  <c r="AI108" i="1"/>
  <c r="AB195" i="1"/>
  <c r="AA195" i="1"/>
  <c r="AI123" i="1"/>
  <c r="AK123" i="1"/>
  <c r="AJ123" i="1"/>
  <c r="AH123" i="1" s="1"/>
  <c r="AJ322" i="1"/>
  <c r="AI322" i="1"/>
  <c r="AK322" i="1"/>
  <c r="AK516" i="1"/>
  <c r="AJ516" i="1"/>
  <c r="AI516" i="1"/>
  <c r="AI556" i="1"/>
  <c r="AK556" i="1"/>
  <c r="AJ556" i="1"/>
  <c r="AA294" i="1"/>
  <c r="AB294" i="1"/>
  <c r="AK154" i="1"/>
  <c r="AJ154" i="1"/>
  <c r="AI154" i="1"/>
  <c r="AK208" i="1"/>
  <c r="AI208" i="1"/>
  <c r="AJ208" i="1"/>
  <c r="AI638" i="1"/>
  <c r="AJ638" i="1"/>
  <c r="AK638" i="1"/>
  <c r="AJ55" i="1"/>
  <c r="AK55" i="1"/>
  <c r="AI55" i="1"/>
  <c r="AI639" i="1"/>
  <c r="AJ639" i="1"/>
  <c r="AK639" i="1"/>
  <c r="AK624" i="1"/>
  <c r="AI624" i="1"/>
  <c r="AJ624" i="1"/>
  <c r="AJ411" i="1"/>
  <c r="AI411" i="1"/>
  <c r="AH411" i="1" s="1"/>
  <c r="AK411" i="1"/>
  <c r="AB82" i="1"/>
  <c r="AA82" i="1"/>
  <c r="AA174" i="1"/>
  <c r="AB174" i="1"/>
  <c r="AA332" i="1"/>
  <c r="AB332" i="1"/>
  <c r="AJ612" i="1"/>
  <c r="AI612" i="1"/>
  <c r="AH612" i="1" s="1"/>
  <c r="AK612" i="1"/>
  <c r="AB112" i="1"/>
  <c r="AA112" i="1"/>
  <c r="AB555" i="1"/>
  <c r="AA555" i="1"/>
  <c r="AA278" i="1"/>
  <c r="AB278" i="1"/>
  <c r="AA148" i="1"/>
  <c r="AB148" i="1"/>
  <c r="AB198" i="1"/>
  <c r="AA198" i="1"/>
  <c r="AB72" i="1"/>
  <c r="AA72" i="1"/>
  <c r="AA459" i="1"/>
  <c r="AB459" i="1"/>
  <c r="AH223" i="1"/>
  <c r="AB210" i="1"/>
  <c r="AA210" i="1"/>
  <c r="AA76" i="1"/>
  <c r="AB76" i="1"/>
  <c r="AH24" i="1"/>
  <c r="AA24" i="1" s="1"/>
  <c r="AE24" i="1" s="1"/>
  <c r="AH269" i="1"/>
  <c r="AA573" i="1"/>
  <c r="AB573" i="1"/>
  <c r="AH419" i="1"/>
  <c r="AH226" i="1"/>
  <c r="AA251" i="1"/>
  <c r="AB251" i="1"/>
  <c r="AB520" i="1"/>
  <c r="AA520" i="1"/>
  <c r="AB640" i="1"/>
  <c r="AA640" i="1"/>
  <c r="AH115" i="1"/>
  <c r="AH349" i="1"/>
  <c r="AB338" i="1"/>
  <c r="AA338" i="1"/>
  <c r="AH274" i="1"/>
  <c r="AH440" i="1"/>
  <c r="AH460" i="1"/>
  <c r="AA247" i="1"/>
  <c r="AB247" i="1"/>
  <c r="AA595" i="1"/>
  <c r="AB595" i="1"/>
  <c r="AB245" i="1"/>
  <c r="AA245" i="1"/>
  <c r="AI261" i="1"/>
  <c r="AK261" i="1"/>
  <c r="AJ261" i="1"/>
  <c r="AH261" i="1" s="1"/>
  <c r="AI191" i="1"/>
  <c r="AH191" i="1" s="1"/>
  <c r="AJ191" i="1"/>
  <c r="AK191" i="1"/>
  <c r="AI101" i="1"/>
  <c r="AH101" i="1" s="1"/>
  <c r="AK101" i="1"/>
  <c r="AJ101" i="1"/>
  <c r="AJ26" i="1"/>
  <c r="AK26" i="1"/>
  <c r="AI26" i="1"/>
  <c r="AH26" i="1" s="1"/>
  <c r="AA26" i="1" s="1"/>
  <c r="AE26" i="1" s="1"/>
  <c r="AI192" i="1"/>
  <c r="AJ192" i="1"/>
  <c r="AH192" i="1" s="1"/>
  <c r="AK192" i="1"/>
  <c r="AA194" i="1"/>
  <c r="AB194" i="1"/>
  <c r="AI491" i="1"/>
  <c r="AJ491" i="1"/>
  <c r="AK491" i="1"/>
  <c r="AK107" i="1"/>
  <c r="AI107" i="1"/>
  <c r="AJ107" i="1"/>
  <c r="AI29" i="1"/>
  <c r="AH29" i="1" s="1"/>
  <c r="AA29" i="1" s="1"/>
  <c r="AE29" i="1" s="1"/>
  <c r="AJ29" i="1"/>
  <c r="AK29" i="1"/>
  <c r="AH552" i="1"/>
  <c r="AK456" i="1"/>
  <c r="AJ456" i="1"/>
  <c r="AI456" i="1"/>
  <c r="AH456" i="1" s="1"/>
  <c r="AA287" i="1"/>
  <c r="AB287" i="1"/>
  <c r="AK479" i="1"/>
  <c r="AJ479" i="1"/>
  <c r="AI479" i="1"/>
  <c r="AH479" i="1" s="1"/>
  <c r="AB359" i="1"/>
  <c r="AA359" i="1"/>
  <c r="AA179" i="1"/>
  <c r="AB179" i="1"/>
  <c r="AI129" i="1"/>
  <c r="AH129" i="1" s="1"/>
  <c r="AJ129" i="1"/>
  <c r="AK129" i="1"/>
  <c r="AJ60" i="1"/>
  <c r="AI60" i="1"/>
  <c r="AK60" i="1"/>
  <c r="AH268" i="1"/>
  <c r="AI574" i="1"/>
  <c r="AJ574" i="1"/>
  <c r="AH574" i="1" s="1"/>
  <c r="AK574" i="1"/>
  <c r="AA275" i="1"/>
  <c r="AB275" i="1"/>
  <c r="AB528" i="1"/>
  <c r="AA528" i="1"/>
  <c r="AB229" i="1"/>
  <c r="AA229" i="1"/>
  <c r="AI488" i="1"/>
  <c r="AK488" i="1"/>
  <c r="AJ488" i="1"/>
  <c r="AI167" i="1"/>
  <c r="AJ167" i="1"/>
  <c r="AH167" i="1" s="1"/>
  <c r="AK167" i="1"/>
  <c r="AJ162" i="1"/>
  <c r="AK162" i="1"/>
  <c r="AI162" i="1"/>
  <c r="AH162" i="1" s="1"/>
  <c r="AA270" i="1"/>
  <c r="AB270" i="1"/>
  <c r="AB427" i="1"/>
  <c r="AA427" i="1"/>
  <c r="AB543" i="1"/>
  <c r="AA543" i="1"/>
  <c r="AH614" i="1"/>
  <c r="AA457" i="1"/>
  <c r="AB457" i="1"/>
  <c r="AH239" i="1"/>
  <c r="AH582" i="1"/>
  <c r="AA582" i="1" s="1"/>
  <c r="AH34" i="1"/>
  <c r="AA34" i="1" s="1"/>
  <c r="AE34" i="1" s="1"/>
  <c r="AH285" i="1"/>
  <c r="AH379" i="1"/>
  <c r="AA379" i="1" s="1"/>
  <c r="AH218" i="1"/>
  <c r="AA218" i="1" s="1"/>
  <c r="AH202" i="1"/>
  <c r="AA202" i="1" s="1"/>
  <c r="AE202" i="1" s="1"/>
  <c r="AH470" i="1"/>
  <c r="AA470" i="1" s="1"/>
  <c r="AH546" i="1"/>
  <c r="AH77" i="1"/>
  <c r="AH604" i="1"/>
  <c r="AH46" i="1"/>
  <c r="AH623" i="1"/>
  <c r="AH183" i="1"/>
  <c r="AH119" i="1"/>
  <c r="AH260" i="1"/>
  <c r="AH370" i="1"/>
  <c r="AH39" i="1"/>
  <c r="AA39" i="1" s="1"/>
  <c r="AE39" i="1" s="1"/>
  <c r="AH31" i="1"/>
  <c r="AA31" i="1" s="1"/>
  <c r="AE31" i="1" s="1"/>
  <c r="AH554" i="1"/>
  <c r="AH489" i="1"/>
  <c r="AH534" i="1"/>
  <c r="AH568" i="1"/>
  <c r="AH312" i="1"/>
  <c r="AH364" i="1"/>
  <c r="AH594" i="1"/>
  <c r="AH264" i="1"/>
  <c r="AH587" i="1"/>
  <c r="AJ576" i="1"/>
  <c r="AI576" i="1"/>
  <c r="AH576" i="1" s="1"/>
  <c r="AK576" i="1"/>
  <c r="AI486" i="1"/>
  <c r="AK486" i="1"/>
  <c r="AJ486" i="1"/>
  <c r="AI507" i="1"/>
  <c r="AH507" i="1" s="1"/>
  <c r="AJ507" i="1"/>
  <c r="AK507" i="1"/>
  <c r="AJ478" i="1"/>
  <c r="AI478" i="1"/>
  <c r="AH478" i="1" s="1"/>
  <c r="AK478" i="1"/>
  <c r="AB230" i="1"/>
  <c r="AA230" i="1"/>
  <c r="AJ235" i="1"/>
  <c r="AK235" i="1"/>
  <c r="AI235" i="1"/>
  <c r="AI116" i="1"/>
  <c r="AH116" i="1" s="1"/>
  <c r="AB116" i="1" s="1"/>
  <c r="AK116" i="1"/>
  <c r="AJ116" i="1"/>
  <c r="AI186" i="1"/>
  <c r="AJ186" i="1"/>
  <c r="AK186" i="1"/>
  <c r="AJ494" i="1"/>
  <c r="AI494" i="1"/>
  <c r="AH494" i="1" s="1"/>
  <c r="AK494" i="1"/>
  <c r="AJ414" i="1"/>
  <c r="AK414" i="1"/>
  <c r="AI414" i="1"/>
  <c r="AJ240" i="1"/>
  <c r="AK240" i="1"/>
  <c r="AI240" i="1"/>
  <c r="AI41" i="1"/>
  <c r="AJ41" i="1"/>
  <c r="AH41" i="1" s="1"/>
  <c r="AA41" i="1" s="1"/>
  <c r="AE41" i="1" s="1"/>
  <c r="AK41" i="1"/>
  <c r="AK32" i="1"/>
  <c r="AJ32" i="1"/>
  <c r="AI32" i="1"/>
  <c r="AH32" i="1" s="1"/>
  <c r="AA32" i="1" s="1"/>
  <c r="AE32" i="1" s="1"/>
  <c r="AB508" i="1"/>
  <c r="AA508" i="1"/>
  <c r="AK94" i="1"/>
  <c r="AJ94" i="1"/>
  <c r="AI94" i="1"/>
  <c r="AH94" i="1" s="1"/>
  <c r="AJ282" i="1"/>
  <c r="AK282" i="1"/>
  <c r="AI282" i="1"/>
  <c r="AH282" i="1" s="1"/>
  <c r="AB282" i="1" s="1"/>
  <c r="AI615" i="1"/>
  <c r="AK615" i="1"/>
  <c r="AJ615" i="1"/>
  <c r="AJ560" i="1"/>
  <c r="AK560" i="1"/>
  <c r="AI560" i="1"/>
  <c r="AJ243" i="1"/>
  <c r="AK243" i="1"/>
  <c r="AI243" i="1"/>
  <c r="AH243" i="1" s="1"/>
  <c r="AA133" i="1"/>
  <c r="AB133" i="1"/>
  <c r="AB169" i="1"/>
  <c r="AA169" i="1"/>
  <c r="AB545" i="1"/>
  <c r="AA545" i="1"/>
  <c r="AB163" i="1"/>
  <c r="AA163" i="1"/>
  <c r="AB481" i="1"/>
  <c r="AA481" i="1"/>
  <c r="AD217" i="1"/>
  <c r="AE217" i="1"/>
  <c r="AH346" i="1"/>
  <c r="AB96" i="1"/>
  <c r="AA96" i="1"/>
  <c r="AB84" i="1"/>
  <c r="AA84" i="1"/>
  <c r="AH621" i="1"/>
  <c r="AH407" i="1"/>
  <c r="AH253" i="1"/>
  <c r="AH363" i="1"/>
  <c r="AA187" i="1"/>
  <c r="AB187" i="1"/>
  <c r="AH423" i="1"/>
  <c r="AA284" i="1"/>
  <c r="AB284" i="1"/>
  <c r="AA237" i="1"/>
  <c r="AB237" i="1"/>
  <c r="AH354" i="1"/>
  <c r="AH522" i="1"/>
  <c r="AH561" i="1"/>
  <c r="AK141" i="1"/>
  <c r="AI141" i="1"/>
  <c r="AJ141" i="1"/>
  <c r="AI533" i="1"/>
  <c r="AJ533" i="1"/>
  <c r="AK533" i="1"/>
  <c r="AJ449" i="1"/>
  <c r="AI449" i="1"/>
  <c r="AH449" i="1" s="1"/>
  <c r="AK449" i="1"/>
  <c r="AA222" i="1"/>
  <c r="AH521" i="1"/>
  <c r="AH165" i="1"/>
  <c r="AH381" i="1"/>
  <c r="AA432" i="1"/>
  <c r="AB432" i="1"/>
  <c r="AH190" i="1"/>
  <c r="AH127" i="1"/>
  <c r="AB63" i="1"/>
  <c r="AA63" i="1"/>
  <c r="AI211" i="1"/>
  <c r="AH211" i="1" s="1"/>
  <c r="AK211" i="1"/>
  <c r="AJ211" i="1"/>
  <c r="AK147" i="1"/>
  <c r="AJ147" i="1"/>
  <c r="AI147" i="1"/>
  <c r="AH147" i="1" s="1"/>
  <c r="AK271" i="1"/>
  <c r="AI271" i="1"/>
  <c r="AJ271" i="1"/>
  <c r="AK50" i="1"/>
  <c r="AI50" i="1"/>
  <c r="AJ50" i="1"/>
  <c r="AK374" i="1"/>
  <c r="AJ374" i="1"/>
  <c r="AI374" i="1"/>
  <c r="AK57" i="1"/>
  <c r="AJ57" i="1"/>
  <c r="AI57" i="1"/>
  <c r="AH57" i="1" s="1"/>
  <c r="AK89" i="1"/>
  <c r="AI89" i="1"/>
  <c r="AJ89" i="1"/>
  <c r="AB468" i="1"/>
  <c r="AA468" i="1"/>
  <c r="AH530" i="1"/>
  <c r="AK30" i="1"/>
  <c r="AI30" i="1"/>
  <c r="AJ30" i="1"/>
  <c r="AH400" i="1"/>
  <c r="AJ91" i="1"/>
  <c r="AI91" i="1"/>
  <c r="AH91" i="1" s="1"/>
  <c r="AK91" i="1"/>
  <c r="AB203" i="1"/>
  <c r="AA203" i="1"/>
  <c r="AK58" i="1"/>
  <c r="AJ58" i="1"/>
  <c r="AI58" i="1"/>
  <c r="AH58" i="1" s="1"/>
  <c r="AH155" i="1"/>
  <c r="AI502" i="1"/>
  <c r="AH502" i="1" s="1"/>
  <c r="AJ502" i="1"/>
  <c r="AK502" i="1"/>
  <c r="AI335" i="1"/>
  <c r="AJ335" i="1"/>
  <c r="AH335" i="1" s="1"/>
  <c r="AK335" i="1"/>
  <c r="AI353" i="1"/>
  <c r="AK353" i="1"/>
  <c r="AJ353" i="1"/>
  <c r="AI525" i="1"/>
  <c r="AK525" i="1"/>
  <c r="AJ525" i="1"/>
  <c r="AA336" i="1"/>
  <c r="AB336" i="1"/>
  <c r="AK40" i="1"/>
  <c r="AJ40" i="1"/>
  <c r="AI40" i="1"/>
  <c r="AH40" i="1" s="1"/>
  <c r="AA40" i="1" s="1"/>
  <c r="AE40" i="1" s="1"/>
  <c r="AH337" i="1"/>
  <c r="AB598" i="1"/>
  <c r="AA598" i="1"/>
  <c r="AH265" i="1"/>
  <c r="AJ480" i="1"/>
  <c r="AI480" i="1"/>
  <c r="AH480" i="1" s="1"/>
  <c r="AK480" i="1"/>
  <c r="AI224" i="1"/>
  <c r="AJ224" i="1"/>
  <c r="AK224" i="1"/>
  <c r="AK153" i="1"/>
  <c r="AJ153" i="1"/>
  <c r="AI153" i="1"/>
  <c r="AK130" i="1"/>
  <c r="AI130" i="1"/>
  <c r="AJ130" i="1"/>
  <c r="AH644" i="1"/>
  <c r="AD45" i="1"/>
  <c r="AE45" i="1"/>
  <c r="AE625" i="1"/>
  <c r="AD625" i="1"/>
  <c r="AA309" i="1"/>
  <c r="AB309" i="1"/>
  <c r="AE95" i="1"/>
  <c r="AD95" i="1"/>
  <c r="AH289" i="1"/>
  <c r="AH405" i="1"/>
  <c r="AH637" i="1"/>
  <c r="AB262" i="1"/>
  <c r="AA262" i="1"/>
  <c r="AD64" i="1"/>
  <c r="AE64" i="1"/>
  <c r="AD632" i="1"/>
  <c r="AE632" i="1"/>
  <c r="AA610" i="1"/>
  <c r="AB610" i="1"/>
  <c r="AB550" i="1"/>
  <c r="AA550" i="1"/>
  <c r="AA373" i="1"/>
  <c r="AB373" i="1"/>
  <c r="AB272" i="1"/>
  <c r="AA272" i="1"/>
  <c r="AA401" i="1"/>
  <c r="AB401" i="1"/>
  <c r="AH438" i="1"/>
  <c r="AD603" i="1"/>
  <c r="AE603" i="1"/>
  <c r="AB345" i="1"/>
  <c r="AA345" i="1"/>
  <c r="AD200" i="1"/>
  <c r="AE200" i="1"/>
  <c r="AE328" i="1"/>
  <c r="AD328" i="1"/>
  <c r="AA239" i="1"/>
  <c r="AB239" i="1"/>
  <c r="AB582" i="1"/>
  <c r="AB285" i="1"/>
  <c r="AA285" i="1"/>
  <c r="AE567" i="1"/>
  <c r="AD567" i="1"/>
  <c r="AA282" i="1"/>
  <c r="AB98" i="1"/>
  <c r="AA98" i="1"/>
  <c r="AB512" i="1"/>
  <c r="AA512" i="1"/>
  <c r="AB348" i="1"/>
  <c r="AA348" i="1"/>
  <c r="AB446" i="1"/>
  <c r="AA446" i="1"/>
  <c r="AB201" i="1"/>
  <c r="AA201" i="1"/>
  <c r="AA633" i="1"/>
  <c r="AB633" i="1"/>
  <c r="AH145" i="1"/>
  <c r="AH139" i="1"/>
  <c r="AE160" i="1"/>
  <c r="AD160" i="1"/>
  <c r="AA565" i="1"/>
  <c r="AB565" i="1"/>
  <c r="AA584" i="1"/>
  <c r="AB584" i="1"/>
  <c r="AA557" i="1"/>
  <c r="AB557" i="1"/>
  <c r="AA403" i="1"/>
  <c r="AB403" i="1"/>
  <c r="AH397" i="1"/>
  <c r="AB451" i="1"/>
  <c r="AA451" i="1"/>
  <c r="AB535" i="1"/>
  <c r="AA535" i="1"/>
  <c r="AA221" i="1"/>
  <c r="AB221" i="1"/>
  <c r="AB236" i="1"/>
  <c r="AA236" i="1"/>
  <c r="AE569" i="1"/>
  <c r="AD569" i="1"/>
  <c r="AD566" i="1"/>
  <c r="AE566" i="1"/>
  <c r="AB114" i="1"/>
  <c r="AA114" i="1"/>
  <c r="AD531" i="1"/>
  <c r="AE531" i="1"/>
  <c r="AB113" i="1"/>
  <c r="AA113" i="1"/>
  <c r="AE384" i="1"/>
  <c r="AD384" i="1"/>
  <c r="AH258" i="1"/>
  <c r="AH526" i="1"/>
  <c r="AH138" i="1"/>
  <c r="AH102" i="1"/>
  <c r="AH395" i="1"/>
  <c r="AD142" i="1"/>
  <c r="AE142" i="1"/>
  <c r="AB571" i="1"/>
  <c r="AA571" i="1"/>
  <c r="AE249" i="1"/>
  <c r="AD249" i="1"/>
  <c r="AD532" i="1"/>
  <c r="AE532" i="1"/>
  <c r="AA608" i="1"/>
  <c r="AB608" i="1"/>
  <c r="AB444" i="1"/>
  <c r="AA444" i="1"/>
  <c r="AA469" i="1"/>
  <c r="AB469" i="1"/>
  <c r="AB599" i="1"/>
  <c r="AH646" i="1"/>
  <c r="AA646" i="1" s="1"/>
  <c r="AH643" i="1"/>
  <c r="AB643" i="1" s="1"/>
  <c r="AB157" i="1"/>
  <c r="AA157" i="1"/>
  <c r="AH311" i="1"/>
  <c r="AH78" i="1"/>
  <c r="AA252" i="1"/>
  <c r="AB252" i="1"/>
  <c r="AH591" i="1"/>
  <c r="AA436" i="1"/>
  <c r="AA499" i="1"/>
  <c r="AB499" i="1"/>
  <c r="AH140" i="1"/>
  <c r="AB362" i="1"/>
  <c r="AB644" i="1"/>
  <c r="AA644" i="1"/>
  <c r="AH647" i="1"/>
  <c r="AA116" i="1" l="1"/>
  <c r="AB218" i="1"/>
  <c r="AA442" i="1"/>
  <c r="AB646" i="1"/>
  <c r="AB59" i="1"/>
  <c r="AA196" i="1"/>
  <c r="AB379" i="1"/>
  <c r="AD509" i="1"/>
  <c r="AA465" i="1"/>
  <c r="AD648" i="1"/>
  <c r="AE648" i="1"/>
  <c r="AA635" i="1"/>
  <c r="AE562" i="1"/>
  <c r="AA143" i="1"/>
  <c r="AB470" i="1"/>
  <c r="AH30" i="1"/>
  <c r="AA30" i="1" s="1"/>
  <c r="AE30" i="1" s="1"/>
  <c r="AH50" i="1"/>
  <c r="AE432" i="1"/>
  <c r="AD432" i="1"/>
  <c r="AA354" i="1"/>
  <c r="AB354" i="1"/>
  <c r="AB363" i="1"/>
  <c r="AA363" i="1"/>
  <c r="AA346" i="1"/>
  <c r="AB346" i="1"/>
  <c r="AH560" i="1"/>
  <c r="AH486" i="1"/>
  <c r="AB312" i="1"/>
  <c r="AA312" i="1"/>
  <c r="AB260" i="1"/>
  <c r="AA260" i="1"/>
  <c r="AD270" i="1"/>
  <c r="AE270" i="1"/>
  <c r="AB440" i="1"/>
  <c r="AA440" i="1"/>
  <c r="AE520" i="1"/>
  <c r="AD520" i="1"/>
  <c r="AB269" i="1"/>
  <c r="AA269" i="1"/>
  <c r="AD459" i="1"/>
  <c r="AE459" i="1"/>
  <c r="AD278" i="1"/>
  <c r="AE278" i="1"/>
  <c r="AH154" i="1"/>
  <c r="AH516" i="1"/>
  <c r="AH474" i="1"/>
  <c r="AE365" i="1"/>
  <c r="AD365" i="1"/>
  <c r="AB173" i="1"/>
  <c r="AA173" i="1"/>
  <c r="AA352" i="1"/>
  <c r="AB352" i="1"/>
  <c r="AH181" i="1"/>
  <c r="AH52" i="1"/>
  <c r="AD276" i="1"/>
  <c r="AE276" i="1"/>
  <c r="AH205" i="1"/>
  <c r="AH385" i="1"/>
  <c r="AZ53" i="1"/>
  <c r="AX53" i="1" s="1"/>
  <c r="AH83" i="1"/>
  <c r="AE288" i="1"/>
  <c r="AD288" i="1"/>
  <c r="AH634" i="1"/>
  <c r="AH122" i="1"/>
  <c r="AH277" i="1"/>
  <c r="AE472" i="1"/>
  <c r="AD472" i="1"/>
  <c r="AH609" i="1"/>
  <c r="AB636" i="1"/>
  <c r="AA636" i="1"/>
  <c r="AH579" i="1"/>
  <c r="AH361" i="1"/>
  <c r="AH450" i="1"/>
  <c r="AH394" i="1"/>
  <c r="AH439" i="1"/>
  <c r="AH515" i="1"/>
  <c r="AH524" i="1"/>
  <c r="AA74" i="1"/>
  <c r="AB74" i="1"/>
  <c r="AZ25" i="1"/>
  <c r="AX25" i="1" s="1"/>
  <c r="AH319" i="1"/>
  <c r="AZ50" i="1"/>
  <c r="AX50" i="1" s="1"/>
  <c r="AH234" i="1"/>
  <c r="AH111" i="1"/>
  <c r="AH233" i="1"/>
  <c r="AH188" i="1"/>
  <c r="AH418" i="1"/>
  <c r="AH570" i="1"/>
  <c r="AH172" i="1"/>
  <c r="AH617" i="1"/>
  <c r="AZ5" i="1"/>
  <c r="AX5" i="1" s="1"/>
  <c r="AH347" i="1"/>
  <c r="AH104" i="1"/>
  <c r="AH356" i="1"/>
  <c r="AH291" i="1"/>
  <c r="AH171" i="1"/>
  <c r="AH206" i="1"/>
  <c r="AH517" i="1"/>
  <c r="AA314" i="1"/>
  <c r="AB314" i="1"/>
  <c r="AZ17" i="1"/>
  <c r="AX17" i="1" s="1"/>
  <c r="AH105" i="1"/>
  <c r="AZ66" i="1"/>
  <c r="AX66" i="1" s="1"/>
  <c r="AZ55" i="1"/>
  <c r="AX55" i="1" s="1"/>
  <c r="AH250" i="1"/>
  <c r="AH131" i="1"/>
  <c r="AH641" i="1"/>
  <c r="AZ13" i="1"/>
  <c r="AX13" i="1" s="1"/>
  <c r="AH511" i="1"/>
  <c r="AZ23" i="1"/>
  <c r="AX23" i="1" s="1"/>
  <c r="AH360" i="1"/>
  <c r="AA265" i="1"/>
  <c r="AB265" i="1"/>
  <c r="AD336" i="1"/>
  <c r="AE336" i="1"/>
  <c r="AA335" i="1"/>
  <c r="AB335" i="1"/>
  <c r="AB57" i="1"/>
  <c r="AA57" i="1"/>
  <c r="AA381" i="1"/>
  <c r="AB381" i="1"/>
  <c r="AA253" i="1"/>
  <c r="AB253" i="1"/>
  <c r="AD169" i="1"/>
  <c r="AE169" i="1"/>
  <c r="AA94" i="1"/>
  <c r="AB94" i="1"/>
  <c r="AB478" i="1"/>
  <c r="AA478" i="1"/>
  <c r="AB568" i="1"/>
  <c r="AA568" i="1"/>
  <c r="AA119" i="1"/>
  <c r="AB119" i="1"/>
  <c r="AE457" i="1"/>
  <c r="AD457" i="1"/>
  <c r="AA162" i="1"/>
  <c r="AB162" i="1"/>
  <c r="AB574" i="1"/>
  <c r="AA574" i="1"/>
  <c r="AB129" i="1"/>
  <c r="AA129" i="1"/>
  <c r="AD194" i="1"/>
  <c r="AE194" i="1"/>
  <c r="AE245" i="1"/>
  <c r="AD245" i="1"/>
  <c r="AB274" i="1"/>
  <c r="AA274" i="1"/>
  <c r="AD72" i="1"/>
  <c r="AE72" i="1"/>
  <c r="AE555" i="1"/>
  <c r="AD555" i="1"/>
  <c r="AD332" i="1"/>
  <c r="AE332" i="1"/>
  <c r="AE195" i="1"/>
  <c r="AD195" i="1"/>
  <c r="AB498" i="1"/>
  <c r="AA498" i="1"/>
  <c r="AA317" i="1"/>
  <c r="AB317" i="1"/>
  <c r="AA493" i="1"/>
  <c r="AB493" i="1"/>
  <c r="AA581" i="1"/>
  <c r="AB581" i="1"/>
  <c r="AB254" i="1"/>
  <c r="AA254" i="1"/>
  <c r="AB514" i="1"/>
  <c r="AA514" i="1"/>
  <c r="AB281" i="1"/>
  <c r="AA281" i="1"/>
  <c r="AA404" i="1"/>
  <c r="AB404" i="1"/>
  <c r="AA137" i="1"/>
  <c r="AB137" i="1"/>
  <c r="AA577" i="1"/>
  <c r="AB577" i="1"/>
  <c r="AB580" i="1"/>
  <c r="AA580" i="1"/>
  <c r="AA176" i="1"/>
  <c r="AB176" i="1"/>
  <c r="AA244" i="1"/>
  <c r="AB244" i="1"/>
  <c r="AB315" i="1"/>
  <c r="AA315" i="1"/>
  <c r="AB628" i="1"/>
  <c r="AA628" i="1"/>
  <c r="AA549" i="1"/>
  <c r="AB549" i="1"/>
  <c r="AD300" i="1"/>
  <c r="AE300" i="1"/>
  <c r="AA232" i="1"/>
  <c r="AB232" i="1"/>
  <c r="AB342" i="1"/>
  <c r="AA342" i="1"/>
  <c r="AD109" i="1"/>
  <c r="AE109" i="1"/>
  <c r="AA168" i="1"/>
  <c r="AB168" i="1"/>
  <c r="AE53" i="1"/>
  <c r="AD53" i="1"/>
  <c r="AB588" i="1"/>
  <c r="AA588" i="1"/>
  <c r="AB483" i="1"/>
  <c r="AA483" i="1"/>
  <c r="AA263" i="1"/>
  <c r="AB263" i="1"/>
  <c r="AB388" i="1"/>
  <c r="AA388" i="1"/>
  <c r="AB606" i="1"/>
  <c r="AA606" i="1"/>
  <c r="AB402" i="1"/>
  <c r="AA402" i="1"/>
  <c r="AB343" i="1"/>
  <c r="AA343" i="1"/>
  <c r="AA228" i="1"/>
  <c r="AB228" i="1"/>
  <c r="AA86" i="1"/>
  <c r="AB86" i="1"/>
  <c r="AB231" i="1"/>
  <c r="AA231" i="1"/>
  <c r="AA454" i="1"/>
  <c r="AB454" i="1"/>
  <c r="AD611" i="1"/>
  <c r="AE611" i="1"/>
  <c r="AB61" i="1"/>
  <c r="AA61" i="1"/>
  <c r="AA642" i="1"/>
  <c r="AB642" i="1"/>
  <c r="AB383" i="1"/>
  <c r="AA383" i="1"/>
  <c r="AB302" i="1"/>
  <c r="AA302" i="1"/>
  <c r="AB126" i="1"/>
  <c r="AA126" i="1"/>
  <c r="AA539" i="1"/>
  <c r="AB539" i="1"/>
  <c r="AE598" i="1"/>
  <c r="AD598" i="1"/>
  <c r="AE203" i="1"/>
  <c r="AD203" i="1"/>
  <c r="AA211" i="1"/>
  <c r="AB211" i="1"/>
  <c r="AA165" i="1"/>
  <c r="AB165" i="1"/>
  <c r="AH533" i="1"/>
  <c r="AD237" i="1"/>
  <c r="AE237" i="1"/>
  <c r="AA407" i="1"/>
  <c r="AB407" i="1"/>
  <c r="AA576" i="1"/>
  <c r="AB576" i="1"/>
  <c r="AB534" i="1"/>
  <c r="AA534" i="1"/>
  <c r="AA183" i="1"/>
  <c r="AB183" i="1"/>
  <c r="AB614" i="1"/>
  <c r="AA614" i="1"/>
  <c r="AD229" i="1"/>
  <c r="AE229" i="1"/>
  <c r="AE287" i="1"/>
  <c r="AD287" i="1"/>
  <c r="AA101" i="1"/>
  <c r="AB101" i="1"/>
  <c r="AD338" i="1"/>
  <c r="AE338" i="1"/>
  <c r="AH624" i="1"/>
  <c r="AB56" i="1"/>
  <c r="AA56" i="1"/>
  <c r="AB605" i="1"/>
  <c r="AA605" i="1"/>
  <c r="AB330" i="1"/>
  <c r="AA330" i="1"/>
  <c r="AB428" i="1"/>
  <c r="AA428" i="1"/>
  <c r="AA564" i="1"/>
  <c r="AB564" i="1"/>
  <c r="AH215" i="1"/>
  <c r="AH434" i="1"/>
  <c r="AB547" i="1"/>
  <c r="AA547" i="1"/>
  <c r="AH376" i="1"/>
  <c r="AB437" i="1"/>
  <c r="AA437" i="1"/>
  <c r="AA369" i="1"/>
  <c r="AB369" i="1"/>
  <c r="AH146" i="1"/>
  <c r="AD367" i="1"/>
  <c r="AE367" i="1"/>
  <c r="AZ49" i="1"/>
  <c r="AX49" i="1" s="1"/>
  <c r="AB380" i="1"/>
  <c r="AA380" i="1"/>
  <c r="AH159" i="1"/>
  <c r="AB320" i="1"/>
  <c r="AA320" i="1"/>
  <c r="AA630" i="1"/>
  <c r="AB630" i="1"/>
  <c r="AB71" i="1"/>
  <c r="AA71" i="1"/>
  <c r="AA458" i="1"/>
  <c r="AB458" i="1"/>
  <c r="AH505" i="1"/>
  <c r="AZ58" i="1"/>
  <c r="AX58" i="1" s="1"/>
  <c r="AB329" i="1"/>
  <c r="AA329" i="1"/>
  <c r="AB292" i="1"/>
  <c r="AA292" i="1"/>
  <c r="AB466" i="1"/>
  <c r="AA466" i="1"/>
  <c r="AH453" i="1"/>
  <c r="AH344" i="1"/>
  <c r="AZ29" i="1"/>
  <c r="AX29" i="1" s="1"/>
  <c r="AB420" i="1"/>
  <c r="AA420" i="1"/>
  <c r="AH225" i="1"/>
  <c r="AB398" i="1"/>
  <c r="AA398" i="1"/>
  <c r="AA85" i="1"/>
  <c r="AB85" i="1"/>
  <c r="AH333" i="1"/>
  <c r="AZ26" i="1"/>
  <c r="AX26" i="1" s="1"/>
  <c r="AB166" i="1"/>
  <c r="AA166" i="1"/>
  <c r="AH433" i="1"/>
  <c r="AB54" i="1"/>
  <c r="AA54" i="1"/>
  <c r="AD334" i="1"/>
  <c r="AE334" i="1"/>
  <c r="AZ69" i="1"/>
  <c r="AX69" i="1" s="1"/>
  <c r="AZ61" i="1"/>
  <c r="AX61" i="1" s="1"/>
  <c r="AH22" i="1"/>
  <c r="AA22" i="1" s="1"/>
  <c r="AE22" i="1" s="1"/>
  <c r="AH341" i="1"/>
  <c r="AA464" i="1"/>
  <c r="AB464" i="1"/>
  <c r="AZ10" i="1"/>
  <c r="AX10" i="1" s="1"/>
  <c r="AB199" i="1"/>
  <c r="AA199" i="1"/>
  <c r="AA643" i="1"/>
  <c r="AE643" i="1" s="1"/>
  <c r="AB530" i="1"/>
  <c r="AA530" i="1"/>
  <c r="AH271" i="1"/>
  <c r="AD63" i="1"/>
  <c r="AE63" i="1"/>
  <c r="AB521" i="1"/>
  <c r="AA521" i="1"/>
  <c r="AB621" i="1"/>
  <c r="AA621" i="1"/>
  <c r="AE481" i="1"/>
  <c r="AD481" i="1"/>
  <c r="AH615" i="1"/>
  <c r="AA494" i="1"/>
  <c r="AB494" i="1"/>
  <c r="AH235" i="1"/>
  <c r="AB489" i="1"/>
  <c r="AA489" i="1"/>
  <c r="AB623" i="1"/>
  <c r="AA623" i="1"/>
  <c r="AE543" i="1"/>
  <c r="AD543" i="1"/>
  <c r="AB268" i="1"/>
  <c r="AA268" i="1"/>
  <c r="AE179" i="1"/>
  <c r="AD179" i="1"/>
  <c r="AA456" i="1"/>
  <c r="AB456" i="1"/>
  <c r="AH107" i="1"/>
  <c r="AA192" i="1"/>
  <c r="AB192" i="1"/>
  <c r="AE251" i="1"/>
  <c r="AD251" i="1"/>
  <c r="AE76" i="1"/>
  <c r="AD76" i="1"/>
  <c r="AD198" i="1"/>
  <c r="AE198" i="1"/>
  <c r="AD112" i="1"/>
  <c r="AE112" i="1"/>
  <c r="AD174" i="1"/>
  <c r="AE174" i="1"/>
  <c r="AH108" i="1"/>
  <c r="AH485" i="1"/>
  <c r="AB279" i="1"/>
  <c r="AA279" i="1"/>
  <c r="AA286" i="1"/>
  <c r="AB286" i="1"/>
  <c r="AB627" i="1"/>
  <c r="AA627" i="1"/>
  <c r="AA415" i="1"/>
  <c r="AB415" i="1"/>
  <c r="AH553" i="1"/>
  <c r="AH177" i="1"/>
  <c r="AB339" i="1"/>
  <c r="AA339" i="1"/>
  <c r="AB75" i="1"/>
  <c r="AA75" i="1"/>
  <c r="AZ31" i="1"/>
  <c r="AX31" i="1" s="1"/>
  <c r="AH310" i="1"/>
  <c r="AZ16" i="1"/>
  <c r="AX16" i="1" s="1"/>
  <c r="AH471" i="1"/>
  <c r="AH350" i="1"/>
  <c r="AH357" i="1"/>
  <c r="AH377" i="1"/>
  <c r="AH424" i="1"/>
  <c r="AH504" i="1"/>
  <c r="AH542" i="1"/>
  <c r="AB540" i="1"/>
  <c r="AA540" i="1"/>
  <c r="AH368" i="1"/>
  <c r="AH295" i="1"/>
  <c r="AH558" i="1"/>
  <c r="AH475" i="1"/>
  <c r="AH602" i="1"/>
  <c r="AB313" i="1"/>
  <c r="AA313" i="1"/>
  <c r="AB306" i="1"/>
  <c r="AA306" i="1"/>
  <c r="AH79" i="1"/>
  <c r="AE62" i="1"/>
  <c r="AD62" i="1"/>
  <c r="AD87" i="1"/>
  <c r="AE87" i="1"/>
  <c r="AH416" i="1"/>
  <c r="AH273" i="1"/>
  <c r="AH128" i="1"/>
  <c r="AB503" i="1"/>
  <c r="AA503" i="1"/>
  <c r="AH48" i="1"/>
  <c r="AH182" i="1"/>
  <c r="AH371" i="1"/>
  <c r="AH340" i="1"/>
  <c r="AH134" i="1"/>
  <c r="AB409" i="1"/>
  <c r="AA409" i="1"/>
  <c r="AH585" i="1"/>
  <c r="AB180" i="1"/>
  <c r="AA180" i="1"/>
  <c r="AH307" i="1"/>
  <c r="AH175" i="1"/>
  <c r="AH518" i="1"/>
  <c r="AA538" i="1"/>
  <c r="AB538" i="1"/>
  <c r="AB301" i="1"/>
  <c r="AA301" i="1"/>
  <c r="AB393" i="1"/>
  <c r="AA393" i="1"/>
  <c r="AB161" i="1"/>
  <c r="AA161" i="1"/>
  <c r="AH389" i="1"/>
  <c r="AZ15" i="1"/>
  <c r="AX15" i="1" s="1"/>
  <c r="AZ62" i="1"/>
  <c r="AX62" i="1" s="1"/>
  <c r="AZ11" i="1"/>
  <c r="AX11" i="1" s="1"/>
  <c r="AH620" i="1"/>
  <c r="AH257" i="1"/>
  <c r="AH66" i="1"/>
  <c r="AH386" i="1"/>
  <c r="AA506" i="1"/>
  <c r="AB506" i="1"/>
  <c r="AZ35" i="1"/>
  <c r="AX35" i="1" s="1"/>
  <c r="AH193" i="1"/>
  <c r="AA337" i="1"/>
  <c r="AB337" i="1"/>
  <c r="AH525" i="1"/>
  <c r="AD468" i="1"/>
  <c r="AE468" i="1"/>
  <c r="AH374" i="1"/>
  <c r="AD222" i="1"/>
  <c r="AE222" i="1"/>
  <c r="AH141" i="1"/>
  <c r="AD284" i="1"/>
  <c r="AE284" i="1"/>
  <c r="AE84" i="1"/>
  <c r="AD84" i="1"/>
  <c r="AD133" i="1"/>
  <c r="AE133" i="1"/>
  <c r="AE508" i="1"/>
  <c r="AD508" i="1"/>
  <c r="AH240" i="1"/>
  <c r="AB587" i="1"/>
  <c r="AA587" i="1"/>
  <c r="AA554" i="1"/>
  <c r="AB554" i="1"/>
  <c r="AA46" i="1"/>
  <c r="AB46" i="1"/>
  <c r="AD528" i="1"/>
  <c r="AE528" i="1"/>
  <c r="AD359" i="1"/>
  <c r="AE359" i="1"/>
  <c r="AE595" i="1"/>
  <c r="AD595" i="1"/>
  <c r="AA349" i="1"/>
  <c r="AB349" i="1"/>
  <c r="AA226" i="1"/>
  <c r="AB226" i="1"/>
  <c r="AE210" i="1"/>
  <c r="AD210" i="1"/>
  <c r="AE82" i="1"/>
  <c r="AD82" i="1"/>
  <c r="AH638" i="1"/>
  <c r="AD294" i="1"/>
  <c r="AE294" i="1"/>
  <c r="AH322" i="1"/>
  <c r="AA322" i="1" s="1"/>
  <c r="AE322" i="1" s="1"/>
  <c r="AA219" i="1"/>
  <c r="AB219" i="1"/>
  <c r="AB242" i="1"/>
  <c r="AA242" i="1"/>
  <c r="AA544" i="1"/>
  <c r="AB544" i="1"/>
  <c r="AH447" i="1"/>
  <c r="AH355" i="1"/>
  <c r="AH490" i="1"/>
  <c r="AE391" i="1"/>
  <c r="AD391" i="1"/>
  <c r="AH280" i="1"/>
  <c r="AH596" i="1"/>
  <c r="AD110" i="1"/>
  <c r="AE110" i="1"/>
  <c r="AH597" i="1"/>
  <c r="AH529" i="1"/>
  <c r="AH214" i="1"/>
  <c r="AH622" i="1"/>
  <c r="AE118" i="1"/>
  <c r="AD118" i="1"/>
  <c r="AE513" i="1"/>
  <c r="AD513" i="1"/>
  <c r="AH452" i="1"/>
  <c r="AH238" i="1"/>
  <c r="AH421" i="1"/>
  <c r="AH496" i="1"/>
  <c r="AH28" i="1"/>
  <c r="AA28" i="1" s="1"/>
  <c r="AE28" i="1" s="1"/>
  <c r="AH197" i="1"/>
  <c r="AH500" i="1"/>
  <c r="AH44" i="1"/>
  <c r="AH158" i="1"/>
  <c r="AH125" i="1"/>
  <c r="AD613" i="1"/>
  <c r="AE613" i="1"/>
  <c r="AH255" i="1"/>
  <c r="AH151" i="1"/>
  <c r="AH227" i="1"/>
  <c r="AH156" i="1"/>
  <c r="AH631" i="1"/>
  <c r="AH519" i="1"/>
  <c r="AH207" i="1"/>
  <c r="AH73" i="1"/>
  <c r="AZ27" i="1"/>
  <c r="AX27" i="1" s="1"/>
  <c r="AH241" i="1"/>
  <c r="AZ51" i="1"/>
  <c r="AX51" i="1" s="1"/>
  <c r="AD164" i="1"/>
  <c r="AE164" i="1"/>
  <c r="AH248" i="1"/>
  <c r="AD121" i="1"/>
  <c r="AE121" i="1"/>
  <c r="AA132" i="1"/>
  <c r="AB132" i="1"/>
  <c r="AZ12" i="1"/>
  <c r="AX12" i="1" s="1"/>
  <c r="AZ38" i="1"/>
  <c r="AX38" i="1" s="1"/>
  <c r="AH448" i="1"/>
  <c r="AH297" i="1"/>
  <c r="AH382" i="1"/>
  <c r="AH441" i="1"/>
  <c r="AH607" i="1"/>
  <c r="AZ39" i="1"/>
  <c r="AX39" i="1" s="1"/>
  <c r="AZ19" i="1"/>
  <c r="AX19" i="1" s="1"/>
  <c r="AA502" i="1"/>
  <c r="AB502" i="1"/>
  <c r="AA91" i="1"/>
  <c r="AB91" i="1"/>
  <c r="AA147" i="1"/>
  <c r="AB147" i="1"/>
  <c r="AB127" i="1"/>
  <c r="AA127" i="1"/>
  <c r="AB423" i="1"/>
  <c r="AA423" i="1"/>
  <c r="AE163" i="1"/>
  <c r="AD163" i="1"/>
  <c r="AA243" i="1"/>
  <c r="AB243" i="1"/>
  <c r="AA507" i="1"/>
  <c r="AB507" i="1"/>
  <c r="AB264" i="1"/>
  <c r="AA264" i="1"/>
  <c r="AA604" i="1"/>
  <c r="AB604" i="1"/>
  <c r="AD427" i="1"/>
  <c r="AE427" i="1"/>
  <c r="AB167" i="1"/>
  <c r="AA167" i="1"/>
  <c r="AA191" i="1"/>
  <c r="AB191" i="1"/>
  <c r="AB115" i="1"/>
  <c r="AA115" i="1"/>
  <c r="AA419" i="1"/>
  <c r="AB419" i="1"/>
  <c r="AA144" i="1"/>
  <c r="AB144" i="1"/>
  <c r="AB601" i="1"/>
  <c r="AA601" i="1"/>
  <c r="AA366" i="1"/>
  <c r="AB366" i="1"/>
  <c r="AB135" i="1"/>
  <c r="AA135" i="1"/>
  <c r="AB429" i="1"/>
  <c r="AA429" i="1"/>
  <c r="AB487" i="1"/>
  <c r="AA487" i="1"/>
  <c r="AA559" i="1"/>
  <c r="AB559" i="1"/>
  <c r="AA152" i="1"/>
  <c r="AB152" i="1"/>
  <c r="AA455" i="1"/>
  <c r="AB455" i="1"/>
  <c r="AB426" i="1"/>
  <c r="AA426" i="1"/>
  <c r="AB213" i="1"/>
  <c r="AA213" i="1"/>
  <c r="AB103" i="1"/>
  <c r="AA103" i="1"/>
  <c r="AB477" i="1"/>
  <c r="AA477" i="1"/>
  <c r="AA399" i="1"/>
  <c r="AB399" i="1"/>
  <c r="AA106" i="1"/>
  <c r="AB106" i="1"/>
  <c r="AA100" i="1"/>
  <c r="AB100" i="1"/>
  <c r="AA497" i="1"/>
  <c r="AB497" i="1"/>
  <c r="AA170" i="1"/>
  <c r="AB170" i="1"/>
  <c r="AE150" i="1"/>
  <c r="AD150" i="1"/>
  <c r="AA527" i="1"/>
  <c r="AB527" i="1"/>
  <c r="AA375" i="1"/>
  <c r="AB375" i="1"/>
  <c r="AB413" i="1"/>
  <c r="AA413" i="1"/>
  <c r="AA626" i="1"/>
  <c r="AB626" i="1"/>
  <c r="AA88" i="1"/>
  <c r="AB88" i="1"/>
  <c r="AA445" i="1"/>
  <c r="AB445" i="1"/>
  <c r="AD283" i="1"/>
  <c r="AE283" i="1"/>
  <c r="AA51" i="1"/>
  <c r="AB51" i="1"/>
  <c r="AB425" i="1"/>
  <c r="AA425" i="1"/>
  <c r="AA259" i="1"/>
  <c r="AB259" i="1"/>
  <c r="AE501" i="1"/>
  <c r="AD501" i="1"/>
  <c r="AA204" i="1"/>
  <c r="AB204" i="1"/>
  <c r="AH417" i="1"/>
  <c r="AA572" i="1"/>
  <c r="AB572" i="1"/>
  <c r="AB430" i="1"/>
  <c r="AA430" i="1"/>
  <c r="AB358" i="1"/>
  <c r="AA358" i="1"/>
  <c r="AB473" i="1"/>
  <c r="AA473" i="1"/>
  <c r="AA155" i="1"/>
  <c r="AB155" i="1"/>
  <c r="AB190" i="1"/>
  <c r="AA190" i="1"/>
  <c r="AA449" i="1"/>
  <c r="AB449" i="1"/>
  <c r="AA561" i="1"/>
  <c r="AB561" i="1"/>
  <c r="AD96" i="1"/>
  <c r="AE96" i="1"/>
  <c r="AE230" i="1"/>
  <c r="AD230" i="1"/>
  <c r="AA594" i="1"/>
  <c r="AB594" i="1"/>
  <c r="AB77" i="1"/>
  <c r="AA77" i="1"/>
  <c r="AH60" i="1"/>
  <c r="AB479" i="1"/>
  <c r="AA479" i="1"/>
  <c r="AB552" i="1"/>
  <c r="AA552" i="1"/>
  <c r="AA261" i="1"/>
  <c r="AB261" i="1"/>
  <c r="AE247" i="1"/>
  <c r="AD247" i="1"/>
  <c r="AD640" i="1"/>
  <c r="AE640" i="1"/>
  <c r="AB223" i="1"/>
  <c r="AA223" i="1"/>
  <c r="AD148" i="1"/>
  <c r="AE148" i="1"/>
  <c r="AA612" i="1"/>
  <c r="AB612" i="1"/>
  <c r="AH639" i="1"/>
  <c r="AH208" i="1"/>
  <c r="AB123" i="1"/>
  <c r="AA123" i="1"/>
  <c r="AD396" i="1"/>
  <c r="AE396" i="1"/>
  <c r="AE70" i="1"/>
  <c r="AD70" i="1"/>
  <c r="AB618" i="1"/>
  <c r="AA618" i="1"/>
  <c r="AA541" i="1"/>
  <c r="AB541" i="1"/>
  <c r="AA619" i="1"/>
  <c r="AB619" i="1"/>
  <c r="AH321" i="1"/>
  <c r="AZ14" i="1"/>
  <c r="AX14" i="1" s="1"/>
  <c r="AB120" i="1"/>
  <c r="AA120" i="1"/>
  <c r="AH189" i="1"/>
  <c r="AH184" i="1"/>
  <c r="AH536" i="1"/>
  <c r="AB484" i="1"/>
  <c r="AA484" i="1"/>
  <c r="AB645" i="1"/>
  <c r="AA645" i="1"/>
  <c r="AB266" i="1"/>
  <c r="AA266" i="1"/>
  <c r="AB303" i="1"/>
  <c r="AA303" i="1"/>
  <c r="AA293" i="1"/>
  <c r="AB293" i="1"/>
  <c r="AA47" i="1"/>
  <c r="AB47" i="1"/>
  <c r="AD462" i="1"/>
  <c r="AE462" i="1"/>
  <c r="AH99" i="1"/>
  <c r="AA149" i="1"/>
  <c r="AB149" i="1"/>
  <c r="AA495" i="1"/>
  <c r="AB495" i="1"/>
  <c r="AB467" i="1"/>
  <c r="AA467" i="1"/>
  <c r="AZ40" i="1"/>
  <c r="AX40" i="1" s="1"/>
  <c r="AH412" i="1"/>
  <c r="AB578" i="1"/>
  <c r="AA578" i="1"/>
  <c r="AH325" i="1"/>
  <c r="AA325" i="1" s="1"/>
  <c r="AE325" i="1" s="1"/>
  <c r="AB212" i="1"/>
  <c r="AA212" i="1"/>
  <c r="AH551" i="1"/>
  <c r="AH592" i="1"/>
  <c r="AH327" i="1"/>
  <c r="AH69" i="1"/>
  <c r="AA387" i="1"/>
  <c r="AB387" i="1"/>
  <c r="AA422" i="1"/>
  <c r="AB422" i="1"/>
  <c r="AA308" i="1"/>
  <c r="AB308" i="1"/>
  <c r="AZ59" i="1"/>
  <c r="AX59" i="1" s="1"/>
  <c r="AB256" i="1"/>
  <c r="AA256" i="1"/>
  <c r="AH463" i="1"/>
  <c r="AB435" i="1"/>
  <c r="AA435" i="1"/>
  <c r="AH586" i="1"/>
  <c r="AE124" i="1"/>
  <c r="AD124" i="1"/>
  <c r="AH583" i="1"/>
  <c r="AH81" i="1"/>
  <c r="AA304" i="1"/>
  <c r="AB304" i="1"/>
  <c r="AB331" i="1"/>
  <c r="AA331" i="1"/>
  <c r="AA523" i="1"/>
  <c r="AB523" i="1"/>
  <c r="AD390" i="1"/>
  <c r="AE390" i="1"/>
  <c r="AZ22" i="1"/>
  <c r="AX22" i="1" s="1"/>
  <c r="AA299" i="1"/>
  <c r="AB299" i="1"/>
  <c r="AH351" i="1"/>
  <c r="AA406" i="1"/>
  <c r="AB406" i="1"/>
  <c r="AA305" i="1"/>
  <c r="AB305" i="1"/>
  <c r="AA209" i="1"/>
  <c r="AB209" i="1"/>
  <c r="AB117" i="1"/>
  <c r="AA117" i="1"/>
  <c r="AZ18" i="1"/>
  <c r="AX18" i="1" s="1"/>
  <c r="AH318" i="1"/>
  <c r="AH353" i="1"/>
  <c r="AB58" i="1"/>
  <c r="AA58" i="1"/>
  <c r="AB400" i="1"/>
  <c r="AA400" i="1"/>
  <c r="AH89" i="1"/>
  <c r="AB522" i="1"/>
  <c r="AA522" i="1"/>
  <c r="AE187" i="1"/>
  <c r="AD187" i="1"/>
  <c r="AE545" i="1"/>
  <c r="AD545" i="1"/>
  <c r="AH414" i="1"/>
  <c r="AH186" i="1"/>
  <c r="AB364" i="1"/>
  <c r="AA364" i="1"/>
  <c r="AA370" i="1"/>
  <c r="AB370" i="1"/>
  <c r="AB546" i="1"/>
  <c r="AA546" i="1"/>
  <c r="AH488" i="1"/>
  <c r="AD275" i="1"/>
  <c r="AE275" i="1"/>
  <c r="AH491" i="1"/>
  <c r="AA460" i="1"/>
  <c r="AB460" i="1"/>
  <c r="AE573" i="1"/>
  <c r="AD573" i="1"/>
  <c r="AA411" i="1"/>
  <c r="AB411" i="1"/>
  <c r="AH55" i="1"/>
  <c r="AH556" i="1"/>
  <c r="AE220" i="1"/>
  <c r="AD220" i="1"/>
  <c r="AA372" i="1"/>
  <c r="AB372" i="1"/>
  <c r="AA408" i="1"/>
  <c r="AB408" i="1"/>
  <c r="AA246" i="1"/>
  <c r="AB246" i="1"/>
  <c r="AA92" i="1"/>
  <c r="AB92" i="1"/>
  <c r="AB185" i="1"/>
  <c r="AA185" i="1"/>
  <c r="AH298" i="1"/>
  <c r="AA461" i="1"/>
  <c r="AB461" i="1"/>
  <c r="AB67" i="1"/>
  <c r="AA67" i="1"/>
  <c r="AZ67" i="1"/>
  <c r="AX67" i="1" s="1"/>
  <c r="AZ28" i="1"/>
  <c r="AX28" i="1" s="1"/>
  <c r="AA537" i="1"/>
  <c r="AB537" i="1"/>
  <c r="AH629" i="1"/>
  <c r="AH392" i="1"/>
  <c r="AH216" i="1"/>
  <c r="AH267" i="1"/>
  <c r="AA590" i="1"/>
  <c r="AB590" i="1"/>
  <c r="AH97" i="1"/>
  <c r="AH593" i="1"/>
  <c r="AH600" i="1"/>
  <c r="AA548" i="1"/>
  <c r="AB548" i="1"/>
  <c r="AA575" i="1"/>
  <c r="AB575" i="1"/>
  <c r="AH316" i="1"/>
  <c r="AB90" i="1"/>
  <c r="AA90" i="1"/>
  <c r="AH296" i="1"/>
  <c r="AH65" i="1"/>
  <c r="AH323" i="1"/>
  <c r="AA323" i="1" s="1"/>
  <c r="AE323" i="1" s="1"/>
  <c r="AH443" i="1"/>
  <c r="AH49" i="1"/>
  <c r="AH616" i="1"/>
  <c r="AH290" i="1"/>
  <c r="AH476" i="1"/>
  <c r="AA178" i="1"/>
  <c r="AB178" i="1"/>
  <c r="AZ56" i="1"/>
  <c r="AX56" i="1" s="1"/>
  <c r="AB378" i="1"/>
  <c r="AA378" i="1"/>
  <c r="AE136" i="1"/>
  <c r="AD136" i="1"/>
  <c r="AH80" i="1"/>
  <c r="AB68" i="1"/>
  <c r="AA68" i="1"/>
  <c r="AZ37" i="1"/>
  <c r="AX37" i="1" s="1"/>
  <c r="AH589" i="1"/>
  <c r="AH482" i="1"/>
  <c r="AA482" i="1" s="1"/>
  <c r="AE482" i="1" s="1"/>
  <c r="AZ71" i="1"/>
  <c r="AX71" i="1" s="1"/>
  <c r="AE499" i="1"/>
  <c r="AD499" i="1"/>
  <c r="AD157" i="1"/>
  <c r="AE157" i="1"/>
  <c r="AD465" i="1"/>
  <c r="AE465" i="1"/>
  <c r="AB395" i="1"/>
  <c r="AA395" i="1"/>
  <c r="AE470" i="1"/>
  <c r="AD470" i="1"/>
  <c r="AE550" i="1"/>
  <c r="AD550" i="1"/>
  <c r="AA637" i="1"/>
  <c r="AB637" i="1"/>
  <c r="AD309" i="1"/>
  <c r="AE309" i="1"/>
  <c r="AE436" i="1"/>
  <c r="AD436" i="1"/>
  <c r="AE196" i="1"/>
  <c r="AD196" i="1"/>
  <c r="AA102" i="1"/>
  <c r="AB102" i="1"/>
  <c r="AD116" i="1"/>
  <c r="AE116" i="1"/>
  <c r="AD584" i="1"/>
  <c r="AE584" i="1"/>
  <c r="AA139" i="1"/>
  <c r="AB139" i="1"/>
  <c r="AD201" i="1"/>
  <c r="AE201" i="1"/>
  <c r="AD218" i="1"/>
  <c r="AE218" i="1"/>
  <c r="AB438" i="1"/>
  <c r="AA438" i="1"/>
  <c r="AA405" i="1"/>
  <c r="AB405" i="1"/>
  <c r="AE599" i="1"/>
  <c r="AD599" i="1"/>
  <c r="AE444" i="1"/>
  <c r="AD444" i="1"/>
  <c r="AB138" i="1"/>
  <c r="AA138" i="1"/>
  <c r="AD221" i="1"/>
  <c r="AE221" i="1"/>
  <c r="AB145" i="1"/>
  <c r="AA145" i="1"/>
  <c r="AD239" i="1"/>
  <c r="AE239" i="1"/>
  <c r="AD262" i="1"/>
  <c r="AE262" i="1"/>
  <c r="AA289" i="1"/>
  <c r="AB289" i="1"/>
  <c r="AB591" i="1"/>
  <c r="AA591" i="1"/>
  <c r="AE143" i="1"/>
  <c r="AD143" i="1"/>
  <c r="AB526" i="1"/>
  <c r="AA526" i="1"/>
  <c r="AE535" i="1"/>
  <c r="AD535" i="1"/>
  <c r="AD403" i="1"/>
  <c r="AE403" i="1"/>
  <c r="AE446" i="1"/>
  <c r="AD446" i="1"/>
  <c r="AD379" i="1"/>
  <c r="AE379" i="1"/>
  <c r="AE401" i="1"/>
  <c r="AD401" i="1"/>
  <c r="AE610" i="1"/>
  <c r="AD610" i="1"/>
  <c r="AE362" i="1"/>
  <c r="AD362" i="1"/>
  <c r="AD571" i="1"/>
  <c r="AE571" i="1"/>
  <c r="AB258" i="1"/>
  <c r="AA258" i="1"/>
  <c r="AD633" i="1"/>
  <c r="AE633" i="1"/>
  <c r="AE282" i="1"/>
  <c r="AD282" i="1"/>
  <c r="AD272" i="1"/>
  <c r="AE272" i="1"/>
  <c r="AH224" i="1"/>
  <c r="AD252" i="1"/>
  <c r="AE252" i="1"/>
  <c r="AE469" i="1"/>
  <c r="AD469" i="1"/>
  <c r="AE113" i="1"/>
  <c r="AD113" i="1"/>
  <c r="AE451" i="1"/>
  <c r="AD451" i="1"/>
  <c r="AD557" i="1"/>
  <c r="AE557" i="1"/>
  <c r="AD565" i="1"/>
  <c r="AE565" i="1"/>
  <c r="AD348" i="1"/>
  <c r="AE348" i="1"/>
  <c r="AD512" i="1"/>
  <c r="AE512" i="1"/>
  <c r="AE285" i="1"/>
  <c r="AD285" i="1"/>
  <c r="AH130" i="1"/>
  <c r="AB140" i="1"/>
  <c r="AA140" i="1"/>
  <c r="AA78" i="1"/>
  <c r="AB78" i="1"/>
  <c r="AE59" i="1"/>
  <c r="AD59" i="1"/>
  <c r="AE442" i="1"/>
  <c r="AD442" i="1"/>
  <c r="AA480" i="1"/>
  <c r="AB480" i="1"/>
  <c r="AB311" i="1"/>
  <c r="AA311" i="1"/>
  <c r="AE608" i="1"/>
  <c r="AD608" i="1"/>
  <c r="AD114" i="1"/>
  <c r="AE114" i="1"/>
  <c r="AE236" i="1"/>
  <c r="AD236" i="1"/>
  <c r="AA397" i="1"/>
  <c r="AB397" i="1"/>
  <c r="AD98" i="1"/>
  <c r="AE98" i="1"/>
  <c r="AD635" i="1"/>
  <c r="AE635" i="1"/>
  <c r="AE582" i="1"/>
  <c r="AD582" i="1"/>
  <c r="AD345" i="1"/>
  <c r="AE345" i="1"/>
  <c r="AE373" i="1"/>
  <c r="AD373" i="1"/>
  <c r="AH153" i="1"/>
  <c r="AE644" i="1"/>
  <c r="AD644" i="1"/>
  <c r="AD646" i="1"/>
  <c r="AE646" i="1"/>
  <c r="AA647" i="1"/>
  <c r="AB647" i="1"/>
  <c r="AD643" i="1" l="1"/>
  <c r="AB80" i="1"/>
  <c r="AA80" i="1"/>
  <c r="AB476" i="1"/>
  <c r="AA476" i="1"/>
  <c r="AE90" i="1"/>
  <c r="AD90" i="1"/>
  <c r="AA593" i="1"/>
  <c r="AB593" i="1"/>
  <c r="AB298" i="1"/>
  <c r="AA298" i="1"/>
  <c r="AE408" i="1"/>
  <c r="AD408" i="1"/>
  <c r="AE411" i="1"/>
  <c r="AD411" i="1"/>
  <c r="AB488" i="1"/>
  <c r="AA488" i="1"/>
  <c r="AA414" i="1"/>
  <c r="AB414" i="1"/>
  <c r="AD400" i="1"/>
  <c r="AE400" i="1"/>
  <c r="AD435" i="1"/>
  <c r="AE435" i="1"/>
  <c r="AD212" i="1"/>
  <c r="AE212" i="1"/>
  <c r="AD645" i="1"/>
  <c r="AE645" i="1"/>
  <c r="AB639" i="1"/>
  <c r="AA639" i="1"/>
  <c r="AD259" i="1"/>
  <c r="AE259" i="1"/>
  <c r="AE445" i="1"/>
  <c r="AD445" i="1"/>
  <c r="AE375" i="1"/>
  <c r="AD375" i="1"/>
  <c r="AD497" i="1"/>
  <c r="AE497" i="1"/>
  <c r="AD455" i="1"/>
  <c r="AE455" i="1"/>
  <c r="AD144" i="1"/>
  <c r="AE144" i="1"/>
  <c r="AE507" i="1"/>
  <c r="AD507" i="1"/>
  <c r="AA241" i="1"/>
  <c r="AB241" i="1"/>
  <c r="AB151" i="1"/>
  <c r="AA151" i="1"/>
  <c r="AA197" i="1"/>
  <c r="AB197" i="1"/>
  <c r="AB596" i="1"/>
  <c r="AA596" i="1"/>
  <c r="AD544" i="1"/>
  <c r="AE544" i="1"/>
  <c r="AA638" i="1"/>
  <c r="AB638" i="1"/>
  <c r="AE349" i="1"/>
  <c r="AD349" i="1"/>
  <c r="AE46" i="1"/>
  <c r="AD46" i="1"/>
  <c r="AA585" i="1"/>
  <c r="AB585" i="1"/>
  <c r="AE503" i="1"/>
  <c r="AD503" i="1"/>
  <c r="AA558" i="1"/>
  <c r="AB558" i="1"/>
  <c r="AA377" i="1"/>
  <c r="AB377" i="1"/>
  <c r="AD268" i="1"/>
  <c r="AE268" i="1"/>
  <c r="AA235" i="1"/>
  <c r="AB235" i="1"/>
  <c r="AE521" i="1"/>
  <c r="AD521" i="1"/>
  <c r="AE199" i="1"/>
  <c r="AD199" i="1"/>
  <c r="AD329" i="1"/>
  <c r="AE329" i="1"/>
  <c r="AE547" i="1"/>
  <c r="AD547" i="1"/>
  <c r="AE330" i="1"/>
  <c r="AD330" i="1"/>
  <c r="AD407" i="1"/>
  <c r="AE407" i="1"/>
  <c r="AE302" i="1"/>
  <c r="AD302" i="1"/>
  <c r="AE388" i="1"/>
  <c r="AD388" i="1"/>
  <c r="AD315" i="1"/>
  <c r="AE315" i="1"/>
  <c r="AE514" i="1"/>
  <c r="AD514" i="1"/>
  <c r="AE57" i="1"/>
  <c r="AD57" i="1"/>
  <c r="AA360" i="1"/>
  <c r="AB360" i="1"/>
  <c r="AB291" i="1"/>
  <c r="AA291" i="1"/>
  <c r="AB418" i="1"/>
  <c r="AA418" i="1"/>
  <c r="AB579" i="1"/>
  <c r="AA579" i="1"/>
  <c r="AB634" i="1"/>
  <c r="AA634" i="1"/>
  <c r="AE269" i="1"/>
  <c r="AD269" i="1"/>
  <c r="AE260" i="1"/>
  <c r="AD260" i="1"/>
  <c r="AD363" i="1"/>
  <c r="AE363" i="1"/>
  <c r="AB290" i="1"/>
  <c r="AA290" i="1"/>
  <c r="AB97" i="1"/>
  <c r="AA97" i="1"/>
  <c r="AD537" i="1"/>
  <c r="AE537" i="1"/>
  <c r="AD185" i="1"/>
  <c r="AE185" i="1"/>
  <c r="AE546" i="1"/>
  <c r="AD546" i="1"/>
  <c r="AE299" i="1"/>
  <c r="AD299" i="1"/>
  <c r="AE422" i="1"/>
  <c r="AD422" i="1"/>
  <c r="AD47" i="1"/>
  <c r="AE47" i="1"/>
  <c r="AB60" i="1"/>
  <c r="AA60" i="1"/>
  <c r="AD155" i="1"/>
  <c r="AE155" i="1"/>
  <c r="AD572" i="1"/>
  <c r="AE572" i="1"/>
  <c r="AE425" i="1"/>
  <c r="AD425" i="1"/>
  <c r="AE103" i="1"/>
  <c r="AD103" i="1"/>
  <c r="AE135" i="1"/>
  <c r="AD135" i="1"/>
  <c r="AA607" i="1"/>
  <c r="AB607" i="1"/>
  <c r="AE132" i="1"/>
  <c r="AD132" i="1"/>
  <c r="AB255" i="1"/>
  <c r="AA255" i="1"/>
  <c r="AA280" i="1"/>
  <c r="AB280" i="1"/>
  <c r="AE242" i="1"/>
  <c r="AD242" i="1"/>
  <c r="AB374" i="1"/>
  <c r="AA374" i="1"/>
  <c r="AE409" i="1"/>
  <c r="AD409" i="1"/>
  <c r="AA79" i="1"/>
  <c r="AB79" i="1"/>
  <c r="AB295" i="1"/>
  <c r="AA295" i="1"/>
  <c r="AA357" i="1"/>
  <c r="AB357" i="1"/>
  <c r="AE339" i="1"/>
  <c r="AD339" i="1"/>
  <c r="AA333" i="1"/>
  <c r="AB333" i="1"/>
  <c r="AD630" i="1"/>
  <c r="AE630" i="1"/>
  <c r="AD228" i="1"/>
  <c r="AE228" i="1"/>
  <c r="AE232" i="1"/>
  <c r="AD232" i="1"/>
  <c r="AE577" i="1"/>
  <c r="AD577" i="1"/>
  <c r="AE317" i="1"/>
  <c r="AD317" i="1"/>
  <c r="AE94" i="1"/>
  <c r="AD94" i="1"/>
  <c r="AB105" i="1"/>
  <c r="AA105" i="1"/>
  <c r="AA356" i="1"/>
  <c r="AB356" i="1"/>
  <c r="AB188" i="1"/>
  <c r="AA188" i="1"/>
  <c r="AD74" i="1"/>
  <c r="AE74" i="1"/>
  <c r="AE636" i="1"/>
  <c r="AD636" i="1"/>
  <c r="AB52" i="1"/>
  <c r="AA52" i="1"/>
  <c r="AB474" i="1"/>
  <c r="AA474" i="1"/>
  <c r="AA616" i="1"/>
  <c r="AB616" i="1"/>
  <c r="AB316" i="1"/>
  <c r="AA316" i="1"/>
  <c r="AE372" i="1"/>
  <c r="AD372" i="1"/>
  <c r="AD58" i="1"/>
  <c r="AE58" i="1"/>
  <c r="AE209" i="1"/>
  <c r="AD209" i="1"/>
  <c r="AE304" i="1"/>
  <c r="AD304" i="1"/>
  <c r="AA463" i="1"/>
  <c r="AB463" i="1"/>
  <c r="AD495" i="1"/>
  <c r="AE495" i="1"/>
  <c r="AD484" i="1"/>
  <c r="AE484" i="1"/>
  <c r="AA321" i="1"/>
  <c r="AB321" i="1"/>
  <c r="AD612" i="1"/>
  <c r="AE612" i="1"/>
  <c r="AD77" i="1"/>
  <c r="AE77" i="1"/>
  <c r="AD473" i="1"/>
  <c r="AE473" i="1"/>
  <c r="AA417" i="1"/>
  <c r="AB417" i="1"/>
  <c r="AD88" i="1"/>
  <c r="AE88" i="1"/>
  <c r="AD527" i="1"/>
  <c r="AE527" i="1"/>
  <c r="AD100" i="1"/>
  <c r="AE100" i="1"/>
  <c r="AE152" i="1"/>
  <c r="AD152" i="1"/>
  <c r="AD419" i="1"/>
  <c r="AE419" i="1"/>
  <c r="AE243" i="1"/>
  <c r="AD243" i="1"/>
  <c r="AD147" i="1"/>
  <c r="AE147" i="1"/>
  <c r="AA441" i="1"/>
  <c r="AB441" i="1"/>
  <c r="AB73" i="1"/>
  <c r="AA73" i="1"/>
  <c r="AB496" i="1"/>
  <c r="AA496" i="1"/>
  <c r="AA622" i="1"/>
  <c r="AB622" i="1"/>
  <c r="AE554" i="1"/>
  <c r="AD554" i="1"/>
  <c r="AE506" i="1"/>
  <c r="AD506" i="1"/>
  <c r="AB389" i="1"/>
  <c r="AA389" i="1"/>
  <c r="AD538" i="1"/>
  <c r="AE538" i="1"/>
  <c r="AA128" i="1"/>
  <c r="AB128" i="1"/>
  <c r="AE306" i="1"/>
  <c r="AD306" i="1"/>
  <c r="AA368" i="1"/>
  <c r="AB368" i="1"/>
  <c r="AA350" i="1"/>
  <c r="AB350" i="1"/>
  <c r="AE286" i="1"/>
  <c r="AD286" i="1"/>
  <c r="AE192" i="1"/>
  <c r="AD192" i="1"/>
  <c r="AD494" i="1"/>
  <c r="AE494" i="1"/>
  <c r="AA344" i="1"/>
  <c r="AB344" i="1"/>
  <c r="AD320" i="1"/>
  <c r="AE320" i="1"/>
  <c r="AB146" i="1"/>
  <c r="AA146" i="1"/>
  <c r="AA434" i="1"/>
  <c r="AB434" i="1"/>
  <c r="AD605" i="1"/>
  <c r="AE605" i="1"/>
  <c r="AD101" i="1"/>
  <c r="AE101" i="1"/>
  <c r="AD183" i="1"/>
  <c r="AE183" i="1"/>
  <c r="AD383" i="1"/>
  <c r="AE383" i="1"/>
  <c r="AD343" i="1"/>
  <c r="AE343" i="1"/>
  <c r="AE254" i="1"/>
  <c r="AD254" i="1"/>
  <c r="AD498" i="1"/>
  <c r="AE498" i="1"/>
  <c r="AE129" i="1"/>
  <c r="AD129" i="1"/>
  <c r="AA511" i="1"/>
  <c r="AB511" i="1"/>
  <c r="AA104" i="1"/>
  <c r="AB104" i="1"/>
  <c r="AB233" i="1"/>
  <c r="AA233" i="1"/>
  <c r="AA524" i="1"/>
  <c r="AB524" i="1"/>
  <c r="AB181" i="1"/>
  <c r="AA181" i="1"/>
  <c r="AA516" i="1"/>
  <c r="AB516" i="1"/>
  <c r="AE312" i="1"/>
  <c r="AD312" i="1"/>
  <c r="AD378" i="1"/>
  <c r="AE378" i="1"/>
  <c r="AA49" i="1"/>
  <c r="AB49" i="1"/>
  <c r="AE590" i="1"/>
  <c r="AD590" i="1"/>
  <c r="AB81" i="1"/>
  <c r="AA81" i="1"/>
  <c r="AD256" i="1"/>
  <c r="AE256" i="1"/>
  <c r="AE387" i="1"/>
  <c r="AD387" i="1"/>
  <c r="AD578" i="1"/>
  <c r="AE578" i="1"/>
  <c r="AD293" i="1"/>
  <c r="AE293" i="1"/>
  <c r="AE561" i="1"/>
  <c r="AD561" i="1"/>
  <c r="AE213" i="1"/>
  <c r="AD213" i="1"/>
  <c r="AE115" i="1"/>
  <c r="AD115" i="1"/>
  <c r="AA382" i="1"/>
  <c r="AB382" i="1"/>
  <c r="AB207" i="1"/>
  <c r="AA207" i="1"/>
  <c r="AB421" i="1"/>
  <c r="AA421" i="1"/>
  <c r="AB214" i="1"/>
  <c r="AA214" i="1"/>
  <c r="AD587" i="1"/>
  <c r="AE587" i="1"/>
  <c r="AA386" i="1"/>
  <c r="AB386" i="1"/>
  <c r="AD161" i="1"/>
  <c r="AE161" i="1"/>
  <c r="AA518" i="1"/>
  <c r="AB518" i="1"/>
  <c r="AB134" i="1"/>
  <c r="AA134" i="1"/>
  <c r="AA273" i="1"/>
  <c r="AB273" i="1"/>
  <c r="AD540" i="1"/>
  <c r="AE540" i="1"/>
  <c r="AA471" i="1"/>
  <c r="AB471" i="1"/>
  <c r="AB177" i="1"/>
  <c r="AA177" i="1"/>
  <c r="AD279" i="1"/>
  <c r="AE279" i="1"/>
  <c r="AA107" i="1"/>
  <c r="AB107" i="1"/>
  <c r="AA615" i="1"/>
  <c r="AB615" i="1"/>
  <c r="AE54" i="1"/>
  <c r="AD54" i="1"/>
  <c r="AD85" i="1"/>
  <c r="AE85" i="1"/>
  <c r="AA453" i="1"/>
  <c r="AB453" i="1"/>
  <c r="AB505" i="1"/>
  <c r="AA505" i="1"/>
  <c r="AB215" i="1"/>
  <c r="AA215" i="1"/>
  <c r="AD534" i="1"/>
  <c r="AE534" i="1"/>
  <c r="AA533" i="1"/>
  <c r="AB533" i="1"/>
  <c r="AE454" i="1"/>
  <c r="AD454" i="1"/>
  <c r="AD263" i="1"/>
  <c r="AE263" i="1"/>
  <c r="AD168" i="1"/>
  <c r="AE168" i="1"/>
  <c r="AD244" i="1"/>
  <c r="AE244" i="1"/>
  <c r="AD137" i="1"/>
  <c r="AE137" i="1"/>
  <c r="AE119" i="1"/>
  <c r="AD119" i="1"/>
  <c r="AD335" i="1"/>
  <c r="AE335" i="1"/>
  <c r="AA347" i="1"/>
  <c r="AB347" i="1"/>
  <c r="AB111" i="1"/>
  <c r="AA111" i="1"/>
  <c r="AA515" i="1"/>
  <c r="AB515" i="1"/>
  <c r="AB609" i="1"/>
  <c r="AA609" i="1"/>
  <c r="AB83" i="1"/>
  <c r="AA83" i="1"/>
  <c r="AB154" i="1"/>
  <c r="AA154" i="1"/>
  <c r="AE354" i="1"/>
  <c r="AD354" i="1"/>
  <c r="AA589" i="1"/>
  <c r="AB589" i="1"/>
  <c r="AB443" i="1"/>
  <c r="AA443" i="1"/>
  <c r="AE575" i="1"/>
  <c r="AD575" i="1"/>
  <c r="AA267" i="1"/>
  <c r="AB267" i="1"/>
  <c r="AD67" i="1"/>
  <c r="AE67" i="1"/>
  <c r="AD92" i="1"/>
  <c r="AE92" i="1"/>
  <c r="AD460" i="1"/>
  <c r="AE460" i="1"/>
  <c r="AE370" i="1"/>
  <c r="AD370" i="1"/>
  <c r="AB353" i="1"/>
  <c r="AA353" i="1"/>
  <c r="AE305" i="1"/>
  <c r="AD305" i="1"/>
  <c r="AB583" i="1"/>
  <c r="AA583" i="1"/>
  <c r="AA69" i="1"/>
  <c r="AB69" i="1"/>
  <c r="AD149" i="1"/>
  <c r="AE149" i="1"/>
  <c r="AD303" i="1"/>
  <c r="AE303" i="1"/>
  <c r="AA536" i="1"/>
  <c r="AB536" i="1"/>
  <c r="AE619" i="1"/>
  <c r="AD619" i="1"/>
  <c r="AE261" i="1"/>
  <c r="AD261" i="1"/>
  <c r="AD358" i="1"/>
  <c r="AE358" i="1"/>
  <c r="AD204" i="1"/>
  <c r="AE204" i="1"/>
  <c r="AE51" i="1"/>
  <c r="AD51" i="1"/>
  <c r="AE626" i="1"/>
  <c r="AD626" i="1"/>
  <c r="AD106" i="1"/>
  <c r="AE106" i="1"/>
  <c r="AE559" i="1"/>
  <c r="AD559" i="1"/>
  <c r="AD366" i="1"/>
  <c r="AE366" i="1"/>
  <c r="AD604" i="1"/>
  <c r="AE604" i="1"/>
  <c r="AE91" i="1"/>
  <c r="AD91" i="1"/>
  <c r="AB297" i="1"/>
  <c r="AA297" i="1"/>
  <c r="AB248" i="1"/>
  <c r="AA248" i="1"/>
  <c r="AA519" i="1"/>
  <c r="AB519" i="1"/>
  <c r="AB125" i="1"/>
  <c r="AA125" i="1"/>
  <c r="AB238" i="1"/>
  <c r="AA238" i="1"/>
  <c r="AA529" i="1"/>
  <c r="AB529" i="1"/>
  <c r="AB490" i="1"/>
  <c r="AA490" i="1"/>
  <c r="AD219" i="1"/>
  <c r="AE219" i="1"/>
  <c r="AB525" i="1"/>
  <c r="AA525" i="1"/>
  <c r="AB66" i="1"/>
  <c r="AA66" i="1"/>
  <c r="AB175" i="1"/>
  <c r="AA175" i="1"/>
  <c r="AB340" i="1"/>
  <c r="AA340" i="1"/>
  <c r="AB416" i="1"/>
  <c r="AA416" i="1"/>
  <c r="AD313" i="1"/>
  <c r="AE313" i="1"/>
  <c r="AA553" i="1"/>
  <c r="AB553" i="1"/>
  <c r="AD623" i="1"/>
  <c r="AE623" i="1"/>
  <c r="AA271" i="1"/>
  <c r="AB271" i="1"/>
  <c r="AE464" i="1"/>
  <c r="AD464" i="1"/>
  <c r="AE398" i="1"/>
  <c r="AD398" i="1"/>
  <c r="AD466" i="1"/>
  <c r="AE466" i="1"/>
  <c r="AA159" i="1"/>
  <c r="AB159" i="1"/>
  <c r="AD369" i="1"/>
  <c r="AE369" i="1"/>
  <c r="AE56" i="1"/>
  <c r="AD56" i="1"/>
  <c r="AD231" i="1"/>
  <c r="AE231" i="1"/>
  <c r="AE402" i="1"/>
  <c r="AD402" i="1"/>
  <c r="AD483" i="1"/>
  <c r="AE483" i="1"/>
  <c r="AD274" i="1"/>
  <c r="AE274" i="1"/>
  <c r="AD574" i="1"/>
  <c r="AE574" i="1"/>
  <c r="AD568" i="1"/>
  <c r="AE568" i="1"/>
  <c r="AA641" i="1"/>
  <c r="AB641" i="1"/>
  <c r="AE314" i="1"/>
  <c r="AD314" i="1"/>
  <c r="AB234" i="1"/>
  <c r="AA234" i="1"/>
  <c r="AB439" i="1"/>
  <c r="AA439" i="1"/>
  <c r="AD352" i="1"/>
  <c r="AE352" i="1"/>
  <c r="AE440" i="1"/>
  <c r="AD440" i="1"/>
  <c r="AA486" i="1"/>
  <c r="AB486" i="1"/>
  <c r="AB216" i="1"/>
  <c r="AA216" i="1"/>
  <c r="AB556" i="1"/>
  <c r="AA556" i="1"/>
  <c r="AB491" i="1"/>
  <c r="AA491" i="1"/>
  <c r="AD364" i="1"/>
  <c r="AE364" i="1"/>
  <c r="AE522" i="1"/>
  <c r="AD522" i="1"/>
  <c r="AA318" i="1"/>
  <c r="AB318" i="1"/>
  <c r="AB327" i="1"/>
  <c r="AA327" i="1"/>
  <c r="AB412" i="1"/>
  <c r="AA412" i="1"/>
  <c r="AB99" i="1"/>
  <c r="AA99" i="1"/>
  <c r="AB184" i="1"/>
  <c r="AA184" i="1"/>
  <c r="AE123" i="1"/>
  <c r="AD123" i="1"/>
  <c r="AD223" i="1"/>
  <c r="AE223" i="1"/>
  <c r="AD552" i="1"/>
  <c r="AE552" i="1"/>
  <c r="AE594" i="1"/>
  <c r="AD594" i="1"/>
  <c r="AD449" i="1"/>
  <c r="AE449" i="1"/>
  <c r="AE413" i="1"/>
  <c r="AD413" i="1"/>
  <c r="AE426" i="1"/>
  <c r="AD426" i="1"/>
  <c r="AE487" i="1"/>
  <c r="AD487" i="1"/>
  <c r="AD601" i="1"/>
  <c r="AE601" i="1"/>
  <c r="AD264" i="1"/>
  <c r="AE264" i="1"/>
  <c r="AD423" i="1"/>
  <c r="AE423" i="1"/>
  <c r="AB448" i="1"/>
  <c r="AA448" i="1"/>
  <c r="AB631" i="1"/>
  <c r="AA631" i="1"/>
  <c r="AB158" i="1"/>
  <c r="AA158" i="1"/>
  <c r="AB452" i="1"/>
  <c r="AA452" i="1"/>
  <c r="AB597" i="1"/>
  <c r="AA597" i="1"/>
  <c r="AB355" i="1"/>
  <c r="AA355" i="1"/>
  <c r="AA240" i="1"/>
  <c r="AB240" i="1"/>
  <c r="AB257" i="1"/>
  <c r="AA257" i="1"/>
  <c r="AD393" i="1"/>
  <c r="AE393" i="1"/>
  <c r="AB307" i="1"/>
  <c r="AA307" i="1"/>
  <c r="AB371" i="1"/>
  <c r="AA371" i="1"/>
  <c r="AA542" i="1"/>
  <c r="AB542" i="1"/>
  <c r="AB310" i="1"/>
  <c r="AA310" i="1"/>
  <c r="AA485" i="1"/>
  <c r="AB485" i="1"/>
  <c r="AD456" i="1"/>
  <c r="AE456" i="1"/>
  <c r="AE530" i="1"/>
  <c r="AD530" i="1"/>
  <c r="AA341" i="1"/>
  <c r="AB341" i="1"/>
  <c r="AA433" i="1"/>
  <c r="AB433" i="1"/>
  <c r="AD458" i="1"/>
  <c r="AE458" i="1"/>
  <c r="AE380" i="1"/>
  <c r="AD380" i="1"/>
  <c r="AD437" i="1"/>
  <c r="AE437" i="1"/>
  <c r="AE564" i="1"/>
  <c r="AD564" i="1"/>
  <c r="AD165" i="1"/>
  <c r="AE165" i="1"/>
  <c r="AE539" i="1"/>
  <c r="AD539" i="1"/>
  <c r="AD642" i="1"/>
  <c r="AE642" i="1"/>
  <c r="AE549" i="1"/>
  <c r="AD549" i="1"/>
  <c r="AD176" i="1"/>
  <c r="AE176" i="1"/>
  <c r="AD404" i="1"/>
  <c r="AE404" i="1"/>
  <c r="AD581" i="1"/>
  <c r="AE581" i="1"/>
  <c r="AE253" i="1"/>
  <c r="AD253" i="1"/>
  <c r="AA131" i="1"/>
  <c r="AB131" i="1"/>
  <c r="AB517" i="1"/>
  <c r="AA517" i="1"/>
  <c r="AB617" i="1"/>
  <c r="AA617" i="1"/>
  <c r="AB394" i="1"/>
  <c r="AA394" i="1"/>
  <c r="AB385" i="1"/>
  <c r="AA385" i="1"/>
  <c r="AE173" i="1"/>
  <c r="AD173" i="1"/>
  <c r="AA560" i="1"/>
  <c r="AB560" i="1"/>
  <c r="AE68" i="1"/>
  <c r="AD68" i="1"/>
  <c r="AA65" i="1"/>
  <c r="AB65" i="1"/>
  <c r="AD548" i="1"/>
  <c r="AE548" i="1"/>
  <c r="AB392" i="1"/>
  <c r="AA392" i="1"/>
  <c r="AE246" i="1"/>
  <c r="AD246" i="1"/>
  <c r="AA55" i="1"/>
  <c r="AB55" i="1"/>
  <c r="AE406" i="1"/>
  <c r="AD406" i="1"/>
  <c r="AD523" i="1"/>
  <c r="AE523" i="1"/>
  <c r="AA592" i="1"/>
  <c r="AB592" i="1"/>
  <c r="AE266" i="1"/>
  <c r="AD266" i="1"/>
  <c r="AB189" i="1"/>
  <c r="AA189" i="1"/>
  <c r="AD541" i="1"/>
  <c r="AE541" i="1"/>
  <c r="AD190" i="1"/>
  <c r="AE190" i="1"/>
  <c r="AE430" i="1"/>
  <c r="AD430" i="1"/>
  <c r="AE170" i="1"/>
  <c r="AD170" i="1"/>
  <c r="AD399" i="1"/>
  <c r="AE399" i="1"/>
  <c r="AD191" i="1"/>
  <c r="AE191" i="1"/>
  <c r="AE502" i="1"/>
  <c r="AD502" i="1"/>
  <c r="AA156" i="1"/>
  <c r="AB156" i="1"/>
  <c r="AA44" i="1"/>
  <c r="AB44" i="1"/>
  <c r="AA447" i="1"/>
  <c r="AB447" i="1"/>
  <c r="AD226" i="1"/>
  <c r="AE226" i="1"/>
  <c r="AB141" i="1"/>
  <c r="AA141" i="1"/>
  <c r="AD337" i="1"/>
  <c r="AE337" i="1"/>
  <c r="AA620" i="1"/>
  <c r="AB620" i="1"/>
  <c r="AE180" i="1"/>
  <c r="AD180" i="1"/>
  <c r="AB182" i="1"/>
  <c r="AA182" i="1"/>
  <c r="AA602" i="1"/>
  <c r="AB602" i="1"/>
  <c r="AA504" i="1"/>
  <c r="AB504" i="1"/>
  <c r="AD415" i="1"/>
  <c r="AE415" i="1"/>
  <c r="AA108" i="1"/>
  <c r="AB108" i="1"/>
  <c r="AE489" i="1"/>
  <c r="AD489" i="1"/>
  <c r="AD621" i="1"/>
  <c r="AE621" i="1"/>
  <c r="AD166" i="1"/>
  <c r="AE166" i="1"/>
  <c r="AB225" i="1"/>
  <c r="AA225" i="1"/>
  <c r="AD292" i="1"/>
  <c r="AE292" i="1"/>
  <c r="AE71" i="1"/>
  <c r="AD71" i="1"/>
  <c r="AD428" i="1"/>
  <c r="AE428" i="1"/>
  <c r="AB624" i="1"/>
  <c r="AA624" i="1"/>
  <c r="AD576" i="1"/>
  <c r="AE576" i="1"/>
  <c r="AD126" i="1"/>
  <c r="AE126" i="1"/>
  <c r="AE61" i="1"/>
  <c r="AD61" i="1"/>
  <c r="AE606" i="1"/>
  <c r="AD606" i="1"/>
  <c r="AD588" i="1"/>
  <c r="AE588" i="1"/>
  <c r="AE342" i="1"/>
  <c r="AD342" i="1"/>
  <c r="AE628" i="1"/>
  <c r="AD628" i="1"/>
  <c r="AD580" i="1"/>
  <c r="AE580" i="1"/>
  <c r="AD281" i="1"/>
  <c r="AE281" i="1"/>
  <c r="AE478" i="1"/>
  <c r="AD478" i="1"/>
  <c r="AA250" i="1"/>
  <c r="AB250" i="1"/>
  <c r="AA206" i="1"/>
  <c r="AB206" i="1"/>
  <c r="AA172" i="1"/>
  <c r="AB172" i="1"/>
  <c r="AB319" i="1"/>
  <c r="AA319" i="1"/>
  <c r="AB450" i="1"/>
  <c r="AA450" i="1"/>
  <c r="AA277" i="1"/>
  <c r="AB277" i="1"/>
  <c r="AA205" i="1"/>
  <c r="AB205" i="1"/>
  <c r="AB50" i="1"/>
  <c r="AA50" i="1"/>
  <c r="AD178" i="1"/>
  <c r="AE178" i="1"/>
  <c r="AB296" i="1"/>
  <c r="AA296" i="1"/>
  <c r="AB600" i="1"/>
  <c r="AA600" i="1"/>
  <c r="AB629" i="1"/>
  <c r="AA629" i="1"/>
  <c r="AE461" i="1"/>
  <c r="AD461" i="1"/>
  <c r="AA186" i="1"/>
  <c r="AB186" i="1"/>
  <c r="AB89" i="1"/>
  <c r="AA89" i="1"/>
  <c r="AD117" i="1"/>
  <c r="AE117" i="1"/>
  <c r="AB351" i="1"/>
  <c r="AA351" i="1"/>
  <c r="AE331" i="1"/>
  <c r="AD331" i="1"/>
  <c r="AB586" i="1"/>
  <c r="AA586" i="1"/>
  <c r="AE308" i="1"/>
  <c r="AD308" i="1"/>
  <c r="AA551" i="1"/>
  <c r="AB551" i="1"/>
  <c r="AD467" i="1"/>
  <c r="AE467" i="1"/>
  <c r="AE120" i="1"/>
  <c r="AD120" i="1"/>
  <c r="AE618" i="1"/>
  <c r="AD618" i="1"/>
  <c r="AB208" i="1"/>
  <c r="AA208" i="1"/>
  <c r="AD479" i="1"/>
  <c r="AE479" i="1"/>
  <c r="AE477" i="1"/>
  <c r="AD477" i="1"/>
  <c r="AD429" i="1"/>
  <c r="AE429" i="1"/>
  <c r="AD167" i="1"/>
  <c r="AE167" i="1"/>
  <c r="AE127" i="1"/>
  <c r="AD127" i="1"/>
  <c r="AA227" i="1"/>
  <c r="AB227" i="1"/>
  <c r="AB500" i="1"/>
  <c r="AA500" i="1"/>
  <c r="AA193" i="1"/>
  <c r="AB193" i="1"/>
  <c r="AE301" i="1"/>
  <c r="AD301" i="1"/>
  <c r="AA48" i="1"/>
  <c r="AB48" i="1"/>
  <c r="AB475" i="1"/>
  <c r="AA475" i="1"/>
  <c r="AA424" i="1"/>
  <c r="AB424" i="1"/>
  <c r="AD75" i="1"/>
  <c r="AE75" i="1"/>
  <c r="AE627" i="1"/>
  <c r="AD627" i="1"/>
  <c r="AD420" i="1"/>
  <c r="AE420" i="1"/>
  <c r="AA376" i="1"/>
  <c r="AB376" i="1"/>
  <c r="AE614" i="1"/>
  <c r="AD614" i="1"/>
  <c r="AE211" i="1"/>
  <c r="AD211" i="1"/>
  <c r="AE86" i="1"/>
  <c r="AD86" i="1"/>
  <c r="AD493" i="1"/>
  <c r="AE493" i="1"/>
  <c r="AD162" i="1"/>
  <c r="AE162" i="1"/>
  <c r="AD381" i="1"/>
  <c r="AE381" i="1"/>
  <c r="AD265" i="1"/>
  <c r="AE265" i="1"/>
  <c r="AB171" i="1"/>
  <c r="AA171" i="1"/>
  <c r="AB570" i="1"/>
  <c r="AA570" i="1"/>
  <c r="AA361" i="1"/>
  <c r="AB361" i="1"/>
  <c r="AA122" i="1"/>
  <c r="AB122" i="1"/>
  <c r="AD346" i="1"/>
  <c r="AE346" i="1"/>
  <c r="AE258" i="1"/>
  <c r="AD258" i="1"/>
  <c r="AE526" i="1"/>
  <c r="AD526" i="1"/>
  <c r="AD138" i="1"/>
  <c r="AE138" i="1"/>
  <c r="AD438" i="1"/>
  <c r="AE438" i="1"/>
  <c r="AE395" i="1"/>
  <c r="AD395" i="1"/>
  <c r="AA153" i="1"/>
  <c r="AB153" i="1"/>
  <c r="AB224" i="1"/>
  <c r="AA224" i="1"/>
  <c r="AD139" i="1"/>
  <c r="AE139" i="1"/>
  <c r="AE637" i="1"/>
  <c r="AD637" i="1"/>
  <c r="AE78" i="1"/>
  <c r="AD78" i="1"/>
  <c r="AD311" i="1"/>
  <c r="AE311" i="1"/>
  <c r="AE140" i="1"/>
  <c r="AD140" i="1"/>
  <c r="AE591" i="1"/>
  <c r="AD591" i="1"/>
  <c r="AE145" i="1"/>
  <c r="AD145" i="1"/>
  <c r="AE397" i="1"/>
  <c r="AD397" i="1"/>
  <c r="AA130" i="1"/>
  <c r="AB130" i="1"/>
  <c r="AD480" i="1"/>
  <c r="AE480" i="1"/>
  <c r="AD289" i="1"/>
  <c r="AE289" i="1"/>
  <c r="AD405" i="1"/>
  <c r="AE405" i="1"/>
  <c r="AE102" i="1"/>
  <c r="AD102" i="1"/>
  <c r="AD647" i="1"/>
  <c r="AE647" i="1"/>
  <c r="AE586" i="1" l="1"/>
  <c r="AD586" i="1"/>
  <c r="AD89" i="1"/>
  <c r="AE89" i="1"/>
  <c r="AD600" i="1"/>
  <c r="AE600" i="1"/>
  <c r="AD392" i="1"/>
  <c r="AE392" i="1"/>
  <c r="AD617" i="1"/>
  <c r="AE617" i="1"/>
  <c r="AE310" i="1"/>
  <c r="AD310" i="1"/>
  <c r="AE597" i="1"/>
  <c r="AD597" i="1"/>
  <c r="AE448" i="1"/>
  <c r="AD448" i="1"/>
  <c r="AD184" i="1"/>
  <c r="AE184" i="1"/>
  <c r="AE556" i="1"/>
  <c r="AD556" i="1"/>
  <c r="AD66" i="1"/>
  <c r="AE66" i="1"/>
  <c r="AE248" i="1"/>
  <c r="AD248" i="1"/>
  <c r="AD215" i="1"/>
  <c r="AE215" i="1"/>
  <c r="AD177" i="1"/>
  <c r="AE177" i="1"/>
  <c r="AD134" i="1"/>
  <c r="AE134" i="1"/>
  <c r="AE81" i="1"/>
  <c r="AD81" i="1"/>
  <c r="AE233" i="1"/>
  <c r="AD233" i="1"/>
  <c r="AD146" i="1"/>
  <c r="AE146" i="1"/>
  <c r="AD73" i="1"/>
  <c r="AE73" i="1"/>
  <c r="AD52" i="1"/>
  <c r="AE52" i="1"/>
  <c r="AE97" i="1"/>
  <c r="AD97" i="1"/>
  <c r="AD291" i="1"/>
  <c r="AE291" i="1"/>
  <c r="AE488" i="1"/>
  <c r="AD488" i="1"/>
  <c r="AD361" i="1"/>
  <c r="AE361" i="1"/>
  <c r="AD48" i="1"/>
  <c r="AE48" i="1"/>
  <c r="AD227" i="1"/>
  <c r="AE227" i="1"/>
  <c r="AE205" i="1"/>
  <c r="AD205" i="1"/>
  <c r="AD172" i="1"/>
  <c r="AE172" i="1"/>
  <c r="AE602" i="1"/>
  <c r="AD602" i="1"/>
  <c r="AE44" i="1"/>
  <c r="AD44" i="1"/>
  <c r="AD560" i="1"/>
  <c r="AE560" i="1"/>
  <c r="AE341" i="1"/>
  <c r="AD341" i="1"/>
  <c r="AE318" i="1"/>
  <c r="AD318" i="1"/>
  <c r="AE641" i="1"/>
  <c r="AD641" i="1"/>
  <c r="AE529" i="1"/>
  <c r="AD529" i="1"/>
  <c r="AE69" i="1"/>
  <c r="AD69" i="1"/>
  <c r="AE267" i="1"/>
  <c r="AD267" i="1"/>
  <c r="AE515" i="1"/>
  <c r="AD515" i="1"/>
  <c r="AD382" i="1"/>
  <c r="AE382" i="1"/>
  <c r="AD463" i="1"/>
  <c r="AE463" i="1"/>
  <c r="AD356" i="1"/>
  <c r="AE356" i="1"/>
  <c r="AE333" i="1"/>
  <c r="AD333" i="1"/>
  <c r="AD79" i="1"/>
  <c r="AE79" i="1"/>
  <c r="AE280" i="1"/>
  <c r="AD280" i="1"/>
  <c r="AE558" i="1"/>
  <c r="AD558" i="1"/>
  <c r="AD197" i="1"/>
  <c r="AE197" i="1"/>
  <c r="AD593" i="1"/>
  <c r="AE593" i="1"/>
  <c r="AE570" i="1"/>
  <c r="AD570" i="1"/>
  <c r="AD296" i="1"/>
  <c r="AE296" i="1"/>
  <c r="AE624" i="1"/>
  <c r="AD624" i="1"/>
  <c r="AE225" i="1"/>
  <c r="AD225" i="1"/>
  <c r="AD182" i="1"/>
  <c r="AE182" i="1"/>
  <c r="AE141" i="1"/>
  <c r="AD141" i="1"/>
  <c r="AE189" i="1"/>
  <c r="AD189" i="1"/>
  <c r="AE517" i="1"/>
  <c r="AD517" i="1"/>
  <c r="AD257" i="1"/>
  <c r="AE257" i="1"/>
  <c r="AD452" i="1"/>
  <c r="AE452" i="1"/>
  <c r="AE99" i="1"/>
  <c r="AD99" i="1"/>
  <c r="AD216" i="1"/>
  <c r="AE216" i="1"/>
  <c r="AE439" i="1"/>
  <c r="AD439" i="1"/>
  <c r="AD416" i="1"/>
  <c r="AE416" i="1"/>
  <c r="AE525" i="1"/>
  <c r="AD525" i="1"/>
  <c r="AE238" i="1"/>
  <c r="AD238" i="1"/>
  <c r="AE297" i="1"/>
  <c r="AD297" i="1"/>
  <c r="AD583" i="1"/>
  <c r="AE583" i="1"/>
  <c r="AD154" i="1"/>
  <c r="AE154" i="1"/>
  <c r="AD111" i="1"/>
  <c r="AE111" i="1"/>
  <c r="AD505" i="1"/>
  <c r="AE505" i="1"/>
  <c r="AD214" i="1"/>
  <c r="AE214" i="1"/>
  <c r="AD316" i="1"/>
  <c r="AE316" i="1"/>
  <c r="AE105" i="1"/>
  <c r="AD105" i="1"/>
  <c r="AD255" i="1"/>
  <c r="AE255" i="1"/>
  <c r="AE60" i="1"/>
  <c r="AD60" i="1"/>
  <c r="AD290" i="1"/>
  <c r="AE290" i="1"/>
  <c r="AD634" i="1"/>
  <c r="AE634" i="1"/>
  <c r="AE151" i="1"/>
  <c r="AD151" i="1"/>
  <c r="AE186" i="1"/>
  <c r="AD186" i="1"/>
  <c r="AD277" i="1"/>
  <c r="AE277" i="1"/>
  <c r="AD206" i="1"/>
  <c r="AE206" i="1"/>
  <c r="AD108" i="1"/>
  <c r="AE108" i="1"/>
  <c r="AE156" i="1"/>
  <c r="AD156" i="1"/>
  <c r="AD542" i="1"/>
  <c r="AE542" i="1"/>
  <c r="AE159" i="1"/>
  <c r="AD159" i="1"/>
  <c r="AD271" i="1"/>
  <c r="AE271" i="1"/>
  <c r="AD536" i="1"/>
  <c r="AE536" i="1"/>
  <c r="AD615" i="1"/>
  <c r="AE615" i="1"/>
  <c r="AE471" i="1"/>
  <c r="AD471" i="1"/>
  <c r="AD518" i="1"/>
  <c r="AE518" i="1"/>
  <c r="AD516" i="1"/>
  <c r="AE516" i="1"/>
  <c r="AD104" i="1"/>
  <c r="AE104" i="1"/>
  <c r="AD128" i="1"/>
  <c r="AE128" i="1"/>
  <c r="AD441" i="1"/>
  <c r="AE441" i="1"/>
  <c r="AE417" i="1"/>
  <c r="AD417" i="1"/>
  <c r="AE321" i="1"/>
  <c r="AD321" i="1"/>
  <c r="AD360" i="1"/>
  <c r="AE360" i="1"/>
  <c r="AE235" i="1"/>
  <c r="AD235" i="1"/>
  <c r="AE638" i="1"/>
  <c r="AD638" i="1"/>
  <c r="AD171" i="1"/>
  <c r="AE171" i="1"/>
  <c r="AD208" i="1"/>
  <c r="AE208" i="1"/>
  <c r="AD351" i="1"/>
  <c r="AE351" i="1"/>
  <c r="AD450" i="1"/>
  <c r="AE450" i="1"/>
  <c r="AD385" i="1"/>
  <c r="AE385" i="1"/>
  <c r="AE371" i="1"/>
  <c r="AD371" i="1"/>
  <c r="AE158" i="1"/>
  <c r="AD158" i="1"/>
  <c r="AD412" i="1"/>
  <c r="AE412" i="1"/>
  <c r="AD234" i="1"/>
  <c r="AE234" i="1"/>
  <c r="AD340" i="1"/>
  <c r="AE340" i="1"/>
  <c r="AD125" i="1"/>
  <c r="AE125" i="1"/>
  <c r="AD443" i="1"/>
  <c r="AE443" i="1"/>
  <c r="AD83" i="1"/>
  <c r="AE83" i="1"/>
  <c r="AE421" i="1"/>
  <c r="AD421" i="1"/>
  <c r="AE181" i="1"/>
  <c r="AD181" i="1"/>
  <c r="AE374" i="1"/>
  <c r="AD374" i="1"/>
  <c r="AE579" i="1"/>
  <c r="AD579" i="1"/>
  <c r="AD639" i="1"/>
  <c r="AE639" i="1"/>
  <c r="AE476" i="1"/>
  <c r="AD476" i="1"/>
  <c r="AE376" i="1"/>
  <c r="AD376" i="1"/>
  <c r="AD424" i="1"/>
  <c r="AE424" i="1"/>
  <c r="AD193" i="1"/>
  <c r="AE193" i="1"/>
  <c r="AD551" i="1"/>
  <c r="AE551" i="1"/>
  <c r="AD250" i="1"/>
  <c r="AE250" i="1"/>
  <c r="AE55" i="1"/>
  <c r="AD55" i="1"/>
  <c r="AE65" i="1"/>
  <c r="AD65" i="1"/>
  <c r="AD131" i="1"/>
  <c r="AE131" i="1"/>
  <c r="AD240" i="1"/>
  <c r="AE240" i="1"/>
  <c r="AE486" i="1"/>
  <c r="AD486" i="1"/>
  <c r="AD347" i="1"/>
  <c r="AE347" i="1"/>
  <c r="AD533" i="1"/>
  <c r="AE533" i="1"/>
  <c r="AD453" i="1"/>
  <c r="AE453" i="1"/>
  <c r="AE107" i="1"/>
  <c r="AD107" i="1"/>
  <c r="AD49" i="1"/>
  <c r="AE49" i="1"/>
  <c r="AD511" i="1"/>
  <c r="AE511" i="1"/>
  <c r="AE344" i="1"/>
  <c r="AD344" i="1"/>
  <c r="AD350" i="1"/>
  <c r="AE350" i="1"/>
  <c r="AD622" i="1"/>
  <c r="AE622" i="1"/>
  <c r="AE616" i="1"/>
  <c r="AD616" i="1"/>
  <c r="AD357" i="1"/>
  <c r="AE357" i="1"/>
  <c r="AE585" i="1"/>
  <c r="AD585" i="1"/>
  <c r="AD241" i="1"/>
  <c r="AE241" i="1"/>
  <c r="AE475" i="1"/>
  <c r="AD475" i="1"/>
  <c r="AE500" i="1"/>
  <c r="AD500" i="1"/>
  <c r="AD629" i="1"/>
  <c r="AE629" i="1"/>
  <c r="AE50" i="1"/>
  <c r="AD50" i="1"/>
  <c r="AD319" i="1"/>
  <c r="AE319" i="1"/>
  <c r="AE394" i="1"/>
  <c r="AD394" i="1"/>
  <c r="AD307" i="1"/>
  <c r="AE307" i="1"/>
  <c r="AD355" i="1"/>
  <c r="AE355" i="1"/>
  <c r="AE631" i="1"/>
  <c r="AD631" i="1"/>
  <c r="AE327" i="1"/>
  <c r="AD327" i="1"/>
  <c r="AD491" i="1"/>
  <c r="AE491" i="1"/>
  <c r="AD175" i="1"/>
  <c r="AE175" i="1"/>
  <c r="AD490" i="1"/>
  <c r="AE490" i="1"/>
  <c r="AE353" i="1"/>
  <c r="AD353" i="1"/>
  <c r="AE609" i="1"/>
  <c r="AD609" i="1"/>
  <c r="AE207" i="1"/>
  <c r="AD207" i="1"/>
  <c r="AD389" i="1"/>
  <c r="AE389" i="1"/>
  <c r="AE496" i="1"/>
  <c r="AD496" i="1"/>
  <c r="AD474" i="1"/>
  <c r="AE474" i="1"/>
  <c r="AD188" i="1"/>
  <c r="AE188" i="1"/>
  <c r="AE295" i="1"/>
  <c r="AD295" i="1"/>
  <c r="AD418" i="1"/>
  <c r="AE418" i="1"/>
  <c r="AD596" i="1"/>
  <c r="AE596" i="1"/>
  <c r="AD298" i="1"/>
  <c r="AE298" i="1"/>
  <c r="AD80" i="1"/>
  <c r="AE80" i="1"/>
  <c r="AD122" i="1"/>
  <c r="AE122" i="1"/>
  <c r="AE504" i="1"/>
  <c r="AD504" i="1"/>
  <c r="AD620" i="1"/>
  <c r="AE620" i="1"/>
  <c r="AD447" i="1"/>
  <c r="AE447" i="1"/>
  <c r="AE592" i="1"/>
  <c r="AD592" i="1"/>
  <c r="AD433" i="1"/>
  <c r="AE433" i="1"/>
  <c r="AE485" i="1"/>
  <c r="AD485" i="1"/>
  <c r="AE553" i="1"/>
  <c r="AD553" i="1"/>
  <c r="AD519" i="1"/>
  <c r="AE519" i="1"/>
  <c r="AE589" i="1"/>
  <c r="AD589" i="1"/>
  <c r="AD273" i="1"/>
  <c r="AE273" i="1"/>
  <c r="AE386" i="1"/>
  <c r="AD386" i="1"/>
  <c r="AD524" i="1"/>
  <c r="AE524" i="1"/>
  <c r="AE434" i="1"/>
  <c r="AD434" i="1"/>
  <c r="AD368" i="1"/>
  <c r="AE368" i="1"/>
  <c r="AE607" i="1"/>
  <c r="AD607" i="1"/>
  <c r="AE377" i="1"/>
  <c r="AD377" i="1"/>
  <c r="AD414" i="1"/>
  <c r="AE414" i="1"/>
  <c r="AE130" i="1"/>
  <c r="AD130" i="1"/>
  <c r="AD224" i="1"/>
  <c r="AE224" i="1"/>
  <c r="AE153" i="1"/>
  <c r="AD153" i="1"/>
  <c r="AC11" i="1" l="1"/>
</calcChain>
</file>

<file path=xl/sharedStrings.xml><?xml version="1.0" encoding="utf-8"?>
<sst xmlns="http://schemas.openxmlformats.org/spreadsheetml/2006/main" count="5504" uniqueCount="1797">
  <si>
    <t>VV UMa / GSC 03810-01290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</si>
  <si>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</si>
  <si>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</si>
  <si>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</si>
  <si>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</si>
  <si>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</si>
  <si>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</si>
  <si>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</si>
  <si>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</si>
  <si>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</si>
  <si>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</si>
  <si>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</si>
  <si>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</si>
  <si>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</si>
  <si>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</si>
  <si>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</si>
  <si>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</si>
  <si>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</si>
  <si>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</si>
  <si>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</si>
  <si>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</si>
  <si>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</si>
  <si>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NEW 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</si>
  <si>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</si>
  <si>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</si>
  <si>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</si>
  <si>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</si>
  <si>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</si>
  <si>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</si>
  <si>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</si>
  <si>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</si>
  <si>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</si>
  <si>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</si>
  <si>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</si>
  <si>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</si>
  <si>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</si>
  <si>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</si>
  <si>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</si>
  <si>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</si>
  <si>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</si>
  <si>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</si>
  <si>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</si>
  <si>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</si>
  <si>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</si>
  <si>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</si>
  <si>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</si>
  <si>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</si>
  <si>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</si>
  <si>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</si>
  <si>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</si>
  <si>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</si>
  <si>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</si>
  <si>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</si>
  <si>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</si>
  <si>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</si>
  <si>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</si>
  <si>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</si>
  <si>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</si>
  <si>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</si>
  <si>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</si>
  <si>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</si>
  <si>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</si>
  <si>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</si>
  <si>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</si>
  <si>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</si>
  <si>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t># of data points:</t>
  </si>
  <si>
    <t>Old Cycle</t>
  </si>
  <si>
    <t>PE</t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</si>
  <si>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</si>
  <si>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</si>
  <si>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</si>
  <si>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</si>
  <si>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</si>
  <si>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</si>
  <si>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</si>
  <si>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</si>
  <si>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</si>
  <si>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</si>
  <si>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</si>
  <si>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</si>
  <si>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BBSAG</t>
  </si>
  <si>
    <t>IBVS</t>
  </si>
  <si>
    <t>Misc</t>
  </si>
  <si>
    <t>Lin.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</si>
  <si>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</si>
  <si>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</si>
  <si>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</si>
  <si>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</si>
  <si>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</si>
  <si>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</si>
  <si>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</si>
  <si>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</si>
  <si>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</si>
  <si>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</si>
  <si>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</si>
  <si>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PZ 4.66 </t>
  </si>
  <si>
    <t>II</t>
  </si>
  <si>
    <t>I</t>
  </si>
  <si>
    <t> VB 5.12 </t>
  </si>
  <si>
    <t>BAVM 12 </t>
  </si>
  <si>
    <t> AJ 70.371 </t>
  </si>
  <si>
    <t> AAPS 27.292 </t>
  </si>
  <si>
    <t>BAVM 23 </t>
  </si>
  <si>
    <t> AVSJ 3.69 </t>
  </si>
  <si>
    <t>Mallama</t>
  </si>
  <si>
    <t> AVSJ 4.91 </t>
  </si>
  <si>
    <t> BRNO 12 </t>
  </si>
  <si>
    <t>BRNO 12</t>
  </si>
  <si>
    <t> AVSJ 5.39 </t>
  </si>
  <si>
    <t>BRNO 14</t>
  </si>
  <si>
    <t>AN 294,124</t>
  </si>
  <si>
    <t>AN 294,226</t>
  </si>
  <si>
    <t> AVSJ 5.89 </t>
  </si>
  <si>
    <t>BBSAG Bull.8</t>
  </si>
  <si>
    <t>IBVS 0937</t>
  </si>
  <si>
    <t>BBSAG Bull.9</t>
  </si>
  <si>
    <t>BBSAG Bull.11</t>
  </si>
  <si>
    <t>JAAVSO 6,32</t>
  </si>
  <si>
    <t>BBSAG Bull.14</t>
  </si>
  <si>
    <t>BBSAG Bull.16</t>
  </si>
  <si>
    <t>BBSAG Bull.17</t>
  </si>
  <si>
    <t>BBSAG Bull.18</t>
  </si>
  <si>
    <t> AVSJ 7.41 </t>
  </si>
  <si>
    <t>BBSAG Bull.21</t>
  </si>
  <si>
    <t>AN 298,123</t>
  </si>
  <si>
    <t>BBSAG Bull.22</t>
  </si>
  <si>
    <t>AN 300,167</t>
  </si>
  <si>
    <t>BRNO 20</t>
  </si>
  <si>
    <t>IBVS 1030</t>
  </si>
  <si>
    <t>??</t>
  </si>
  <si>
    <t>BBSAG Bull.23</t>
  </si>
  <si>
    <t>BBSAG Bull.25</t>
  </si>
  <si>
    <t>IBVS 1751</t>
  </si>
  <si>
    <t>IBVS 1200</t>
  </si>
  <si>
    <t>AAVSO 1</t>
  </si>
  <si>
    <t> AOEB 1 </t>
  </si>
  <si>
    <t>BBSAG Bull.26</t>
  </si>
  <si>
    <t>BBSAG Bull.27</t>
  </si>
  <si>
    <t>BBSAG 27</t>
  </si>
  <si>
    <t>IBVS 1358</t>
  </si>
  <si>
    <t>BBSAG Bull.28</t>
  </si>
  <si>
    <t>BBSAG Bull.31</t>
  </si>
  <si>
    <t>BRNO 23</t>
  </si>
  <si>
    <t>BBSAG Bull.37</t>
  </si>
  <si>
    <t>BBSAG Bull.42</t>
  </si>
  <si>
    <t>BBSAG Bull.43</t>
  </si>
  <si>
    <t>BBSAG Bull.46</t>
  </si>
  <si>
    <t>INF. PRIV.</t>
  </si>
  <si>
    <t>BBSAG Bull.47</t>
  </si>
  <si>
    <t>BBSAG Bull.48</t>
  </si>
  <si>
    <t>BBSAG Bull.53</t>
  </si>
  <si>
    <t>BRNO 26</t>
  </si>
  <si>
    <t>BBSAG Bull.54</t>
  </si>
  <si>
    <t>BBSAG 54</t>
  </si>
  <si>
    <t>BBSAG Bull.59</t>
  </si>
  <si>
    <t> BRNO 26 </t>
  </si>
  <si>
    <t>BBSAG Bull.60</t>
  </si>
  <si>
    <t>BBSAG Bull.65</t>
  </si>
  <si>
    <t>BBSAG Bull.66</t>
  </si>
  <si>
    <t>BBSAG Bull.69</t>
  </si>
  <si>
    <t>BBSAG Bull.72</t>
  </si>
  <si>
    <t>BBSAG Bull.71</t>
  </si>
  <si>
    <t>GCVS 4</t>
  </si>
  <si>
    <t>BRNO 27</t>
  </si>
  <si>
    <t>BBSAG Bull.75</t>
  </si>
  <si>
    <t>BBSAG Bull.76</t>
  </si>
  <si>
    <t> VSSC 68 </t>
  </si>
  <si>
    <t>BBSAG Bull.81</t>
  </si>
  <si>
    <t>BBSAG Bull.83</t>
  </si>
  <si>
    <t>BBSAG Bull.84</t>
  </si>
  <si>
    <t>BRNO 30</t>
  </si>
  <si>
    <t>BBSAG Bull.87</t>
  </si>
  <si>
    <t>BBSAG Bull.88</t>
  </si>
  <si>
    <t>BBSAG Bull.91</t>
  </si>
  <si>
    <t>BBSAG Bull.94</t>
  </si>
  <si>
    <t>BRNO 31</t>
  </si>
  <si>
    <t>BBSAG Bull.95</t>
  </si>
  <si>
    <t>BBSAG Bull.97</t>
  </si>
  <si>
    <t>BBSAG Bull.98</t>
  </si>
  <si>
    <t>AAVSO 5</t>
  </si>
  <si>
    <t>BBSAG Bull.101</t>
  </si>
  <si>
    <t>BBSAG Bull.103</t>
  </si>
  <si>
    <t> BRNO 31 </t>
  </si>
  <si>
    <t>BBSAG Bull.104</t>
  </si>
  <si>
    <t> AAP 311.915 </t>
  </si>
  <si>
    <t>VSB 47 </t>
  </si>
  <si>
    <t>BBSAG Bull.108</t>
  </si>
  <si>
    <t>BBSAG Bull.113</t>
  </si>
  <si>
    <t>BBSAG Bull.109</t>
  </si>
  <si>
    <t> BRNO 32 </t>
  </si>
  <si>
    <t>BBSAG Bull.111</t>
  </si>
  <si>
    <t>BAV-M 93</t>
  </si>
  <si>
    <t>BBSAG Bull.112</t>
  </si>
  <si>
    <t>BBSAG Bull.114</t>
  </si>
  <si>
    <t>BBSAG Bull.115</t>
  </si>
  <si>
    <t>BBSAG Bull.117</t>
  </si>
  <si>
    <t>BBSAG Bull.118</t>
  </si>
  <si>
    <t> BBS 119 </t>
  </si>
  <si>
    <t>BBSAG 119</t>
  </si>
  <si>
    <t>IBVS 5263</t>
  </si>
  <si>
    <t> AOEB 7 </t>
  </si>
  <si>
    <t>IBVS 4840</t>
  </si>
  <si>
    <t>Nelson 2000</t>
  </si>
  <si>
    <t>IBVS 5296</t>
  </si>
  <si>
    <t> AOEB 10 </t>
  </si>
  <si>
    <t>IBVS 5380</t>
  </si>
  <si>
    <t>IBVS 5493</t>
  </si>
  <si>
    <t>IBVS 5494</t>
  </si>
  <si>
    <t>IBVS 5643</t>
  </si>
  <si>
    <t>IBVS 5676</t>
  </si>
  <si>
    <t>VSB 42 </t>
  </si>
  <si>
    <t>OEJV 0074</t>
  </si>
  <si>
    <t>IBVS 5543</t>
  </si>
  <si>
    <t>OEJV 0003</t>
  </si>
  <si>
    <t>IBVS 5657</t>
  </si>
  <si>
    <t>IBVS 5731</t>
  </si>
  <si>
    <t> AOEB 12 </t>
  </si>
  <si>
    <t>IBVS 5753</t>
  </si>
  <si>
    <t>JAVSO..39..177</t>
  </si>
  <si>
    <t>IBVS 5893</t>
  </si>
  <si>
    <t>IBVS 5835</t>
  </si>
  <si>
    <t>IBVS 5874</t>
  </si>
  <si>
    <t>JAVSO..36..186</t>
  </si>
  <si>
    <t>IBVS 5933</t>
  </si>
  <si>
    <t>OEJV 0094</t>
  </si>
  <si>
    <t>OEJV 0107</t>
  </si>
  <si>
    <t>JAVSO..38...85</t>
  </si>
  <si>
    <t>IBVS 5938</t>
  </si>
  <si>
    <t>IBVS 5894</t>
  </si>
  <si>
    <t>IBVS 5974</t>
  </si>
  <si>
    <t> JAAVSO 39;94 </t>
  </si>
  <si>
    <t>JAVSO..39...94</t>
  </si>
  <si>
    <t>VSB 51 </t>
  </si>
  <si>
    <t>IBVS 5943</t>
  </si>
  <si>
    <t> JAAVSO 39;177 </t>
  </si>
  <si>
    <t>BAVM 214 </t>
  </si>
  <si>
    <t>IBVS 5959</t>
  </si>
  <si>
    <t>OEJV 0137</t>
  </si>
  <si>
    <t>IBVS 5988</t>
  </si>
  <si>
    <t>IBVS 5992</t>
  </si>
  <si>
    <t>BAVM 215 </t>
  </si>
  <si>
    <t>IBVS 5984</t>
  </si>
  <si>
    <t>BAVM 231 </t>
  </si>
  <si>
    <t>IBVS 6070</t>
  </si>
  <si>
    <t>VSB 53 </t>
  </si>
  <si>
    <t> JAAVSO 40;975 </t>
  </si>
  <si>
    <t>JAVSO..40....1</t>
  </si>
  <si>
    <t>JAVSO..40..975</t>
  </si>
  <si>
    <t>IBVS 6029</t>
  </si>
  <si>
    <t>VSB 55 </t>
  </si>
  <si>
    <t> JAAVSO 41;122 </t>
  </si>
  <si>
    <t>JAVSO..41..122</t>
  </si>
  <si>
    <t>IBVS 6114</t>
  </si>
  <si>
    <t>BAVM 232 </t>
  </si>
  <si>
    <t>IBVS 6084</t>
  </si>
  <si>
    <t>VSB 56 </t>
  </si>
  <si>
    <t>BAVM 238 </t>
  </si>
  <si>
    <t>IBVS 6149</t>
  </si>
  <si>
    <t> JAAVSO 43-1 </t>
  </si>
  <si>
    <t> JAAVSO 42;426 </t>
  </si>
  <si>
    <t>JAVSO..42..426</t>
  </si>
  <si>
    <t>BAVM 239 </t>
  </si>
  <si>
    <t>IBVS 6152</t>
  </si>
  <si>
    <t>OEJV 0181</t>
  </si>
  <si>
    <t>JAVSO..44…69</t>
  </si>
  <si>
    <t>IBVS 6230</t>
  </si>
  <si>
    <t>JAVSO..43...77</t>
  </si>
  <si>
    <t>JAVSO..44..164</t>
  </si>
  <si>
    <t>JAVSO..45..215</t>
  </si>
  <si>
    <t>VSB-064</t>
  </si>
  <si>
    <t>Rc</t>
  </si>
  <si>
    <t>IBVS 6244</t>
  </si>
  <si>
    <t>JAVSO..46…79 (2018)</t>
  </si>
  <si>
    <t>VSB-066</t>
  </si>
  <si>
    <t>JAVSO..47..105</t>
  </si>
  <si>
    <t>OEJV 0204</t>
  </si>
  <si>
    <t>JAVSO..46..184</t>
  </si>
  <si>
    <t>JAVSO..47..263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</si>
  <si>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</si>
  <si>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</si>
  <si>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</si>
  <si>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</si>
  <si>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</si>
  <si>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</si>
  <si>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</si>
  <si>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</si>
  <si>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</si>
  <si>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</si>
  <si>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2440751.436 </t>
  </si>
  <si>
    <t> 13.06.1970 22:27 </t>
  </si>
  <si>
    <t> 0.028 </t>
  </si>
  <si>
    <t>V </t>
  </si>
  <si>
    <t> R.Polloczek </t>
  </si>
  <si>
    <t>2440751.443 </t>
  </si>
  <si>
    <t> 13.06.1970 22:37 </t>
  </si>
  <si>
    <t> 0.035 </t>
  </si>
  <si>
    <t> J.Silhan </t>
  </si>
  <si>
    <t>2440751.445 </t>
  </si>
  <si>
    <t> 13.06.1970 22:40 </t>
  </si>
  <si>
    <t> 0.037 </t>
  </si>
  <si>
    <t> M.Sustek </t>
  </si>
  <si>
    <t>2441042.204 </t>
  </si>
  <si>
    <t> 31.03.1971 16:53 </t>
  </si>
  <si>
    <t> 0.034 </t>
  </si>
  <si>
    <t> BRNO 14 </t>
  </si>
  <si>
    <t>2441061.451 </t>
  </si>
  <si>
    <t> 19.04.1971 22:49 </t>
  </si>
  <si>
    <t>2441070.381 </t>
  </si>
  <si>
    <t> 28.04.1971 21:08 </t>
  </si>
  <si>
    <t> 0.029 </t>
  </si>
  <si>
    <t>2441070.382 </t>
  </si>
  <si>
    <t> 28.04.1971 21:10 </t>
  </si>
  <si>
    <t> 0.030 </t>
  </si>
  <si>
    <t> J.Hollan </t>
  </si>
  <si>
    <t>2441074.508 </t>
  </si>
  <si>
    <t> 03.05.1971 00:11 </t>
  </si>
  <si>
    <t> 0.031 </t>
  </si>
  <si>
    <t> W.Braune </t>
  </si>
  <si>
    <t>BAVM 25 </t>
  </si>
  <si>
    <t>2441389.309 </t>
  </si>
  <si>
    <t> 12.03.1972 19:24 </t>
  </si>
  <si>
    <t> 0.012 </t>
  </si>
  <si>
    <t>BAVM 26 </t>
  </si>
  <si>
    <t>2441391.393 </t>
  </si>
  <si>
    <t> 14.03.1972 21:25 </t>
  </si>
  <si>
    <t>2441766.683 </t>
  </si>
  <si>
    <t> 25.03.1973 04:23 </t>
  </si>
  <si>
    <t> 0.015 </t>
  </si>
  <si>
    <t> A.Mallama </t>
  </si>
  <si>
    <t> BBS 8 </t>
  </si>
  <si>
    <t>2441768.745 </t>
  </si>
  <si>
    <t> 27.03.1973 05:52 </t>
  </si>
  <si>
    <t>2441776.267 </t>
  </si>
  <si>
    <t> 03.04.1973 18:24 </t>
  </si>
  <si>
    <t> -0.025 </t>
  </si>
  <si>
    <t>E </t>
  </si>
  <si>
    <t>?</t>
  </si>
  <si>
    <t> O.Demircan </t>
  </si>
  <si>
    <t>IBVS 937 </t>
  </si>
  <si>
    <t>2441786.619 </t>
  </si>
  <si>
    <t> 14.04.1973 02:51 </t>
  </si>
  <si>
    <t> 0.017 </t>
  </si>
  <si>
    <t> BBS 9 </t>
  </si>
  <si>
    <t>2441942.642 </t>
  </si>
  <si>
    <t> 17.09.1973 03:24 </t>
  </si>
  <si>
    <t> 0.004 </t>
  </si>
  <si>
    <t> K.Locher </t>
  </si>
  <si>
    <t> BBS 11 </t>
  </si>
  <si>
    <t>2442096.623 </t>
  </si>
  <si>
    <t> 18.02.1974 02:57 </t>
  </si>
  <si>
    <t> E.Mayer </t>
  </si>
  <si>
    <t> AVSJ 6.32 </t>
  </si>
  <si>
    <t>2442105.560 </t>
  </si>
  <si>
    <t> 27.02.1974 01:26 </t>
  </si>
  <si>
    <t> 0.013 </t>
  </si>
  <si>
    <t>2442120.671 </t>
  </si>
  <si>
    <t> 14.03.1974 04:06 </t>
  </si>
  <si>
    <t> 0.002 </t>
  </si>
  <si>
    <t>2442132.364 </t>
  </si>
  <si>
    <t> 25.03.1974 20:44 </t>
  </si>
  <si>
    <t> 0.010 </t>
  </si>
  <si>
    <t> R.Diethelm </t>
  </si>
  <si>
    <t> BBS 14 </t>
  </si>
  <si>
    <t>2442151.608 </t>
  </si>
  <si>
    <t> 14.04.1974 02:35 </t>
  </si>
  <si>
    <t> 0.007 </t>
  </si>
  <si>
    <t>2442202.484 </t>
  </si>
  <si>
    <t> 03.06.1974 23:36 </t>
  </si>
  <si>
    <t> BBS 16 </t>
  </si>
  <si>
    <t>2442277.402 </t>
  </si>
  <si>
    <t> 17.08.1974 21:38 </t>
  </si>
  <si>
    <t> C.Romoli </t>
  </si>
  <si>
    <t> BBS 17 </t>
  </si>
  <si>
    <t>2442362.635 </t>
  </si>
  <si>
    <t> 11.11.1974 03:14 </t>
  </si>
  <si>
    <t> 0.008 </t>
  </si>
  <si>
    <t> BBS 18 </t>
  </si>
  <si>
    <t>2442453.359 </t>
  </si>
  <si>
    <t> 09.02.1975 20:36 </t>
  </si>
  <si>
    <t> -0.002 </t>
  </si>
  <si>
    <t> BBS 21 </t>
  </si>
  <si>
    <t>2442453.363 </t>
  </si>
  <si>
    <t> 09.02.1975 20:42 </t>
  </si>
  <si>
    <t>2442464.360 </t>
  </si>
  <si>
    <t> 20.02.1975 20:38 </t>
  </si>
  <si>
    <t> 0.001 </t>
  </si>
  <si>
    <t>2442521.419 </t>
  </si>
  <si>
    <t> 18.04.1975 22:03 </t>
  </si>
  <si>
    <t> W.Mühle </t>
  </si>
  <si>
    <t>BAVM 28 </t>
  </si>
  <si>
    <t>2442521.422 </t>
  </si>
  <si>
    <t> 18.04.1975 22:07 </t>
  </si>
  <si>
    <t> R.Germann </t>
  </si>
  <si>
    <t> BBS 22 </t>
  </si>
  <si>
    <t>2442530.348 </t>
  </si>
  <si>
    <t> 27.04.1975 20:21 </t>
  </si>
  <si>
    <t> H.Peter </t>
  </si>
  <si>
    <t>2442530.352 </t>
  </si>
  <si>
    <t> 27.04.1975 20:26 </t>
  </si>
  <si>
    <t> 0.005 </t>
  </si>
  <si>
    <t>2442532.409 </t>
  </si>
  <si>
    <t> 29.04.1975 21:48 </t>
  </si>
  <si>
    <t> -0.001 </t>
  </si>
  <si>
    <t>2442532.413 </t>
  </si>
  <si>
    <t> 29.04.1975 21:54 </t>
  </si>
  <si>
    <t> 0.003 </t>
  </si>
  <si>
    <t>BAVM 29 </t>
  </si>
  <si>
    <t>2442532.414 </t>
  </si>
  <si>
    <t> 29.04.1975 21:56 </t>
  </si>
  <si>
    <t> P.Novak </t>
  </si>
  <si>
    <t> BRNO 20 </t>
  </si>
  <si>
    <t>2442532.415 </t>
  </si>
  <si>
    <t> 29.04.1975 21:57 </t>
  </si>
  <si>
    <t> J.Zlatuska </t>
  </si>
  <si>
    <t>2442532.418 </t>
  </si>
  <si>
    <t> 29.04.1975 22:01 </t>
  </si>
  <si>
    <t>2442534.473 </t>
  </si>
  <si>
    <t> 01.05.1975 23:21 </t>
  </si>
  <si>
    <t>F </t>
  </si>
  <si>
    <t> P.Ahnert </t>
  </si>
  <si>
    <t>IBVS 1030 </t>
  </si>
  <si>
    <t>2442543.409 </t>
  </si>
  <si>
    <t> 10.05.1975 21:48 </t>
  </si>
  <si>
    <t>2442578.468 </t>
  </si>
  <si>
    <t> 14.06.1975 23:13 </t>
  </si>
  <si>
    <t> BBS 23 </t>
  </si>
  <si>
    <t>2442770.269 </t>
  </si>
  <si>
    <t> 23.12.1975 18:27 </t>
  </si>
  <si>
    <t> 0.026 </t>
  </si>
  <si>
    <t> BBS 25 </t>
  </si>
  <si>
    <t>2442811.4871 </t>
  </si>
  <si>
    <t> 02.02.1976 23:41 </t>
  </si>
  <si>
    <t> 0.0012 </t>
  </si>
  <si>
    <t> L.Patkos </t>
  </si>
  <si>
    <t>IBVS 1751 </t>
  </si>
  <si>
    <t>2442815.6107 </t>
  </si>
  <si>
    <t> 07.02.1976 02:39 </t>
  </si>
  <si>
    <t> 0.0005 </t>
  </si>
  <si>
    <t>IBVS 1200 </t>
  </si>
  <si>
    <t>2442831.4191 </t>
  </si>
  <si>
    <t> 22.02.1976 22:03 </t>
  </si>
  <si>
    <t> -0.0008 </t>
  </si>
  <si>
    <t>2442832.792 </t>
  </si>
  <si>
    <t> 24.02.1976 07:00 </t>
  </si>
  <si>
    <t> -0.003 </t>
  </si>
  <si>
    <t> G.Samolyk </t>
  </si>
  <si>
    <t>2442838.297 </t>
  </si>
  <si>
    <t> 29.02.1976 19:07 </t>
  </si>
  <si>
    <t> BBS 26 </t>
  </si>
  <si>
    <t>2442840.341 </t>
  </si>
  <si>
    <t> 02.03.1976 20:11 </t>
  </si>
  <si>
    <t> -0.015 </t>
  </si>
  <si>
    <t>2442840.3562 </t>
  </si>
  <si>
    <t> 02.03.1976 20:32 </t>
  </si>
  <si>
    <t> 0.0003 </t>
  </si>
  <si>
    <t>2442840.381 </t>
  </si>
  <si>
    <t> 02.03.1976 21:08 </t>
  </si>
  <si>
    <t> 0.025 </t>
  </si>
  <si>
    <t> BBS 27 </t>
  </si>
  <si>
    <t>2442842.419 </t>
  </si>
  <si>
    <t> 04.03.1976 22:03 </t>
  </si>
  <si>
    <t>2442842.427 </t>
  </si>
  <si>
    <t> 04.03.1976 22:14 </t>
  </si>
  <si>
    <t> 0.009 </t>
  </si>
  <si>
    <t> G.Bode </t>
  </si>
  <si>
    <t>IBVS 1358 </t>
  </si>
  <si>
    <t>2442859.621 </t>
  </si>
  <si>
    <t> 22.03.1976 02:54 </t>
  </si>
  <si>
    <t> 0.018 </t>
  </si>
  <si>
    <t> G.Wedemayer </t>
  </si>
  <si>
    <t>2442861.659 </t>
  </si>
  <si>
    <t> 24.03.1976 03:48 </t>
  </si>
  <si>
    <t> -0.006 </t>
  </si>
  <si>
    <t>2442862.356 </t>
  </si>
  <si>
    <t> 24.03.1976 20:32 </t>
  </si>
  <si>
    <t> BBS 28 </t>
  </si>
  <si>
    <t>2442864.420 </t>
  </si>
  <si>
    <t> 26.03.1976 22:04 </t>
  </si>
  <si>
    <t> 0.006 </t>
  </si>
  <si>
    <t>2442865.786 </t>
  </si>
  <si>
    <t> 28.03.1976 06:51 </t>
  </si>
  <si>
    <t>2442865.800 </t>
  </si>
  <si>
    <t> 28.03.1976 07:12 </t>
  </si>
  <si>
    <t> 0.011 </t>
  </si>
  <si>
    <t> C.Hesseltine </t>
  </si>
  <si>
    <t>2442866.478 </t>
  </si>
  <si>
    <t> 28.03.1976 23:28 </t>
  </si>
  <si>
    <t> H.Mühle </t>
  </si>
  <si>
    <t>2442866.492 </t>
  </si>
  <si>
    <t> 28.03.1976 23:48 </t>
  </si>
  <si>
    <t> 0.016 </t>
  </si>
  <si>
    <t>2442886.410 </t>
  </si>
  <si>
    <t> 17.04.1976 21:50 </t>
  </si>
  <si>
    <t> -0.000 </t>
  </si>
  <si>
    <t>2442886.424 </t>
  </si>
  <si>
    <t> 17.04.1976 22:10 </t>
  </si>
  <si>
    <t> 0.014 </t>
  </si>
  <si>
    <t>2442898.786 </t>
  </si>
  <si>
    <t> 30.04.1976 06:51 </t>
  </si>
  <si>
    <t> M.Baldwin </t>
  </si>
  <si>
    <t>2442909.780 </t>
  </si>
  <si>
    <t> 11.05.1976 06:43 </t>
  </si>
  <si>
    <t>2443043.819 </t>
  </si>
  <si>
    <t> 22.09.1976 07:39 </t>
  </si>
  <si>
    <t>2443143.476 </t>
  </si>
  <si>
    <t> 30.12.1976 23:25 </t>
  </si>
  <si>
    <t> -0.014 </t>
  </si>
  <si>
    <t> BBS 31 </t>
  </si>
  <si>
    <t>2443149.672 </t>
  </si>
  <si>
    <t> 06.01.1977 04:07 </t>
  </si>
  <si>
    <t> -0.005 </t>
  </si>
  <si>
    <t>2443184.732 </t>
  </si>
  <si>
    <t> 10.02.1977 05:34 </t>
  </si>
  <si>
    <t>2443198.4800 </t>
  </si>
  <si>
    <t> 23.02.1977 23:31 </t>
  </si>
  <si>
    <t>2443228.726 </t>
  </si>
  <si>
    <t> 26.03.1977 05:25 </t>
  </si>
  <si>
    <t> 0.000 </t>
  </si>
  <si>
    <t>2443569.660 </t>
  </si>
  <si>
    <t> 02.03.1978 03:50 </t>
  </si>
  <si>
    <t>2443578.589 </t>
  </si>
  <si>
    <t> 11.03.1978 02:08 </t>
  </si>
  <si>
    <t> -0.013 </t>
  </si>
  <si>
    <t>2443600.588 </t>
  </si>
  <si>
    <t> 02.04.1978 02:06 </t>
  </si>
  <si>
    <t> -0.010 </t>
  </si>
  <si>
    <t>2443613.659 </t>
  </si>
  <si>
    <t> 15.04.1978 03:48 </t>
  </si>
  <si>
    <t>2443614.340 </t>
  </si>
  <si>
    <t> 15.04.1978 20:09 </t>
  </si>
  <si>
    <t> D.Sasselov </t>
  </si>
  <si>
    <t> BRNO 23 </t>
  </si>
  <si>
    <t>2443625.333 </t>
  </si>
  <si>
    <t> 26.04.1978 19:59 </t>
  </si>
  <si>
    <t> -0.011 </t>
  </si>
  <si>
    <t> BBS 37 </t>
  </si>
  <si>
    <t>2443626.717 </t>
  </si>
  <si>
    <t> 28.04.1978 05:12 </t>
  </si>
  <si>
    <t>2443635.658 </t>
  </si>
  <si>
    <t> 07.05.1978 03:47 </t>
  </si>
  <si>
    <t> A.MacRobert </t>
  </si>
  <si>
    <t>2443926.417 </t>
  </si>
  <si>
    <t> 21.02.1979 22:00 </t>
  </si>
  <si>
    <t> BBS 42 </t>
  </si>
  <si>
    <t>2443957.349 </t>
  </si>
  <si>
    <t> 24.03.1979 20:22 </t>
  </si>
  <si>
    <t>2443967.656 </t>
  </si>
  <si>
    <t> 04.04.1979 03:44 </t>
  </si>
  <si>
    <t>2443980.709 </t>
  </si>
  <si>
    <t> 17.04.1979 05:00 </t>
  </si>
  <si>
    <t>2443981.406 </t>
  </si>
  <si>
    <t> 17.04.1979 21:44 </t>
  </si>
  <si>
    <t> BBS 43 </t>
  </si>
  <si>
    <t>2444014.393 </t>
  </si>
  <si>
    <t> 20.05.1979 21:25 </t>
  </si>
  <si>
    <t> -0.008 </t>
  </si>
  <si>
    <t> P.Kucera </t>
  </si>
  <si>
    <t>2444014.3973 </t>
  </si>
  <si>
    <t> 20.05.1979 21:32 </t>
  </si>
  <si>
    <t> -0.0036 </t>
  </si>
  <si>
    <t>2444016.452 </t>
  </si>
  <si>
    <t> 22.05.1979 22:50 </t>
  </si>
  <si>
    <t> J.Manek </t>
  </si>
  <si>
    <t>2444025.394 </t>
  </si>
  <si>
    <t> 31.05.1979 21:27 </t>
  </si>
  <si>
    <t>2444237.800 </t>
  </si>
  <si>
    <t> 30.12.1979 07:12 </t>
  </si>
  <si>
    <t> G.Hanson </t>
  </si>
  <si>
    <t>2444237.809 </t>
  </si>
  <si>
    <t> 30.12.1979 07:24 </t>
  </si>
  <si>
    <t>2444278.356 </t>
  </si>
  <si>
    <t> 08.02.1980 20:32 </t>
  </si>
  <si>
    <t> BBS 46 </t>
  </si>
  <si>
    <t>2444281.796 </t>
  </si>
  <si>
    <t> 12.02.1980 07:06 </t>
  </si>
  <si>
    <t>2444314.788 </t>
  </si>
  <si>
    <t> 16.03.1980 06:54 </t>
  </si>
  <si>
    <t>2444315.454 </t>
  </si>
  <si>
    <t> 16.03.1980 22:53 </t>
  </si>
  <si>
    <t> -0.019 </t>
  </si>
  <si>
    <t> D.Brozman </t>
  </si>
  <si>
    <t>2444321.659 </t>
  </si>
  <si>
    <t> 23.03.1980 03:48 </t>
  </si>
  <si>
    <t>2444337.470 </t>
  </si>
  <si>
    <t> 07.04.1980 23:16 </t>
  </si>
  <si>
    <t> BBS 47 </t>
  </si>
  <si>
    <t>2444370.470 </t>
  </si>
  <si>
    <t> 10.05.1980 23:16 </t>
  </si>
  <si>
    <t> BBS 48 </t>
  </si>
  <si>
    <t>2444593.859 </t>
  </si>
  <si>
    <t> 20.12.1980 08:36 </t>
  </si>
  <si>
    <t>2444609.672 </t>
  </si>
  <si>
    <t> 05.01.1981 04:07 </t>
  </si>
  <si>
    <t> M.Heifner </t>
  </si>
  <si>
    <t>2444629.608 </t>
  </si>
  <si>
    <t> 25.01.1981 02:35 </t>
  </si>
  <si>
    <t>2444636.475 </t>
  </si>
  <si>
    <t> 31.01.1981 23:24 </t>
  </si>
  <si>
    <t> M.Major </t>
  </si>
  <si>
    <t>2444663.288 </t>
  </si>
  <si>
    <t> 27.02.1981 18:54 </t>
  </si>
  <si>
    <t> BBS 53 </t>
  </si>
  <si>
    <t>2444677.733 </t>
  </si>
  <si>
    <t> 14.03.1981 05:35 </t>
  </si>
  <si>
    <t> P.Goodwin </t>
  </si>
  <si>
    <t>2444687.334 </t>
  </si>
  <si>
    <t> 23.03.1981 20:00 </t>
  </si>
  <si>
    <t> -0.012 </t>
  </si>
  <si>
    <t>2444691.458 </t>
  </si>
  <si>
    <t> 27.03.1981 22:59 </t>
  </si>
  <si>
    <t>2444691.475 </t>
  </si>
  <si>
    <t> 27.03.1981 23:24 </t>
  </si>
  <si>
    <t> V.Wagner </t>
  </si>
  <si>
    <t>2444691.476 </t>
  </si>
  <si>
    <t> 27.03.1981 23:25 </t>
  </si>
  <si>
    <t> A.Slatinsky </t>
  </si>
  <si>
    <t>2444744.409 </t>
  </si>
  <si>
    <t> 19.05.1981 21:48 </t>
  </si>
  <si>
    <t> BBS 54 </t>
  </si>
  <si>
    <t>2444778.755 </t>
  </si>
  <si>
    <t> 23.06.1981 06:07 </t>
  </si>
  <si>
    <t> E.Halbach </t>
  </si>
  <si>
    <t>2444958.862 </t>
  </si>
  <si>
    <t> 20.12.1981 08:41 </t>
  </si>
  <si>
    <t>2445001.474 </t>
  </si>
  <si>
    <t> 31.01.1982 23:22 </t>
  </si>
  <si>
    <t>2445006.297 </t>
  </si>
  <si>
    <t> 05.02.1982 19:07 </t>
  </si>
  <si>
    <t> BBS 59 </t>
  </si>
  <si>
    <t>2445021.378 </t>
  </si>
  <si>
    <t> 20.02.1982 21:04 </t>
  </si>
  <si>
    <t> -0.035 </t>
  </si>
  <si>
    <t> H.Bohutinska </t>
  </si>
  <si>
    <t>2445021.387 </t>
  </si>
  <si>
    <t> 20.02.1982 21:17 </t>
  </si>
  <si>
    <t> -0.026 </t>
  </si>
  <si>
    <t>2445028.290 </t>
  </si>
  <si>
    <t> 27.02.1982 18:57 </t>
  </si>
  <si>
    <t>2445042.718 </t>
  </si>
  <si>
    <t> 14.03.1982 05:13 </t>
  </si>
  <si>
    <t>2445054.395 </t>
  </si>
  <si>
    <t> 25.03.1982 21:28 </t>
  </si>
  <si>
    <t>2445056.444 </t>
  </si>
  <si>
    <t> 27.03.1982 22:39 </t>
  </si>
  <si>
    <t>2445056.463 </t>
  </si>
  <si>
    <t> 27.03.1982 23:06 </t>
  </si>
  <si>
    <t> K.Carbol </t>
  </si>
  <si>
    <t>2445056.466 </t>
  </si>
  <si>
    <t> 27.03.1982 23:11 </t>
  </si>
  <si>
    <t> M.Zejda </t>
  </si>
  <si>
    <t>2445085.344 </t>
  </si>
  <si>
    <t> 25.04.1982 20:15 </t>
  </si>
  <si>
    <t> BBS 60 </t>
  </si>
  <si>
    <t>2445086.724 </t>
  </si>
  <si>
    <t> 27.04.1982 05:22 </t>
  </si>
  <si>
    <t> D.Williams </t>
  </si>
  <si>
    <t>2445120.381 </t>
  </si>
  <si>
    <t> 30.05.1982 21:08 </t>
  </si>
  <si>
    <t>2445342.368 </t>
  </si>
  <si>
    <t> 07.01.1983 20:49 </t>
  </si>
  <si>
    <t> -0.051 </t>
  </si>
  <si>
    <t> P.Neugebauer </t>
  </si>
  <si>
    <t>2445342.377 </t>
  </si>
  <si>
    <t> 07.01.1983 21:02 </t>
  </si>
  <si>
    <t> -0.042 </t>
  </si>
  <si>
    <t>2445342.381 </t>
  </si>
  <si>
    <t> 07.01.1983 21:08 </t>
  </si>
  <si>
    <t> -0.038 </t>
  </si>
  <si>
    <t>2445352.731 </t>
  </si>
  <si>
    <t> 18.01.1983 05:32 </t>
  </si>
  <si>
    <t>2445382.276 </t>
  </si>
  <si>
    <t> 16.02.1983 18:37 </t>
  </si>
  <si>
    <t> BBS 65 </t>
  </si>
  <si>
    <t>2445384.349 </t>
  </si>
  <si>
    <t> 18.02.1983 20:22 </t>
  </si>
  <si>
    <t> P.Wils </t>
  </si>
  <si>
    <t>2445399.474 </t>
  </si>
  <si>
    <t> 05.03.1983 23:22 </t>
  </si>
  <si>
    <t>2445405.655 </t>
  </si>
  <si>
    <t> 12.03.1983 03:43 </t>
  </si>
  <si>
    <t>2445406.346 </t>
  </si>
  <si>
    <t> 12.03.1983 20:18 </t>
  </si>
  <si>
    <t>2445406.348 </t>
  </si>
  <si>
    <t> 12.03.1983 20:21 </t>
  </si>
  <si>
    <t>2445416.658 </t>
  </si>
  <si>
    <t> 23.03.1983 03:47 </t>
  </si>
  <si>
    <t>2445417.347 </t>
  </si>
  <si>
    <t> 23.03.1983 20:19 </t>
  </si>
  <si>
    <t>2445428.348 </t>
  </si>
  <si>
    <t> 03.04.1983 20:21 </t>
  </si>
  <si>
    <t> BBS 66 </t>
  </si>
  <si>
    <t>2445441.395 </t>
  </si>
  <si>
    <t> 16.04.1983 21:28 </t>
  </si>
  <si>
    <t> -0.007 </t>
  </si>
  <si>
    <t>2445489.481 </t>
  </si>
  <si>
    <t> 03.06.1983 23:32 </t>
  </si>
  <si>
    <t> -0.037 </t>
  </si>
  <si>
    <t> P.Svoboda </t>
  </si>
  <si>
    <t>2445662.734 </t>
  </si>
  <si>
    <t> 24.11.1983 05:36 </t>
  </si>
  <si>
    <t> -0.004 </t>
  </si>
  <si>
    <t> BBS 69 </t>
  </si>
  <si>
    <t>2445792.653 </t>
  </si>
  <si>
    <t> 02.04.1984 03:40 </t>
  </si>
  <si>
    <t> B.A.Krobusek </t>
  </si>
  <si>
    <t> BBS 72 </t>
  </si>
  <si>
    <t>2445815.331 </t>
  </si>
  <si>
    <t> 24.04.1984 19:56 </t>
  </si>
  <si>
    <t> BBS 71 </t>
  </si>
  <si>
    <t>2445854.505 </t>
  </si>
  <si>
    <t> 03.06.1984 00:07 </t>
  </si>
  <si>
    <t> P.Troubil </t>
  </si>
  <si>
    <t> BRNO 27 </t>
  </si>
  <si>
    <t>2445854.508 </t>
  </si>
  <si>
    <t> 03.06.1984 00:11 </t>
  </si>
  <si>
    <t> -0.009 </t>
  </si>
  <si>
    <t>2446054.522 </t>
  </si>
  <si>
    <t> 20.12.1984 00:31 </t>
  </si>
  <si>
    <t> -0.023 </t>
  </si>
  <si>
    <t> M.Kohl </t>
  </si>
  <si>
    <t> BBS 75 </t>
  </si>
  <si>
    <t>2446091.668 </t>
  </si>
  <si>
    <t> 26.01.1985 04:01 </t>
  </si>
  <si>
    <t>2446116.419 </t>
  </si>
  <si>
    <t> 19.02.1985 22:03 </t>
  </si>
  <si>
    <t> BBS 76 </t>
  </si>
  <si>
    <t>2446144.601 </t>
  </si>
  <si>
    <t> 20.03.1985 02:25 </t>
  </si>
  <si>
    <t>2446170.715 </t>
  </si>
  <si>
    <t> 15.04.1985 05:09 </t>
  </si>
  <si>
    <t> P.Atwood </t>
  </si>
  <si>
    <t>2446171.404 </t>
  </si>
  <si>
    <t> 15.04.1985 21:41 </t>
  </si>
  <si>
    <t>2446175.527 </t>
  </si>
  <si>
    <t> 20.04.1985 00:38 </t>
  </si>
  <si>
    <t> J.Borovicka </t>
  </si>
  <si>
    <t>2446181.719 </t>
  </si>
  <si>
    <t> 26.04.1985 05:15 </t>
  </si>
  <si>
    <t>2446469.720 </t>
  </si>
  <si>
    <t> 08.02.1986 05:16 </t>
  </si>
  <si>
    <t>2446544.648 </t>
  </si>
  <si>
    <t> 24.04.1986 03:33 </t>
  </si>
  <si>
    <t>2446657.380 </t>
  </si>
  <si>
    <t> 14.08.1986 21:07 </t>
  </si>
  <si>
    <t> BBS 81 </t>
  </si>
  <si>
    <t>2446681.433 </t>
  </si>
  <si>
    <t> 07.09.1986 22:23 </t>
  </si>
  <si>
    <t>2446880.764 </t>
  </si>
  <si>
    <t> 26.03.1987 06:20 </t>
  </si>
  <si>
    <t>2446901.395 </t>
  </si>
  <si>
    <t> 15.04.1987 21:28 </t>
  </si>
  <si>
    <t> BBS 83 </t>
  </si>
  <si>
    <t>2446903.461 </t>
  </si>
  <si>
    <t> 17.04.1987 23:03 </t>
  </si>
  <si>
    <t> E.Blättler </t>
  </si>
  <si>
    <t> BBS 84 </t>
  </si>
  <si>
    <t>2446910.332 </t>
  </si>
  <si>
    <t> 24.04.1987 19:58 </t>
  </si>
  <si>
    <t>2446914.447 </t>
  </si>
  <si>
    <t> 28.04.1987 22:43 </t>
  </si>
  <si>
    <t>2446914.453 </t>
  </si>
  <si>
    <t> 28.04.1987 22:52 </t>
  </si>
  <si>
    <t>G</t>
  </si>
  <si>
    <t> BRNO 30 </t>
  </si>
  <si>
    <t>2446914.460 </t>
  </si>
  <si>
    <t> 28.04.1987 23:02 </t>
  </si>
  <si>
    <t>2446920.641 </t>
  </si>
  <si>
    <t> 05.05.1987 03:23 </t>
  </si>
  <si>
    <t>2446924.766 </t>
  </si>
  <si>
    <t> 09.05.1987 06:23 </t>
  </si>
  <si>
    <t>2446942.639 </t>
  </si>
  <si>
    <t> 27.05.1987 03:20 </t>
  </si>
  <si>
    <t>2446943.319 </t>
  </si>
  <si>
    <t> 27.05.1987 19:39 </t>
  </si>
  <si>
    <t> G.Mavrofridis </t>
  </si>
  <si>
    <t>2447161.918 </t>
  </si>
  <si>
    <t> 01.01.1988 10:01 </t>
  </si>
  <si>
    <t>2447170.851 </t>
  </si>
  <si>
    <t> 10.01.1988 08:25 </t>
  </si>
  <si>
    <t>2447176.349 </t>
  </si>
  <si>
    <t> 15.01.1988 20:22 </t>
  </si>
  <si>
    <t> BBS 87 </t>
  </si>
  <si>
    <t>2447207.275 </t>
  </si>
  <si>
    <t> 15.02.1988 18:36 </t>
  </si>
  <si>
    <t>2447231.334 </t>
  </si>
  <si>
    <t> 10.03.1988 20:00 </t>
  </si>
  <si>
    <t> BBS 88 </t>
  </si>
  <si>
    <t>2447232.711 </t>
  </si>
  <si>
    <t> 12.03.1988 05:03 </t>
  </si>
  <si>
    <t>2447233.399 </t>
  </si>
  <si>
    <t> 12.03.1988 21:34 </t>
  </si>
  <si>
    <t>2447246.456 </t>
  </si>
  <si>
    <t> 25.03.1988 22:56 </t>
  </si>
  <si>
    <t>2447268.446 </t>
  </si>
  <si>
    <t> 16.04.1988 22:42 </t>
  </si>
  <si>
    <t> O.Rehacek </t>
  </si>
  <si>
    <t>2447290.445 </t>
  </si>
  <si>
    <t> 08.05.1988 22:40 </t>
  </si>
  <si>
    <t>2447569.528 </t>
  </si>
  <si>
    <t> 12.02.1989 00:40 </t>
  </si>
  <si>
    <t> BBS 91 </t>
  </si>
  <si>
    <t>2447587.402 </t>
  </si>
  <si>
    <t> 01.03.1989 21:38 </t>
  </si>
  <si>
    <t>2447699.437 </t>
  </si>
  <si>
    <t> 21.06.1989 22:29 </t>
  </si>
  <si>
    <t> A.Dedoch </t>
  </si>
  <si>
    <t>2447928.335 </t>
  </si>
  <si>
    <t> 05.02.1990 20:02 </t>
  </si>
  <si>
    <t> BBS 94 </t>
  </si>
  <si>
    <t>2447954.454 </t>
  </si>
  <si>
    <t> 03.03.1990 22:53 </t>
  </si>
  <si>
    <t>2447967.506 </t>
  </si>
  <si>
    <t> 17.03.1990 00:08 </t>
  </si>
  <si>
    <t> -0.017 </t>
  </si>
  <si>
    <t> J.Csipes </t>
  </si>
  <si>
    <t>2447967.516 </t>
  </si>
  <si>
    <t> 17.03.1990 00:23 </t>
  </si>
  <si>
    <t> R.Vyboch </t>
  </si>
  <si>
    <t>2447996.382 </t>
  </si>
  <si>
    <t> 14.04.1990 21:10 </t>
  </si>
  <si>
    <t> BBS 95 </t>
  </si>
  <si>
    <t>2448042.446 </t>
  </si>
  <si>
    <t> 30.05.1990 22:42 </t>
  </si>
  <si>
    <t>2448212.914 </t>
  </si>
  <si>
    <t> 17.11.1990 09:56 </t>
  </si>
  <si>
    <t>2448219.783 </t>
  </si>
  <si>
    <t> 24.11.1990 06:47 </t>
  </si>
  <si>
    <t>2448220.460 </t>
  </si>
  <si>
    <t> 24.11.1990 23:02 </t>
  </si>
  <si>
    <t>2448237.663 </t>
  </si>
  <si>
    <t> 12.12.1990 03:54 </t>
  </si>
  <si>
    <t>2448321.519 </t>
  </si>
  <si>
    <t> 06.03.1991 00:27 </t>
  </si>
  <si>
    <t> BBS 97 </t>
  </si>
  <si>
    <t>2448348.325 </t>
  </si>
  <si>
    <t> 01.04.1991 19:48 </t>
  </si>
  <si>
    <t>2448361.380 </t>
  </si>
  <si>
    <t> 14.04.1991 21:07 </t>
  </si>
  <si>
    <t>2448385.437 </t>
  </si>
  <si>
    <t> 08.05.1991 22:29 </t>
  </si>
  <si>
    <t> BBS 98 </t>
  </si>
  <si>
    <t>2448385.439 </t>
  </si>
  <si>
    <t> 08.05.1991 22:32 </t>
  </si>
  <si>
    <t>2448385.452 </t>
  </si>
  <si>
    <t> 08.05.1991 22:50 </t>
  </si>
  <si>
    <t> Z.Egyhazi </t>
  </si>
  <si>
    <t>2448407.443 </t>
  </si>
  <si>
    <t> 30.05.1991 22:37 </t>
  </si>
  <si>
    <t>2448661.757 </t>
  </si>
  <si>
    <t> 09.02.1992 06:10 </t>
  </si>
  <si>
    <t> -0.020 </t>
  </si>
  <si>
    <t> AOEB 5 </t>
  </si>
  <si>
    <t>2448737.381 </t>
  </si>
  <si>
    <t> 24.04.1992 21:08 </t>
  </si>
  <si>
    <t> BBS 101 </t>
  </si>
  <si>
    <t>2448770.367 </t>
  </si>
  <si>
    <t> 27.05.1992 20:48 </t>
  </si>
  <si>
    <t> -0.016 </t>
  </si>
  <si>
    <t>2448783.423 </t>
  </si>
  <si>
    <t> 09.06.1992 22:09 </t>
  </si>
  <si>
    <t>2449056.324 </t>
  </si>
  <si>
    <t> 09.03.1993 19:46 </t>
  </si>
  <si>
    <t> BBS 103 </t>
  </si>
  <si>
    <t>2449058.388 </t>
  </si>
  <si>
    <t> 11.03.1993 21:18 </t>
  </si>
  <si>
    <t>2449064.572 </t>
  </si>
  <si>
    <t> 18.03.1993 01:43 </t>
  </si>
  <si>
    <t>2449073.502 </t>
  </si>
  <si>
    <t> 27.03.1993 00:02 </t>
  </si>
  <si>
    <t>2449073.506 </t>
  </si>
  <si>
    <t> 27.03.1993 00:08 </t>
  </si>
  <si>
    <t> P.Stepan </t>
  </si>
  <si>
    <t>2449073.508 </t>
  </si>
  <si>
    <t> 27.03.1993 00:11 </t>
  </si>
  <si>
    <t> K.Koss </t>
  </si>
  <si>
    <t>2449078.312 </t>
  </si>
  <si>
    <t> 31.03.1993 19:29 </t>
  </si>
  <si>
    <t> BBS 104 </t>
  </si>
  <si>
    <t>2449134.677 </t>
  </si>
  <si>
    <t> 27.05.1993 04:14 </t>
  </si>
  <si>
    <t> -0.018 </t>
  </si>
  <si>
    <t>2449137.421 </t>
  </si>
  <si>
    <t> 29.05.1993 22:06 </t>
  </si>
  <si>
    <t>2449283.828 </t>
  </si>
  <si>
    <t> 23.10.1993 07:52 </t>
  </si>
  <si>
    <t> -0.028 </t>
  </si>
  <si>
    <t>2449416.510 </t>
  </si>
  <si>
    <t> 05.03.1994 00:14 </t>
  </si>
  <si>
    <t> A.Kratochvil </t>
  </si>
  <si>
    <t> M.Rottenborn </t>
  </si>
  <si>
    <t>2449416.517 </t>
  </si>
  <si>
    <t> 05.03.1994 00:24 </t>
  </si>
  <si>
    <t> M.Vetrovcova </t>
  </si>
  <si>
    <t>2449416.521 </t>
  </si>
  <si>
    <t> 05.03.1994 00:30 </t>
  </si>
  <si>
    <t> M.Zibar </t>
  </si>
  <si>
    <t>2449416.532 </t>
  </si>
  <si>
    <t> 05.03.1994 00:46 </t>
  </si>
  <si>
    <t> V.Kalas </t>
  </si>
  <si>
    <t>2449442.618 </t>
  </si>
  <si>
    <t> 31.03.1994 02:49 </t>
  </si>
  <si>
    <t>2449788.370 </t>
  </si>
  <si>
    <t> 11.03.1995 20:52 </t>
  </si>
  <si>
    <t> BBS 108 </t>
  </si>
  <si>
    <t>2449799.367 </t>
  </si>
  <si>
    <t> 22.03.1995 20:48 </t>
  </si>
  <si>
    <t> -0.024 </t>
  </si>
  <si>
    <t> M.Martignoni </t>
  </si>
  <si>
    <t> BBS 113 </t>
  </si>
  <si>
    <t>2449801.422 </t>
  </si>
  <si>
    <t> 24.03.1995 22:07 </t>
  </si>
  <si>
    <t> -0.031 </t>
  </si>
  <si>
    <t>2449810.348 </t>
  </si>
  <si>
    <t> 02.04.1995 20:21 </t>
  </si>
  <si>
    <t> -0.041 </t>
  </si>
  <si>
    <t> BBS 109 </t>
  </si>
  <si>
    <t>2450130.665 </t>
  </si>
  <si>
    <t> 17.02.1996 03:57 </t>
  </si>
  <si>
    <t> -0.043 </t>
  </si>
  <si>
    <t>C </t>
  </si>
  <si>
    <t> S.Cook </t>
  </si>
  <si>
    <t>2450142.366 </t>
  </si>
  <si>
    <t> 28.02.1996 20:47 </t>
  </si>
  <si>
    <t> BBS 111 </t>
  </si>
  <si>
    <t>2450151.303 </t>
  </si>
  <si>
    <t> 08.03.1996 19:16 </t>
  </si>
  <si>
    <t> -0.027 </t>
  </si>
  <si>
    <t> M.Dietrich </t>
  </si>
  <si>
    <t>BAVM 93 </t>
  </si>
  <si>
    <t>2450152.677 </t>
  </si>
  <si>
    <t> 10.03.1996 04:14 </t>
  </si>
  <si>
    <t>2450153.356 </t>
  </si>
  <si>
    <t> 10.03.1996 20:32 </t>
  </si>
  <si>
    <t> -0.036 </t>
  </si>
  <si>
    <t>2450183.598 </t>
  </si>
  <si>
    <t> 10.04.1996 02:21 </t>
  </si>
  <si>
    <t>2450188.416 </t>
  </si>
  <si>
    <t> 14.04.1996 21:59 </t>
  </si>
  <si>
    <t> -0.032 </t>
  </si>
  <si>
    <t> BBS 112 </t>
  </si>
  <si>
    <t>2450210.405 </t>
  </si>
  <si>
    <t> 06.05.1996 21:43 </t>
  </si>
  <si>
    <t> -0.039 </t>
  </si>
  <si>
    <t>2450487.424 </t>
  </si>
  <si>
    <t> 07.02.1997 22:10 </t>
  </si>
  <si>
    <t> -0.034 </t>
  </si>
  <si>
    <t> BBS 114 </t>
  </si>
  <si>
    <t>2450488.793 </t>
  </si>
  <si>
    <t> 09.02.1997 07:01 </t>
  </si>
  <si>
    <t> -0.040 </t>
  </si>
  <si>
    <t>2450504.591 </t>
  </si>
  <si>
    <t> 25.02.1997 02:11 </t>
  </si>
  <si>
    <t> -0.052 </t>
  </si>
  <si>
    <t>2450509.414 </t>
  </si>
  <si>
    <t> 01.03.1997 21:56 </t>
  </si>
  <si>
    <t>2450518.355 </t>
  </si>
  <si>
    <t> 10.03.1997 20:31 </t>
  </si>
  <si>
    <t>2450524.538 </t>
  </si>
  <si>
    <t> 17.03.1997 00:54 </t>
  </si>
  <si>
    <t> G.Chaple </t>
  </si>
  <si>
    <t>2450572.643 </t>
  </si>
  <si>
    <t> 04.05.1997 03:25 </t>
  </si>
  <si>
    <t> -0.050 </t>
  </si>
  <si>
    <t>2450578.826 </t>
  </si>
  <si>
    <t> 10.05.1997 07:49 </t>
  </si>
  <si>
    <t> -0.054 </t>
  </si>
  <si>
    <t>2450597.396 </t>
  </si>
  <si>
    <t> 28.05.1997 21:30 </t>
  </si>
  <si>
    <t> BBS 115 </t>
  </si>
  <si>
    <t>2450859.292 </t>
  </si>
  <si>
    <t> 14.02.1998 19:00 </t>
  </si>
  <si>
    <t> BBS 117 </t>
  </si>
  <si>
    <t>2450863.412 </t>
  </si>
  <si>
    <t> 18.02.1998 21:53 </t>
  </si>
  <si>
    <t> BBS 118 </t>
  </si>
  <si>
    <t>2450871.663 </t>
  </si>
  <si>
    <t> 27.02.1998 03:54 </t>
  </si>
  <si>
    <t> C.Stephan </t>
  </si>
  <si>
    <t>2450897.773 </t>
  </si>
  <si>
    <t> 25.03.1998 06:33 </t>
  </si>
  <si>
    <t> R.Hill </t>
  </si>
  <si>
    <t>2450921.829 </t>
  </si>
  <si>
    <t> 18.04.1998 07:53 </t>
  </si>
  <si>
    <t>2450926.641 </t>
  </si>
  <si>
    <t> 23.04.1998 03:23 </t>
  </si>
  <si>
    <t> -0.053 </t>
  </si>
  <si>
    <t>2450950.706 </t>
  </si>
  <si>
    <t> 17.05.1998 04:56 </t>
  </si>
  <si>
    <t> -0.046 </t>
  </si>
  <si>
    <t>2451212.589 </t>
  </si>
  <si>
    <t> 03.02.1999 02:08 </t>
  </si>
  <si>
    <t> -0.055 </t>
  </si>
  <si>
    <t> R.Berg </t>
  </si>
  <si>
    <t>2451214.649 </t>
  </si>
  <si>
    <t> 05.02.1999 03:34 </t>
  </si>
  <si>
    <t> -0.057 </t>
  </si>
  <si>
    <t>2451223.592 </t>
  </si>
  <si>
    <t> 14.02.1999 02:12 </t>
  </si>
  <si>
    <t>2451241.4599 </t>
  </si>
  <si>
    <t> 03.03.1999 23:02 </t>
  </si>
  <si>
    <t> -0.0543 </t>
  </si>
  <si>
    <t> J.Safar </t>
  </si>
  <si>
    <t>IBVS 5263 </t>
  </si>
  <si>
    <t>2451245.582 </t>
  </si>
  <si>
    <t> 08.03.1999 01:58 </t>
  </si>
  <si>
    <t> -0.056 </t>
  </si>
  <si>
    <t>2451245.590 </t>
  </si>
  <si>
    <t> 08.03.1999 02:09 </t>
  </si>
  <si>
    <t> -0.048 </t>
  </si>
  <si>
    <t>2451245.593 </t>
  </si>
  <si>
    <t> 08.03.1999 02:13 </t>
  </si>
  <si>
    <t> -0.045 </t>
  </si>
  <si>
    <t>2451253.834 </t>
  </si>
  <si>
    <t> 16.03.1999 08:00 </t>
  </si>
  <si>
    <t>2451556.2793 </t>
  </si>
  <si>
    <t> 12.01.2000 18:42 </t>
  </si>
  <si>
    <t> -0.0550 </t>
  </si>
  <si>
    <t>o</t>
  </si>
  <si>
    <t>BAVM 152 </t>
  </si>
  <si>
    <t>2451578.2752 </t>
  </si>
  <si>
    <t> 03.02.2000 18:36 </t>
  </si>
  <si>
    <t> -0.0552 </t>
  </si>
  <si>
    <t>2452364.2754 </t>
  </si>
  <si>
    <t> 30.03.2002 18:36 </t>
  </si>
  <si>
    <t> -0.0740 </t>
  </si>
  <si>
    <t>R</t>
  </si>
  <si>
    <t> Karska&amp;Maciejewski </t>
  </si>
  <si>
    <t>IBVS 5380 </t>
  </si>
  <si>
    <t>2452364.6349 </t>
  </si>
  <si>
    <t> 31.03.2002 03:14 </t>
  </si>
  <si>
    <t> -0.0582 </t>
  </si>
  <si>
    <t>2452674.648 </t>
  </si>
  <si>
    <t> 04.02.2003 03:33 </t>
  </si>
  <si>
    <t> R.H.Nelson </t>
  </si>
  <si>
    <t>IBVS 5493 </t>
  </si>
  <si>
    <t>2452694.5831 </t>
  </si>
  <si>
    <t> 24.02.2003 01:59 </t>
  </si>
  <si>
    <t> -0.0524 </t>
  </si>
  <si>
    <t>IBVS 5494 </t>
  </si>
  <si>
    <t>2452723.4528 </t>
  </si>
  <si>
    <t> 24.03.2003 22:52 </t>
  </si>
  <si>
    <t> -0.0527 </t>
  </si>
  <si>
    <t>-I</t>
  </si>
  <si>
    <t> K. &amp; M. Rätz </t>
  </si>
  <si>
    <t>BAVM 172 </t>
  </si>
  <si>
    <t>2452743.3864 </t>
  </si>
  <si>
    <t> 13.04.2003 21:16 </t>
  </si>
  <si>
    <t>10079</t>
  </si>
  <si>
    <t> -0.0531 </t>
  </si>
  <si>
    <t> L.Kotková &amp; M.Wolf </t>
  </si>
  <si>
    <t>IBVS 5676 </t>
  </si>
  <si>
    <t>2452765.38331 </t>
  </si>
  <si>
    <t> 05.05.2003 21:11 </t>
  </si>
  <si>
    <t>10111</t>
  </si>
  <si>
    <t> -0.05237 </t>
  </si>
  <si>
    <t> R.Ehrenberger </t>
  </si>
  <si>
    <t>OEJV 0074 </t>
  </si>
  <si>
    <t>2453099.453 </t>
  </si>
  <si>
    <t> 03.04.2004 22:52 </t>
  </si>
  <si>
    <t>10597</t>
  </si>
  <si>
    <t> -0.049 </t>
  </si>
  <si>
    <t> BBS 130 </t>
  </si>
  <si>
    <t>2453110.4480 </t>
  </si>
  <si>
    <t> 14.04.2004 22:45 </t>
  </si>
  <si>
    <t>10613</t>
  </si>
  <si>
    <t> v.Poschinger </t>
  </si>
  <si>
    <t>2453347.597 </t>
  </si>
  <si>
    <t> 08.12.2004 02:19 </t>
  </si>
  <si>
    <t>10958</t>
  </si>
  <si>
    <t>OEJV 0003 </t>
  </si>
  <si>
    <t>2453409.459 </t>
  </si>
  <si>
    <t> 07.02.2005 23:00 </t>
  </si>
  <si>
    <t>11048</t>
  </si>
  <si>
    <t>BAVM 173 </t>
  </si>
  <si>
    <t>2453451.3892 </t>
  </si>
  <si>
    <t> 21.03.2005 21:20 </t>
  </si>
  <si>
    <t>11109</t>
  </si>
  <si>
    <t> -0.0517 </t>
  </si>
  <si>
    <t>2453745.5890 </t>
  </si>
  <si>
    <t> 10.01.2006 02:08 </t>
  </si>
  <si>
    <t>11537</t>
  </si>
  <si>
    <t> -0.0506 </t>
  </si>
  <si>
    <t>BAVM 178 </t>
  </si>
  <si>
    <t>2453747.65086 </t>
  </si>
  <si>
    <t> 12.01.2006 03:37 </t>
  </si>
  <si>
    <t>11540</t>
  </si>
  <si>
    <t> -0.05084 </t>
  </si>
  <si>
    <t>2453747.65155 </t>
  </si>
  <si>
    <t> 12.01.2006 03:38 </t>
  </si>
  <si>
    <t> -0.05015 </t>
  </si>
  <si>
    <t>B</t>
  </si>
  <si>
    <t>2453765.5233 </t>
  </si>
  <si>
    <t> 30.01.2006 00:33 </t>
  </si>
  <si>
    <t>11566</t>
  </si>
  <si>
    <t> -0.0503 </t>
  </si>
  <si>
    <t> I.B.Biro et al. </t>
  </si>
  <si>
    <t>IBVS 5753 </t>
  </si>
  <si>
    <t>2453813.6399 </t>
  </si>
  <si>
    <t> 19.03.2006 03:21 </t>
  </si>
  <si>
    <t>11636</t>
  </si>
  <si>
    <t> G.Lubcke </t>
  </si>
  <si>
    <t>2454117.4620 </t>
  </si>
  <si>
    <t> 16.01.2007 23:05 </t>
  </si>
  <si>
    <t>12078</t>
  </si>
  <si>
    <t> -0.0501 </t>
  </si>
  <si>
    <t> S.Dogru et al. </t>
  </si>
  <si>
    <t>IBVS 5893 </t>
  </si>
  <si>
    <t>2454165.5750 </t>
  </si>
  <si>
    <t> 06.03.2007 01:48 </t>
  </si>
  <si>
    <t>12148</t>
  </si>
  <si>
    <t> -0.0537 </t>
  </si>
  <si>
    <t>2454165.5785 </t>
  </si>
  <si>
    <t> 06.03.2007 01:53 </t>
  </si>
  <si>
    <t> -0.0502 </t>
  </si>
  <si>
    <t>2454192.3861 </t>
  </si>
  <si>
    <t> 01.04.2007 21:15 </t>
  </si>
  <si>
    <t>12187</t>
  </si>
  <si>
    <t> -0.0505 </t>
  </si>
  <si>
    <t> T.Borkovits et al. </t>
  </si>
  <si>
    <t>IBVS 5835 </t>
  </si>
  <si>
    <t>2454193.4220 </t>
  </si>
  <si>
    <t> 02.04.2007 22:07 </t>
  </si>
  <si>
    <t>12188.5</t>
  </si>
  <si>
    <t> -0.0456 </t>
  </si>
  <si>
    <t>2454203.3849 </t>
  </si>
  <si>
    <t> 12.04.2007 21:14 </t>
  </si>
  <si>
    <t>12203</t>
  </si>
  <si>
    <t> -0.0497 </t>
  </si>
  <si>
    <t>2454388.6326 </t>
  </si>
  <si>
    <t> 15.10.2007 03:10 </t>
  </si>
  <si>
    <t>12472.5</t>
  </si>
  <si>
    <t> -0.0510 </t>
  </si>
  <si>
    <t>2454513.3936 </t>
  </si>
  <si>
    <t> 16.02.2008 21:26 </t>
  </si>
  <si>
    <t>12654</t>
  </si>
  <si>
    <t> -0.0494 </t>
  </si>
  <si>
    <t> H.Jungbluth </t>
  </si>
  <si>
    <t>BAVM 201 </t>
  </si>
  <si>
    <t>2454527.8287 </t>
  </si>
  <si>
    <t> 02.03.2008 07:53 </t>
  </si>
  <si>
    <t>12675</t>
  </si>
  <si>
    <t> -0.0493 </t>
  </si>
  <si>
    <t> K.Menzies </t>
  </si>
  <si>
    <t>JAAVSO 36(2);186 </t>
  </si>
  <si>
    <t>2454536.7646 </t>
  </si>
  <si>
    <t> 11.03.2008 06:21 </t>
  </si>
  <si>
    <t>12688</t>
  </si>
  <si>
    <t> J.Bialozynski </t>
  </si>
  <si>
    <t>2454547.763 </t>
  </si>
  <si>
    <t> 22.03.2008 06:18 </t>
  </si>
  <si>
    <t>12704</t>
  </si>
  <si>
    <t>2454554.6355 </t>
  </si>
  <si>
    <t> 29.03.2008 03:15 </t>
  </si>
  <si>
    <t>12714</t>
  </si>
  <si>
    <t>2454554.6370 </t>
  </si>
  <si>
    <t> 29.03.2008 03:17 </t>
  </si>
  <si>
    <t> -0.0488 </t>
  </si>
  <si>
    <t>2454592.4439 </t>
  </si>
  <si>
    <t> 05.05.2008 22:39 </t>
  </si>
  <si>
    <t>12769</t>
  </si>
  <si>
    <t> -0.0478 </t>
  </si>
  <si>
    <t> S.Dufoer </t>
  </si>
  <si>
    <t>IBVS 5933 </t>
  </si>
  <si>
    <t>2454605.5044 </t>
  </si>
  <si>
    <t> 19.05.2008 00:06 </t>
  </si>
  <si>
    <t>12788</t>
  </si>
  <si>
    <t> -0.0475 </t>
  </si>
  <si>
    <t>2454862.5833 </t>
  </si>
  <si>
    <t> 31.01.2009 01:59 </t>
  </si>
  <si>
    <t>13162</t>
  </si>
  <si>
    <t> J.Hambsch </t>
  </si>
  <si>
    <t>2454865.3333 </t>
  </si>
  <si>
    <t> 02.02.2009 19:59 </t>
  </si>
  <si>
    <t>13166</t>
  </si>
  <si>
    <t> -0.0483 </t>
  </si>
  <si>
    <t>ns</t>
  </si>
  <si>
    <t> Y.Ogmen </t>
  </si>
  <si>
    <t> JAAVSO 38;85 </t>
  </si>
  <si>
    <t>2454870.8314 </t>
  </si>
  <si>
    <t> 08.02.2009 07:57 </t>
  </si>
  <si>
    <t>13174</t>
  </si>
  <si>
    <t> -0.0492 </t>
  </si>
  <si>
    <t> S.Dvorak </t>
  </si>
  <si>
    <t>IBVS 5938 </t>
  </si>
  <si>
    <t>2454890.7983 </t>
  </si>
  <si>
    <t> 28.02.2009 07:09 </t>
  </si>
  <si>
    <t>13203</t>
  </si>
  <si>
    <t> -0.0163 </t>
  </si>
  <si>
    <t>IBVS 5894 </t>
  </si>
  <si>
    <t>2454893.5156 </t>
  </si>
  <si>
    <t> 03.03.2009 00:22 </t>
  </si>
  <si>
    <t>13207</t>
  </si>
  <si>
    <t> -0.0486 </t>
  </si>
  <si>
    <t>2454897.6402 </t>
  </si>
  <si>
    <t> 07.03.2009 03:21 </t>
  </si>
  <si>
    <t>13213</t>
  </si>
  <si>
    <t> -0.0482 </t>
  </si>
  <si>
    <t>2454908.6375 </t>
  </si>
  <si>
    <t> 18.03.2009 03:18 </t>
  </si>
  <si>
    <t>13229</t>
  </si>
  <si>
    <t> -0.0490 </t>
  </si>
  <si>
    <t> R.Poklar </t>
  </si>
  <si>
    <t>2454910.3563 </t>
  </si>
  <si>
    <t> 19.03.2009 20:33 </t>
  </si>
  <si>
    <t>13231.5</t>
  </si>
  <si>
    <t> -0.0487 </t>
  </si>
  <si>
    <t>2454911.3795 </t>
  </si>
  <si>
    <t> 20.03.2009 21:06 </t>
  </si>
  <si>
    <t>13233</t>
  </si>
  <si>
    <t> -0.0565 </t>
  </si>
  <si>
    <t>2454911.3875 </t>
  </si>
  <si>
    <t> 20.03.2009 21:18 </t>
  </si>
  <si>
    <t> -0.0485 </t>
  </si>
  <si>
    <t>2454912.7628 </t>
  </si>
  <si>
    <t> 22.03.2009 06:18 </t>
  </si>
  <si>
    <t>13235</t>
  </si>
  <si>
    <t> -0.0480 </t>
  </si>
  <si>
    <t>2454927.5435 </t>
  </si>
  <si>
    <t> 06.04.2009 01:02 </t>
  </si>
  <si>
    <t>13256.5</t>
  </si>
  <si>
    <t> -0.0460 </t>
  </si>
  <si>
    <t>2417315.33 </t>
  </si>
  <si>
    <t> 14.04.1906 19:55 </t>
  </si>
  <si>
    <t> 0.49 </t>
  </si>
  <si>
    <t>P </t>
  </si>
  <si>
    <t> H.Gitz </t>
  </si>
  <si>
    <t>2417318.38 </t>
  </si>
  <si>
    <t> 17.04.1906 21:07 </t>
  </si>
  <si>
    <t> 0.44 </t>
  </si>
  <si>
    <t>2417682.31 </t>
  </si>
  <si>
    <t> 16.04.1907 19:26 </t>
  </si>
  <si>
    <t> 0.41 </t>
  </si>
  <si>
    <t>2419116.27 </t>
  </si>
  <si>
    <t> 20.03.1911 18:28 </t>
  </si>
  <si>
    <t>2425619.491 </t>
  </si>
  <si>
    <t> 07.01.1929 23:47 </t>
  </si>
  <si>
    <t> 0.410 </t>
  </si>
  <si>
    <t> Strohmeier &amp; Ott </t>
  </si>
  <si>
    <t>2426024.350 </t>
  </si>
  <si>
    <t> 16.02.1930 20:24 </t>
  </si>
  <si>
    <t> 0.402 </t>
  </si>
  <si>
    <t>2426608.632 </t>
  </si>
  <si>
    <t> 24.09.1931 03:10 </t>
  </si>
  <si>
    <t> 0.411 </t>
  </si>
  <si>
    <t>2427162.36 </t>
  </si>
  <si>
    <t> 30.03.1933 20:38 </t>
  </si>
  <si>
    <t> 0.45 </t>
  </si>
  <si>
    <t>2427183.30 </t>
  </si>
  <si>
    <t> 20.04.1933 19:12 </t>
  </si>
  <si>
    <t> 0.43 </t>
  </si>
  <si>
    <t>2427187.36 </t>
  </si>
  <si>
    <t> 24.04.1933 20:38 </t>
  </si>
  <si>
    <t> 0.37 </t>
  </si>
  <si>
    <t>2428636.417 </t>
  </si>
  <si>
    <t> 12.04.1937 22:00 </t>
  </si>
  <si>
    <t> 0.081 </t>
  </si>
  <si>
    <t>2428925.135 </t>
  </si>
  <si>
    <t> 26.01.1938 15:14 </t>
  </si>
  <si>
    <t> 0.100 </t>
  </si>
  <si>
    <t>2429194.553 </t>
  </si>
  <si>
    <t> 23.10.1938 01:16 </t>
  </si>
  <si>
    <t> 0.065 </t>
  </si>
  <si>
    <t>2429249.578 </t>
  </si>
  <si>
    <t> 17.12.1938 01:52 </t>
  </si>
  <si>
    <t>2435215.379 </t>
  </si>
  <si>
    <t> 17.04.1955 21:05 </t>
  </si>
  <si>
    <t> 0.129 </t>
  </si>
  <si>
    <t> D.Lichtenknecker </t>
  </si>
  <si>
    <t>2435217.446 </t>
  </si>
  <si>
    <t> 19.04.1955 22:42 </t>
  </si>
  <si>
    <t> 0.134 </t>
  </si>
  <si>
    <t>2436604.442 </t>
  </si>
  <si>
    <t> 04.02.1959 22:36 </t>
  </si>
  <si>
    <t>2436604.489 </t>
  </si>
  <si>
    <t> 04.02.1959 23:44 </t>
  </si>
  <si>
    <t> 0.044 </t>
  </si>
  <si>
    <t>2436604.535 </t>
  </si>
  <si>
    <t> 05.02.1959 00:50 </t>
  </si>
  <si>
    <t> 0.090 </t>
  </si>
  <si>
    <t>2436613.404 </t>
  </si>
  <si>
    <t> 13.02.1959 21:41 </t>
  </si>
  <si>
    <t> 0.024 </t>
  </si>
  <si>
    <t>2436613.449 </t>
  </si>
  <si>
    <t> 13.02.1959 22:46 </t>
  </si>
  <si>
    <t> 0.069 </t>
  </si>
  <si>
    <t>2436637.481 </t>
  </si>
  <si>
    <t> 09.03.1959 23:32 </t>
  </si>
  <si>
    <t> 0.042 </t>
  </si>
  <si>
    <t>2436657.420 </t>
  </si>
  <si>
    <t> 29.03.1959 22:04 </t>
  </si>
  <si>
    <t> 0.047 </t>
  </si>
  <si>
    <t>2437348.9309 </t>
  </si>
  <si>
    <t> 18.02.1961 10:20 </t>
  </si>
  <si>
    <t> 0.0539 </t>
  </si>
  <si>
    <t> R.E.Wilson </t>
  </si>
  <si>
    <t>2437406.6696 </t>
  </si>
  <si>
    <t> 17.04.1961 04:04 </t>
  </si>
  <si>
    <t> 0.0526 </t>
  </si>
  <si>
    <t>2438793.4574 </t>
  </si>
  <si>
    <t> 01.02.1965 22:58 </t>
  </si>
  <si>
    <t> 0.0513 </t>
  </si>
  <si>
    <t> Broglia &amp; Conconi </t>
  </si>
  <si>
    <t>2438794.4873 </t>
  </si>
  <si>
    <t> 02.02.1965 23:41 </t>
  </si>
  <si>
    <t> 0.0501 </t>
  </si>
  <si>
    <t>2438797.5784 </t>
  </si>
  <si>
    <t> 06.02.1965 01:52 </t>
  </si>
  <si>
    <t> 0.0480 </t>
  </si>
  <si>
    <t>2438799.2991 </t>
  </si>
  <si>
    <t> 07.02.1965 19:10 </t>
  </si>
  <si>
    <t> 0.0503 </t>
  </si>
  <si>
    <t>2438845.3537 </t>
  </si>
  <si>
    <t> 25.03.1965 20:29 </t>
  </si>
  <si>
    <t> 0.0504 </t>
  </si>
  <si>
    <t>2438847.4159 </t>
  </si>
  <si>
    <t> 27.03.1965 21:58 </t>
  </si>
  <si>
    <t> 0.0505 </t>
  </si>
  <si>
    <t>2438880.4097 </t>
  </si>
  <si>
    <t> 29.04.1965 21:49 </t>
  </si>
  <si>
    <t> 0.0500 </t>
  </si>
  <si>
    <t>2439126.4914 </t>
  </si>
  <si>
    <t> 31.12.1965 23:47 </t>
  </si>
  <si>
    <t> 0.0497 </t>
  </si>
  <si>
    <t>2439181.4815 </t>
  </si>
  <si>
    <t> 24.02.1966 23:33 </t>
  </si>
  <si>
    <t> 0.0494 </t>
  </si>
  <si>
    <t>2439201.4151 </t>
  </si>
  <si>
    <t> 16.03.1966 21:57 </t>
  </si>
  <si>
    <t> 0.0490 </t>
  </si>
  <si>
    <t>2439233.3798 </t>
  </si>
  <si>
    <t> 17.04.1966 21:06 </t>
  </si>
  <si>
    <t>2439245.405 </t>
  </si>
  <si>
    <t> 29.04.1966 21:43 </t>
  </si>
  <si>
    <t> J.Hübscher </t>
  </si>
  <si>
    <t>2439245.411 </t>
  </si>
  <si>
    <t> 29.04.1966 21:51 </t>
  </si>
  <si>
    <t> 0.053 </t>
  </si>
  <si>
    <t> W.Eckert </t>
  </si>
  <si>
    <t>2439500.4234 </t>
  </si>
  <si>
    <t> 09.01.1967 22:09 </t>
  </si>
  <si>
    <t> 0.0470 </t>
  </si>
  <si>
    <t>2439876.4180 </t>
  </si>
  <si>
    <t> 20.01.1968 22:01 </t>
  </si>
  <si>
    <t> 0.0447 </t>
  </si>
  <si>
    <t>2440291.599 </t>
  </si>
  <si>
    <t> 11.03.1969 02:22 </t>
  </si>
  <si>
    <t> 0.048 </t>
  </si>
  <si>
    <t> J.Bortle </t>
  </si>
  <si>
    <t>2440302.589 </t>
  </si>
  <si>
    <t> 22.03.1969 02:08 </t>
  </si>
  <si>
    <t> 0.040 </t>
  </si>
  <si>
    <t>2440315.649 </t>
  </si>
  <si>
    <t> 04.04.1969 03:34 </t>
  </si>
  <si>
    <t>2440324.587 </t>
  </si>
  <si>
    <t> 13.04.1969 02:05 </t>
  </si>
  <si>
    <t>2440348.646 </t>
  </si>
  <si>
    <t> 07.05.1969 03:30 </t>
  </si>
  <si>
    <t> 0.043 </t>
  </si>
  <si>
    <t>2440359.640 </t>
  </si>
  <si>
    <t> 18.05.1969 03:21 </t>
  </si>
  <si>
    <t> 0.039 </t>
  </si>
  <si>
    <t>2440713.639 </t>
  </si>
  <si>
    <t> 07.05.1970 03:20 </t>
  </si>
  <si>
    <t>2440719.817 </t>
  </si>
  <si>
    <t> 13.05.1970 07:36 </t>
  </si>
  <si>
    <t>2441012.642 </t>
  </si>
  <si>
    <t> 02.03.1971 03:24 </t>
  </si>
  <si>
    <t>2441025.693 </t>
  </si>
  <si>
    <t> 15.03.1971 04:37 </t>
  </si>
  <si>
    <t> 0.020 </t>
  </si>
  <si>
    <t>2441045.638 </t>
  </si>
  <si>
    <t> 04.04.1971 03:18 </t>
  </si>
  <si>
    <t>2441056.630 </t>
  </si>
  <si>
    <t> 15.04.1971 03:07 </t>
  </si>
  <si>
    <t>2441080.690 </t>
  </si>
  <si>
    <t> 09.05.1971 04:33 </t>
  </si>
  <si>
    <t> 0.027 </t>
  </si>
  <si>
    <t>2441742.621 </t>
  </si>
  <si>
    <t> 01.03.1973 02:54 </t>
  </si>
  <si>
    <t>2441753.621 </t>
  </si>
  <si>
    <t> 12.03.1973 02:54 </t>
  </si>
  <si>
    <t>2441766.680 </t>
  </si>
  <si>
    <t> 25.03.1973 04:19 </t>
  </si>
  <si>
    <t>2441788.678 </t>
  </si>
  <si>
    <t> 16.04.1973 04:16 </t>
  </si>
  <si>
    <t>2441802.4278 </t>
  </si>
  <si>
    <t> 29.04.1973 22:16 </t>
  </si>
  <si>
    <t> 0.0157 </t>
  </si>
  <si>
    <t>2442414.877 </t>
  </si>
  <si>
    <t> 02.01.1975 09:02 </t>
  </si>
  <si>
    <t>2442417.625 </t>
  </si>
  <si>
    <t> 05.01.1975 03:00 </t>
  </si>
  <si>
    <t>2442463.677 </t>
  </si>
  <si>
    <t> 20.02.1975 04:14 </t>
  </si>
  <si>
    <t>2442487.730 </t>
  </si>
  <si>
    <t> 16.03.1975 05:31 </t>
  </si>
  <si>
    <t>2442507.664 </t>
  </si>
  <si>
    <t> 05.04.1975 03:56 </t>
  </si>
  <si>
    <t>2442507.667 </t>
  </si>
  <si>
    <t> 05.04.1975 04:00 </t>
  </si>
  <si>
    <t>2442507.669 </t>
  </si>
  <si>
    <t> 05.04.1975 04:03 </t>
  </si>
  <si>
    <t>2442516.604 </t>
  </si>
  <si>
    <t> 14.04.1975 02:29 </t>
  </si>
  <si>
    <t>2442733.816 </t>
  </si>
  <si>
    <t> 17.11.1975 07:35 </t>
  </si>
  <si>
    <t>2442777.801 </t>
  </si>
  <si>
    <t> 31.12.1975 07:13 </t>
  </si>
  <si>
    <t> D.Ruokonen </t>
  </si>
  <si>
    <t>2442777.809 </t>
  </si>
  <si>
    <t> 31.12.1975 07:24 </t>
  </si>
  <si>
    <t>2442832.794 </t>
  </si>
  <si>
    <t> 24.02.1976 07:03 </t>
  </si>
  <si>
    <t>2444321.662 </t>
  </si>
  <si>
    <t> 23.03.1980 03:53 </t>
  </si>
  <si>
    <t>2444622.732 </t>
  </si>
  <si>
    <t> 18.01.1981 05:34 </t>
  </si>
  <si>
    <t>2444622.736 </t>
  </si>
  <si>
    <t> 18.01.1981 05:39 </t>
  </si>
  <si>
    <t>2444629.614 </t>
  </si>
  <si>
    <t> 25.01.1981 02:44 </t>
  </si>
  <si>
    <t>2445056.468 </t>
  </si>
  <si>
    <t> 27.03.1982 23:13 </t>
  </si>
  <si>
    <t> V.Krejci </t>
  </si>
  <si>
    <t>2446219.507 </t>
  </si>
  <si>
    <t> 03.06.1985 00:10 </t>
  </si>
  <si>
    <t> T.Brelstaff </t>
  </si>
  <si>
    <t>2446380.363 </t>
  </si>
  <si>
    <t> 10.11.1985 20:42 </t>
  </si>
  <si>
    <t>2446659.440 </t>
  </si>
  <si>
    <t> 16.08.1986 22:33 </t>
  </si>
  <si>
    <t>2449073.512 </t>
  </si>
  <si>
    <t> 27.03.1993 00:17 </t>
  </si>
  <si>
    <t> R.Galia </t>
  </si>
  <si>
    <t>2449291.3897 </t>
  </si>
  <si>
    <t> 30.10.1993 21:21 </t>
  </si>
  <si>
    <t> -0.0275 </t>
  </si>
  <si>
    <t> V.Simon </t>
  </si>
  <si>
    <t>2449640.5762 </t>
  </si>
  <si>
    <t> 15.10.1994 01:49 </t>
  </si>
  <si>
    <t> -0.0300 </t>
  </si>
  <si>
    <t>2449747.122 </t>
  </si>
  <si>
    <t> 29.01.1995 14:55 </t>
  </si>
  <si>
    <t> Y.Sekino </t>
  </si>
  <si>
    <t>2449811.048 </t>
  </si>
  <si>
    <t> 03.04.1995 13:09 </t>
  </si>
  <si>
    <t>2450094.2863 </t>
  </si>
  <si>
    <t> 11.01.1996 18:52 </t>
  </si>
  <si>
    <t> 0.0093 </t>
  </si>
  <si>
    <t>2450096.3432 </t>
  </si>
  <si>
    <t> 13.01.1996 20:14 </t>
  </si>
  <si>
    <t> 0.0041 </t>
  </si>
  <si>
    <t>2450131.3958 </t>
  </si>
  <si>
    <t> 17.02.1996 21:29 </t>
  </si>
  <si>
    <t>2450501.168 </t>
  </si>
  <si>
    <t> 21.02.1997 16:01 </t>
  </si>
  <si>
    <t> H.Maehara </t>
  </si>
  <si>
    <t>2450532.096 </t>
  </si>
  <si>
    <t> 24.03.1997 14:18 </t>
  </si>
  <si>
    <t>2450852.4058 </t>
  </si>
  <si>
    <t> 07.02.1998 21:44 </t>
  </si>
  <si>
    <t> -0.0513 </t>
  </si>
  <si>
    <t> T.Havlik </t>
  </si>
  <si>
    <t>2450865.4659 </t>
  </si>
  <si>
    <t> 20.02.1998 23:10 </t>
  </si>
  <si>
    <t> -0.0515 </t>
  </si>
  <si>
    <t> J.Cechal </t>
  </si>
  <si>
    <t>2450865.4721 </t>
  </si>
  <si>
    <t> 20.02.1998 23:19 </t>
  </si>
  <si>
    <t> -0.0453 </t>
  </si>
  <si>
    <t> S.Macuchova </t>
  </si>
  <si>
    <t>2450929.3987 </t>
  </si>
  <si>
    <t> 25.04.1998 21:34 </t>
  </si>
  <si>
    <t> -0.0450 </t>
  </si>
  <si>
    <t> F.Nevaril </t>
  </si>
  <si>
    <t>2451177.514 </t>
  </si>
  <si>
    <t> 30.12.1998 00:20 </t>
  </si>
  <si>
    <t> -0.074 </t>
  </si>
  <si>
    <t>2451250.3996 </t>
  </si>
  <si>
    <t> 12.03.1999 21:35 </t>
  </si>
  <si>
    <t> M.Netolicky </t>
  </si>
  <si>
    <t>2451488.915 </t>
  </si>
  <si>
    <t> 06.11.1999 09:57 </t>
  </si>
  <si>
    <t>2451519.8474 </t>
  </si>
  <si>
    <t> 07.12.1999 08:20 </t>
  </si>
  <si>
    <t> -0.0557 </t>
  </si>
  <si>
    <t>IBVS 4840 </t>
  </si>
  <si>
    <t>2451579.657 </t>
  </si>
  <si>
    <t> 05.02.2000 03:46 </t>
  </si>
  <si>
    <t>2451629.822 </t>
  </si>
  <si>
    <t> 26.03.2000 07:43 </t>
  </si>
  <si>
    <t> -0.062 </t>
  </si>
  <si>
    <t>2451634.6403 </t>
  </si>
  <si>
    <t> 31.03.2000 03:22 </t>
  </si>
  <si>
    <t> -0.0553 </t>
  </si>
  <si>
    <t>2451634.648 </t>
  </si>
  <si>
    <t> 31.03.2000 03:33 </t>
  </si>
  <si>
    <t>2451663.5164 </t>
  </si>
  <si>
    <t> 29.04.2000 00:23 </t>
  </si>
  <si>
    <t> -0.0491 </t>
  </si>
  <si>
    <t> O.Pejcha </t>
  </si>
  <si>
    <t>2451667.638 </t>
  </si>
  <si>
    <t> 03.05.2000 03:18 </t>
  </si>
  <si>
    <t>2451693.752 </t>
  </si>
  <si>
    <t> 29.05.2000 06:02 </t>
  </si>
  <si>
    <t> -0.058 </t>
  </si>
  <si>
    <t>2451935.717 </t>
  </si>
  <si>
    <t> 26.01.2001 05:12 </t>
  </si>
  <si>
    <t>2451946.7113 </t>
  </si>
  <si>
    <t> 06.02.2001 05:04 </t>
  </si>
  <si>
    <t> -0.0548 </t>
  </si>
  <si>
    <t> A.Howell </t>
  </si>
  <si>
    <t>2451957.710 </t>
  </si>
  <si>
    <t> 17.02.2001 05:02 </t>
  </si>
  <si>
    <t>2451979.7100 </t>
  </si>
  <si>
    <t> 11.03.2001 05:02 </t>
  </si>
  <si>
    <t>2452002.385 </t>
  </si>
  <si>
    <t> 02.04.2001 21:14 </t>
  </si>
  <si>
    <t> -0.059 </t>
  </si>
  <si>
    <t> B.Sonka </t>
  </si>
  <si>
    <t>2452021.633 </t>
  </si>
  <si>
    <t> 22.04.2001 03:11 </t>
  </si>
  <si>
    <t>2452026.442 </t>
  </si>
  <si>
    <t> 26.04.2001 22:36 </t>
  </si>
  <si>
    <t> -0.060 </t>
  </si>
  <si>
    <t>2452054.6331 </t>
  </si>
  <si>
    <t> 25.05.2001 03:11 </t>
  </si>
  <si>
    <t>2452069.754 </t>
  </si>
  <si>
    <t> 09.06.2001 06:05 </t>
  </si>
  <si>
    <t>2452307.595 </t>
  </si>
  <si>
    <t> 02.02.2002 02:16 </t>
  </si>
  <si>
    <t>2452318.5842 </t>
  </si>
  <si>
    <t> 13.02.2002 02:01 </t>
  </si>
  <si>
    <t> -0.0545 </t>
  </si>
  <si>
    <t>2452333.7065 </t>
  </si>
  <si>
    <t> 28.02.2002 04:57 </t>
  </si>
  <si>
    <t>2452342.642 </t>
  </si>
  <si>
    <t> 09.03.2002 03:24 </t>
  </si>
  <si>
    <t>2452342.6426 </t>
  </si>
  <si>
    <t> 09.03.2002 03:25 </t>
  </si>
  <si>
    <t> -0.0544 </t>
  </si>
  <si>
    <t>2452384.5725 </t>
  </si>
  <si>
    <t> 20.04.2002 01:44 </t>
  </si>
  <si>
    <t> -0.0547 </t>
  </si>
  <si>
    <t>2452638.9041 </t>
  </si>
  <si>
    <t> 30.12.2002 09:41 </t>
  </si>
  <si>
    <t>2452649.9027 </t>
  </si>
  <si>
    <t> 10.01.2003 09:39 </t>
  </si>
  <si>
    <t>2452694.579 </t>
  </si>
  <si>
    <t> 24.02.2003 01:53 </t>
  </si>
  <si>
    <t>2452696.6445 </t>
  </si>
  <si>
    <t> 26.02.2003 03:28 </t>
  </si>
  <si>
    <t> -0.0532 </t>
  </si>
  <si>
    <t> J.A.Howell </t>
  </si>
  <si>
    <t>2452727.574 </t>
  </si>
  <si>
    <t> 29.03.2003 01:46 </t>
  </si>
  <si>
    <t>10056</t>
  </si>
  <si>
    <t>2452740.6369 </t>
  </si>
  <si>
    <t> 11.04.2003 03:17 </t>
  </si>
  <si>
    <t>10075</t>
  </si>
  <si>
    <t>2452762.624 </t>
  </si>
  <si>
    <t> 03.05.2003 02:58 </t>
  </si>
  <si>
    <t>10107</t>
  </si>
  <si>
    <t>2452764.0089 </t>
  </si>
  <si>
    <t> 04.05.2003 12:12 </t>
  </si>
  <si>
    <t>10109</t>
  </si>
  <si>
    <t> -0.0520 </t>
  </si>
  <si>
    <t> Nakajima </t>
  </si>
  <si>
    <t>2452773.6309 </t>
  </si>
  <si>
    <t> 14.05.2003 03:08 </t>
  </si>
  <si>
    <t>10123</t>
  </si>
  <si>
    <t> -0.0533 </t>
  </si>
  <si>
    <t>2453098.7630 </t>
  </si>
  <si>
    <t> 03.04.2004 06:18 </t>
  </si>
  <si>
    <t>10596</t>
  </si>
  <si>
    <t>2453435.583 </t>
  </si>
  <si>
    <t> 06.03.2005 01:59 </t>
  </si>
  <si>
    <t>11086</t>
  </si>
  <si>
    <t>2453472.699 </t>
  </si>
  <si>
    <t> 12.04.2005 04:46 </t>
  </si>
  <si>
    <t>11140</t>
  </si>
  <si>
    <t>2453758.6496 </t>
  </si>
  <si>
    <t> 23.01.2006 03:35 </t>
  </si>
  <si>
    <t>11556</t>
  </si>
  <si>
    <t>2453822.9198 </t>
  </si>
  <si>
    <t> 28.03.2006 10:04 </t>
  </si>
  <si>
    <t>11649.5</t>
  </si>
  <si>
    <t> -0.0500 </t>
  </si>
  <si>
    <t> V.Petriew </t>
  </si>
  <si>
    <t>2453839.7600 </t>
  </si>
  <si>
    <t> 14.04.2006 06:14 </t>
  </si>
  <si>
    <t>11674</t>
  </si>
  <si>
    <t>2454123.6480 </t>
  </si>
  <si>
    <t> 23.01.2007 03:33 </t>
  </si>
  <si>
    <t>12087</t>
  </si>
  <si>
    <t>2454173.8270 </t>
  </si>
  <si>
    <t> 14.03.2007 07:50 </t>
  </si>
  <si>
    <t>12160</t>
  </si>
  <si>
    <t>2454612.3764 </t>
  </si>
  <si>
    <t> 25.05.2008 21:02 </t>
  </si>
  <si>
    <t>12798</t>
  </si>
  <si>
    <t> L.Šmelcer </t>
  </si>
  <si>
    <t>OEJV 0094 </t>
  </si>
  <si>
    <t>2454612.3767 </t>
  </si>
  <si>
    <t>2454612.3769 </t>
  </si>
  <si>
    <t>2454843.6820 </t>
  </si>
  <si>
    <t> 12.01.2009 04:22 </t>
  </si>
  <si>
    <t>13134.5</t>
  </si>
  <si>
    <t> -0.0471 </t>
  </si>
  <si>
    <t> H.Kucáková </t>
  </si>
  <si>
    <t>OEJV 0107 </t>
  </si>
  <si>
    <t>2454935.4456 </t>
  </si>
  <si>
    <t> 13.04.2009 22:41 </t>
  </si>
  <si>
    <t>13268</t>
  </si>
  <si>
    <t>2454935.4457 </t>
  </si>
  <si>
    <t>2454966.3794 </t>
  </si>
  <si>
    <t> 14.05.2009 21:06 </t>
  </si>
  <si>
    <t>13313</t>
  </si>
  <si>
    <t> -0.0470 </t>
  </si>
  <si>
    <t>2455253.703 </t>
  </si>
  <si>
    <t> 26.02.2010 04:52 </t>
  </si>
  <si>
    <t>13731</t>
  </si>
  <si>
    <t>IBVS 5974 </t>
  </si>
  <si>
    <t>2455257.8274 </t>
  </si>
  <si>
    <t> 02.03.2010 07:51 </t>
  </si>
  <si>
    <t>13737</t>
  </si>
  <si>
    <t>2455262.6395 </t>
  </si>
  <si>
    <t> 07.03.2010 03:20 </t>
  </si>
  <si>
    <t>13744</t>
  </si>
  <si>
    <t> -0.0477 </t>
  </si>
  <si>
    <t>2455266.0754 </t>
  </si>
  <si>
    <t> 10.03.2010 13:48 </t>
  </si>
  <si>
    <t>13749</t>
  </si>
  <si>
    <t> K.Shiokawa </t>
  </si>
  <si>
    <t>2455273.6360 </t>
  </si>
  <si>
    <t> 18.03.2010 03:15 </t>
  </si>
  <si>
    <t>13760</t>
  </si>
  <si>
    <t>2455276.3859 </t>
  </si>
  <si>
    <t> 20.03.2010 21:15 </t>
  </si>
  <si>
    <t>13764</t>
  </si>
  <si>
    <t> -0.0489 </t>
  </si>
  <si>
    <t> A.Liakos &amp; P.Niarchos </t>
  </si>
  <si>
    <t>IBVS 5943 </t>
  </si>
  <si>
    <t>2455277.4173 </t>
  </si>
  <si>
    <t> 21.03.2010 22:00 </t>
  </si>
  <si>
    <t>13765.5</t>
  </si>
  <si>
    <t>2455284.2907 </t>
  </si>
  <si>
    <t> 28.03.2010 18:58 </t>
  </si>
  <si>
    <t>13775.5</t>
  </si>
  <si>
    <t>2455285.6625 </t>
  </si>
  <si>
    <t> 30.03.2010 03:54 </t>
  </si>
  <si>
    <t>13777.5</t>
  </si>
  <si>
    <t>2455285.6645 </t>
  </si>
  <si>
    <t> 30.03.2010 03:56 </t>
  </si>
  <si>
    <t>2455287.0419 </t>
  </si>
  <si>
    <t> 31.03.2010 13:00 </t>
  </si>
  <si>
    <t>13779.5</t>
  </si>
  <si>
    <t> -0.0473 </t>
  </si>
  <si>
    <t>2455295.6327 </t>
  </si>
  <si>
    <t> 09.04.2010 03:11 </t>
  </si>
  <si>
    <t>13792</t>
  </si>
  <si>
    <t>2455295.6329 </t>
  </si>
  <si>
    <t>2455305.5993 </t>
  </si>
  <si>
    <t> 19.04.2010 02:22 </t>
  </si>
  <si>
    <t>13806.5</t>
  </si>
  <si>
    <t>2455305.5997 </t>
  </si>
  <si>
    <t> 19.04.2010 02:23 </t>
  </si>
  <si>
    <t>2455311.4425 </t>
  </si>
  <si>
    <t> 24.04.2010 22:37 </t>
  </si>
  <si>
    <t>13815</t>
  </si>
  <si>
    <t>OEJV 0137 </t>
  </si>
  <si>
    <t>2455311.4434 </t>
  </si>
  <si>
    <t> 24.04.2010 22:38 </t>
  </si>
  <si>
    <t>2455342.3744 </t>
  </si>
  <si>
    <t> 25.05.2010 20:59 </t>
  </si>
  <si>
    <t>13860</t>
  </si>
  <si>
    <t>m</t>
  </si>
  <si>
    <t>IBVS 5988 </t>
  </si>
  <si>
    <t>2455580.8947 </t>
  </si>
  <si>
    <t> 19.01.2011 09:28 </t>
  </si>
  <si>
    <t>14207</t>
  </si>
  <si>
    <t> -0.0495 </t>
  </si>
  <si>
    <t>IBVS 5992 </t>
  </si>
  <si>
    <t>2455594.6425 </t>
  </si>
  <si>
    <t> 02.02.2011 03:25 </t>
  </si>
  <si>
    <t>14227</t>
  </si>
  <si>
    <t>2455599.4532 </t>
  </si>
  <si>
    <t> 06.02.2011 22:52 </t>
  </si>
  <si>
    <t>14234</t>
  </si>
  <si>
    <t> U.Schmidt </t>
  </si>
  <si>
    <t>2455600.4841 </t>
  </si>
  <si>
    <t> 07.02.2011 23:37 </t>
  </si>
  <si>
    <t>14235.5</t>
  </si>
  <si>
    <t> -0.0504 </t>
  </si>
  <si>
    <t>2455600.4858 </t>
  </si>
  <si>
    <t> 07.02.2011 23:39 </t>
  </si>
  <si>
    <t>2455605.6392 </t>
  </si>
  <si>
    <t> 13.02.2011 03:20 </t>
  </si>
  <si>
    <t>14243</t>
  </si>
  <si>
    <t>2455623.5125 </t>
  </si>
  <si>
    <t> 03.03.2011 00:18 </t>
  </si>
  <si>
    <t>14269</t>
  </si>
  <si>
    <t> M.&amp; K.Rätz </t>
  </si>
  <si>
    <t>2455625.581 </t>
  </si>
  <si>
    <t> 05.03.2011 01:56 </t>
  </si>
  <si>
    <t>2455660.619 </t>
  </si>
  <si>
    <t> 09.04.2011 02:51 </t>
  </si>
  <si>
    <t> -0.061 </t>
  </si>
  <si>
    <t>2455914.9607 </t>
  </si>
  <si>
    <t> 19.12.2011 11:03 </t>
  </si>
  <si>
    <t>2455945.8946 </t>
  </si>
  <si>
    <t> 19.01.2012 09:28 </t>
  </si>
  <si>
    <t>IBVS 6029 </t>
  </si>
  <si>
    <t>2455956.2032 </t>
  </si>
  <si>
    <t> 29.01.2012 16:52 </t>
  </si>
  <si>
    <t>2455994.6959 </t>
  </si>
  <si>
    <t> 08.03.2012 04:42 </t>
  </si>
  <si>
    <t>2456006.38137 </t>
  </si>
  <si>
    <t> 19.03.2012 21:09 </t>
  </si>
  <si>
    <t> -0.05101 </t>
  </si>
  <si>
    <t> R.Uhlar </t>
  </si>
  <si>
    <t>IBVS 6114 </t>
  </si>
  <si>
    <t>2456016.6904 </t>
  </si>
  <si>
    <t> 30.03.2012 04:34 </t>
  </si>
  <si>
    <t>2456407.4646 </t>
  </si>
  <si>
    <t> 24.04.2013 23:09 </t>
  </si>
  <si>
    <t> -0.0540 </t>
  </si>
  <si>
    <t>2456408.4964 </t>
  </si>
  <si>
    <t> 25.04.2013 23:54 </t>
  </si>
  <si>
    <t> F.Agerer </t>
  </si>
  <si>
    <t>2456655.2635 </t>
  </si>
  <si>
    <t> 28.12.2013 18:19 </t>
  </si>
  <si>
    <t> -0.0556 </t>
  </si>
  <si>
    <t> H.Itoh </t>
  </si>
  <si>
    <t>2456714.3784 </t>
  </si>
  <si>
    <t> 25.02.2014 21:04 </t>
  </si>
  <si>
    <t> -0.0554 </t>
  </si>
  <si>
    <t>2456746.6842 </t>
  </si>
  <si>
    <t> 30.03.2014 04:25 </t>
  </si>
  <si>
    <t> -0.0564 </t>
  </si>
  <si>
    <t>Ic</t>
  </si>
  <si>
    <t>2456746.6844 </t>
  </si>
  <si>
    <t> -0.0562 </t>
  </si>
  <si>
    <t>2456759.4031 </t>
  </si>
  <si>
    <t> 11.04.2014 21:40 </t>
  </si>
  <si>
    <t> -0.0541 </t>
  </si>
  <si>
    <t>2456766.6178 </t>
  </si>
  <si>
    <t> 19.04.2014 02:49 </t>
  </si>
  <si>
    <t> -0.0569 </t>
  </si>
  <si>
    <t>2457003.7545 </t>
  </si>
  <si>
    <t> 12.12.2014 06:06 </t>
  </si>
  <si>
    <t> -0.0663 </t>
  </si>
  <si>
    <t>2457056.6893 </t>
  </si>
  <si>
    <t> 03.02.2015 04:32 </t>
  </si>
  <si>
    <t> -0.0597 </t>
  </si>
  <si>
    <t>See Tanriver, M., 2015, NewA 36, 56</t>
  </si>
  <si>
    <t>Q.+LTE fit</t>
  </si>
  <si>
    <t>Third star?</t>
  </si>
  <si>
    <t>1-e^2</t>
  </si>
  <si>
    <t>a12 sin I =</t>
  </si>
  <si>
    <t>km</t>
  </si>
  <si>
    <t xml:space="preserve">P3 = </t>
  </si>
  <si>
    <t>f (m3) =</t>
  </si>
  <si>
    <t>s5</t>
  </si>
  <si>
    <t>s6</t>
  </si>
  <si>
    <t>s7</t>
  </si>
  <si>
    <t>BAD</t>
  </si>
  <si>
    <t>Sin2 fit</t>
  </si>
  <si>
    <t>G.</t>
  </si>
  <si>
    <t>Samolyk</t>
  </si>
  <si>
    <t>M.</t>
  </si>
  <si>
    <t>Baldwin</t>
  </si>
  <si>
    <t>50130.665 :</t>
  </si>
  <si>
    <t>S.</t>
  </si>
  <si>
    <t>Cook (CCD)</t>
  </si>
  <si>
    <t>Chaple</t>
  </si>
  <si>
    <t>C.</t>
  </si>
  <si>
    <t>Stephan</t>
  </si>
  <si>
    <t>R.</t>
  </si>
  <si>
    <t>Hill</t>
  </si>
  <si>
    <t>51212.589 :</t>
  </si>
  <si>
    <t>Berg</t>
  </si>
  <si>
    <t>51245.582 :</t>
  </si>
  <si>
    <t>JAVSO 49, 256</t>
  </si>
  <si>
    <t>JAVSO, 48, 256</t>
  </si>
  <si>
    <t>JBAV, 60</t>
  </si>
  <si>
    <t>JAAVSO, 50, 255</t>
  </si>
  <si>
    <t>JAAVSO, 51, 250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</si>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</sst>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0.000E+00"/>
    <numFmt numFmtId="166" formatCode="m/d/yyyy\ h:mm"/>
    <numFmt numFmtId="167" formatCode="0.0000"/>
    <numFmt numFmtId="168" formatCode="m/d/yyyy"/>
    <numFmt numFmtId="169" formatCode="0.00000"/>
    <numFmt numFmtId="170" formatCode="mm/dd/yy\ hh:mm\ AM/PM"/>
    <numFmt numFmtId="171" formatCode="d/mm/yyyy;@"/>
  </numFmts>
  <fonts count="2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5" fillId="0" borderId="0" applyFill="0" applyBorder="0" applyProtection="0">
      <alignment vertical="top"/>
    </xf>
    <xf numFmtId="3" fontId="25" fillId="0" borderId="0" applyFill="0" applyBorder="0" applyProtection="0">
      <alignment vertical="top"/>
    </xf>
    <xf numFmtId="164" fontId="25" fillId="0" borderId="0" applyFill="0" applyBorder="0" applyProtection="0">
      <alignment vertical="top"/>
    </xf>
    <xf numFmtId="0" fontId="25" fillId="0" borderId="0" applyFill="0" applyBorder="0" applyProtection="0">
      <alignment vertical="top"/>
    </xf>
    <xf numFmtId="2" fontId="25" fillId="0" borderId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" fillId="0" borderId="0"/>
    <xf numFmtId="0" fontId="25" fillId="0" borderId="0"/>
    <xf numFmtId="0" fontId="25" fillId="0" borderId="0"/>
  </cellStyleXfs>
  <cellXfs count="20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/>
    <xf numFmtId="0" fontId="8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5" fillId="0" borderId="0" xfId="0" applyFont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9" fillId="0" borderId="9" xfId="0" applyFont="1" applyBorder="1" applyAlignment="1"/>
    <xf numFmtId="0" fontId="0" fillId="0" borderId="10" xfId="0" applyBorder="1" applyAlignment="1"/>
    <xf numFmtId="0" fontId="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3" xfId="0" applyFill="1" applyBorder="1" applyAlignment="1"/>
    <xf numFmtId="0" fontId="0" fillId="2" borderId="10" xfId="0" applyFill="1" applyBorder="1" applyAlignment="1"/>
    <xf numFmtId="0" fontId="9" fillId="0" borderId="14" xfId="0" applyFont="1" applyBorder="1" applyAlignment="1"/>
    <xf numFmtId="0" fontId="10" fillId="0" borderId="0" xfId="0" applyFo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5" xfId="0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9" fillId="0" borderId="17" xfId="0" applyFont="1" applyBorder="1" applyAlignment="1"/>
    <xf numFmtId="0" fontId="8" fillId="0" borderId="0" xfId="0" applyFont="1">
      <alignment vertical="top"/>
    </xf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1" fillId="0" borderId="13" xfId="0" applyFont="1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4" fillId="0" borderId="0" xfId="0" applyFont="1">
      <alignment vertical="top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16" xfId="0" applyBorder="1" applyAlignment="1"/>
    <xf numFmtId="166" fontId="8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/>
    <xf numFmtId="167" fontId="0" fillId="0" borderId="0" xfId="0" applyNumberFormat="1" applyAlignment="1"/>
    <xf numFmtId="168" fontId="0" fillId="0" borderId="0" xfId="0" applyNumberForma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/>
    <xf numFmtId="0" fontId="19" fillId="0" borderId="1" xfId="0" applyFont="1" applyBorder="1" applyAlignment="1"/>
    <xf numFmtId="167" fontId="0" fillId="0" borderId="1" xfId="0" applyNumberFormat="1" applyBorder="1" applyAlignment="1"/>
    <xf numFmtId="0" fontId="20" fillId="0" borderId="0" xfId="0" applyFont="1" applyAlignment="1"/>
    <xf numFmtId="16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167" fontId="8" fillId="0" borderId="0" xfId="0" applyNumberFormat="1" applyFont="1" applyAlignment="1"/>
    <xf numFmtId="167" fontId="20" fillId="3" borderId="0" xfId="1" applyNumberFormat="1" applyFont="1" applyFill="1" applyBorder="1" applyAlignment="1" applyProtection="1">
      <alignment horizontal="left"/>
    </xf>
    <xf numFmtId="167" fontId="20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21" fillId="0" borderId="0" xfId="8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0" fontId="21" fillId="0" borderId="0" xfId="9" applyFont="1" applyAlignment="1">
      <alignment horizontal="left" vertical="center" wrapText="1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3" xfId="0" applyBorder="1" applyAlignment="1">
      <alignment horizontal="center"/>
    </xf>
    <xf numFmtId="0" fontId="0" fillId="0" borderId="10" xfId="0" applyBorder="1">
      <alignment vertical="top"/>
    </xf>
    <xf numFmtId="0" fontId="24" fillId="0" borderId="0" xfId="6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3" borderId="18" xfId="0" applyFont="1" applyFill="1" applyBorder="1" applyAlignment="1">
      <alignment horizontal="left" vertical="top" wrapText="1" indent="1"/>
    </xf>
    <xf numFmtId="0" fontId="19" fillId="3" borderId="18" xfId="0" applyFont="1" applyFill="1" applyBorder="1" applyAlignment="1">
      <alignment horizontal="center" vertical="top" wrapText="1"/>
    </xf>
    <xf numFmtId="0" fontId="19" fillId="3" borderId="18" xfId="0" applyFont="1" applyFill="1" applyBorder="1" applyAlignment="1">
      <alignment horizontal="right" vertical="top" wrapText="1"/>
    </xf>
    <xf numFmtId="0" fontId="24" fillId="3" borderId="18" xfId="6" applyNumberFormat="1" applyFill="1" applyBorder="1" applyAlignment="1" applyProtection="1">
      <alignment horizontal="right" vertical="top" wrapText="1"/>
    </xf>
    <xf numFmtId="11" fontId="8" fillId="0" borderId="0" xfId="0" applyNumberFormat="1" applyFont="1" applyAlignment="1"/>
    <xf numFmtId="170" fontId="8" fillId="0" borderId="0" xfId="0" applyNumberFormat="1" applyFont="1">
      <alignment vertical="top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>
      <alignment vertical="top"/>
    </xf>
    <xf numFmtId="0" fontId="1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71" fontId="0" fillId="0" borderId="0" xfId="0" applyNumberForma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7" applyFont="1" applyAlignment="1">
      <alignment vertical="center"/>
    </xf>
    <xf numFmtId="0" fontId="9" fillId="0" borderId="0" xfId="7" applyFont="1" applyAlignment="1">
      <alignment horizontal="left" vertical="center"/>
    </xf>
    <xf numFmtId="0" fontId="22" fillId="0" borderId="0" xfId="9" applyFont="1" applyAlignment="1">
      <alignment horizontal="left" vertical="center"/>
    </xf>
    <xf numFmtId="0" fontId="20" fillId="0" borderId="0" xfId="0" applyFont="1" applyAlignment="1">
      <alignment vertical="center"/>
    </xf>
    <xf numFmtId="169" fontId="19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167" fontId="20" fillId="3" borderId="0" xfId="1" applyNumberFormat="1" applyFont="1" applyFill="1" applyBorder="1" applyAlignment="1" applyProtection="1">
      <alignment horizontal="left" vertical="center"/>
    </xf>
    <xf numFmtId="167" fontId="2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22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167" fontId="21" fillId="0" borderId="0" xfId="8" applyNumberFormat="1" applyFont="1" applyAlignment="1">
      <alignment horizontal="left" vertical="center"/>
    </xf>
    <xf numFmtId="0" fontId="22" fillId="0" borderId="0" xfId="9" applyFont="1" applyAlignment="1">
      <alignment horizontal="center" vertical="center" wrapText="1"/>
    </xf>
    <xf numFmtId="0" fontId="22" fillId="0" borderId="0" xfId="9" applyFont="1" applyAlignment="1">
      <alignment horizontal="left" vertical="center" wrapText="1"/>
    </xf>
    <xf numFmtId="0" fontId="22" fillId="0" borderId="0" xfId="9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171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7" fontId="0" fillId="0" borderId="1" xfId="0" applyNumberForma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169" fontId="26" fillId="0" borderId="0" xfId="0" applyNumberFormat="1" applyFont="1" applyAlignment="1">
      <alignment horizontal="left" vertical="center" wrapText="1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3528550512444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0204978038068"/>
          <c:y val="0.21449336077151487"/>
          <c:w val="0.82723279648609083"/>
          <c:h val="0.57971178586895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  <c:pt idx="627">
                  <c:v>20714</c:v>
                </c:pt>
              </c:numCache>
            </c:numRef>
          </c:xVal>
          <c:yVal>
            <c:numRef>
              <c:f>Active!$H$21:$H$800</c:f>
              <c:numCache>
                <c:formatCode>General</c:formatCode>
                <c:ptCount val="780"/>
                <c:pt idx="0">
                  <c:v>0.14306000000215136</c:v>
                </c:pt>
                <c:pt idx="1">
                  <c:v>9.9850000002334127E-2</c:v>
                </c:pt>
                <c:pt idx="2">
                  <c:v>6.2140000001818407E-2</c:v>
                </c:pt>
                <c:pt idx="3">
                  <c:v>0.14746000000377535</c:v>
                </c:pt>
                <c:pt idx="4">
                  <c:v>6.6280000002734596E-2</c:v>
                </c:pt>
                <c:pt idx="5">
                  <c:v>5.8460000000195578E-2</c:v>
                </c:pt>
                <c:pt idx="6">
                  <c:v>6.7460000002029119E-2</c:v>
                </c:pt>
                <c:pt idx="7">
                  <c:v>0.11087000000406988</c:v>
                </c:pt>
                <c:pt idx="8">
                  <c:v>8.5780000001250301E-2</c:v>
                </c:pt>
                <c:pt idx="9">
                  <c:v>2.1500000002561137E-2</c:v>
                </c:pt>
                <c:pt idx="10">
                  <c:v>8.1460000004881294E-2</c:v>
                </c:pt>
                <c:pt idx="11">
                  <c:v>9.9860000002081506E-2</c:v>
                </c:pt>
                <c:pt idx="12">
                  <c:v>6.490000000121654E-2</c:v>
                </c:pt>
                <c:pt idx="13">
                  <c:v>9.9500000003899913E-2</c:v>
                </c:pt>
                <c:pt idx="16">
                  <c:v>-2.4999999950523488E-3</c:v>
                </c:pt>
                <c:pt idx="17">
                  <c:v>4.4500000003608875E-2</c:v>
                </c:pt>
                <c:pt idx="18">
                  <c:v>9.0500000005704351E-2</c:v>
                </c:pt>
                <c:pt idx="19">
                  <c:v>2.3560000008728821E-2</c:v>
                </c:pt>
                <c:pt idx="20">
                  <c:v>6.8560000006982591E-2</c:v>
                </c:pt>
                <c:pt idx="21">
                  <c:v>4.2260000001988374E-2</c:v>
                </c:pt>
                <c:pt idx="22">
                  <c:v>4.7239999999874271E-2</c:v>
                </c:pt>
                <c:pt idx="107">
                  <c:v>1.2399999977787957E-3</c:v>
                </c:pt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3-43C6-A187-98071614FB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Active!$I$21:$I$641</c:f>
              <c:numCache>
                <c:formatCode>General</c:formatCode>
                <c:ptCount val="621"/>
                <c:pt idx="36">
                  <c:v>4.6540000003005844E-2</c:v>
                </c:pt>
                <c:pt idx="37">
                  <c:v>4.6540000003005844E-2</c:v>
                </c:pt>
                <c:pt idx="38">
                  <c:v>5.2540000004228204E-2</c:v>
                </c:pt>
                <c:pt idx="49">
                  <c:v>2.8440000001864973E-2</c:v>
                </c:pt>
                <c:pt idx="50">
                  <c:v>2.7960000006714836E-2</c:v>
                </c:pt>
                <c:pt idx="51">
                  <c:v>3.4960000004502945E-2</c:v>
                </c:pt>
                <c:pt idx="52">
                  <c:v>3.6960000004910398E-2</c:v>
                </c:pt>
                <c:pt idx="56">
                  <c:v>3.4220000001369044E-2</c:v>
                </c:pt>
                <c:pt idx="59">
                  <c:v>3.4580000006826594E-2</c:v>
                </c:pt>
                <c:pt idx="60">
                  <c:v>2.8640000004088506E-2</c:v>
                </c:pt>
                <c:pt idx="61">
                  <c:v>2.9640000000654254E-2</c:v>
                </c:pt>
                <c:pt idx="62">
                  <c:v>3.1360000000859145E-2</c:v>
                </c:pt>
                <c:pt idx="65">
                  <c:v>1.2320000001636799E-2</c:v>
                </c:pt>
                <c:pt idx="66">
                  <c:v>3.4180000002379529E-2</c:v>
                </c:pt>
                <c:pt idx="70">
                  <c:v>1.4699999999720603E-2</c:v>
                </c:pt>
                <c:pt idx="71">
                  <c:v>1.4560000003257301E-2</c:v>
                </c:pt>
                <c:pt idx="73">
                  <c:v>1.6680000000633299E-2</c:v>
                </c:pt>
                <c:pt idx="77">
                  <c:v>4.42000000475673E-3</c:v>
                </c:pt>
                <c:pt idx="78">
                  <c:v>1.2300000002142042E-2</c:v>
                </c:pt>
                <c:pt idx="79">
                  <c:v>1.3359999997192062E-2</c:v>
                </c:pt>
                <c:pt idx="80">
                  <c:v>2.0000000076834112E-3</c:v>
                </c:pt>
                <c:pt idx="81">
                  <c:v>9.5400000063818879E-3</c:v>
                </c:pt>
                <c:pt idx="82">
                  <c:v>6.9000000003143214E-3</c:v>
                </c:pt>
                <c:pt idx="83">
                  <c:v>1.6779999998107087E-2</c:v>
                </c:pt>
                <c:pt idx="85">
                  <c:v>1.0360000007494818E-2</c:v>
                </c:pt>
                <c:pt idx="86">
                  <c:v>8.2400000028428622E-3</c:v>
                </c:pt>
                <c:pt idx="89">
                  <c:v>-1.9200000024284236E-3</c:v>
                </c:pt>
                <c:pt idx="90">
                  <c:v>2.0799999983864836E-3</c:v>
                </c:pt>
                <c:pt idx="92">
                  <c:v>1.0000000038417056E-3</c:v>
                </c:pt>
                <c:pt idx="98">
                  <c:v>7.4600000007194467E-3</c:v>
                </c:pt>
                <c:pt idx="99">
                  <c:v>1.0459999997692648E-2</c:v>
                </c:pt>
                <c:pt idx="100">
                  <c:v>5.2000000141561031E-4</c:v>
                </c:pt>
                <c:pt idx="101">
                  <c:v>4.5200000022305176E-3</c:v>
                </c:pt>
                <c:pt idx="102">
                  <c:v>-6.1999999888939783E-4</c:v>
                </c:pt>
                <c:pt idx="103">
                  <c:v>3.3800000019255094E-3</c:v>
                </c:pt>
                <c:pt idx="104">
                  <c:v>4.3799999984912574E-3</c:v>
                </c:pt>
                <c:pt idx="105">
                  <c:v>5.380000002332963E-3</c:v>
                </c:pt>
                <c:pt idx="106">
                  <c:v>8.3799999993061647E-3</c:v>
                </c:pt>
                <c:pt idx="108">
                  <c:v>1.3000000035390258E-3</c:v>
                </c:pt>
                <c:pt idx="109">
                  <c:v>3.9200000028358772E-3</c:v>
                </c:pt>
                <c:pt idx="112">
                  <c:v>2.5900000000547152E-2</c:v>
                </c:pt>
                <c:pt idx="118">
                  <c:v>-2.679999997781124E-3</c:v>
                </c:pt>
                <c:pt idx="119">
                  <c:v>-6.7999999737367034E-4</c:v>
                </c:pt>
                <c:pt idx="120">
                  <c:v>3.2799999971757643E-3</c:v>
                </c:pt>
                <c:pt idx="121">
                  <c:v>-1.4859999995678663E-2</c:v>
                </c:pt>
                <c:pt idx="123">
                  <c:v>2.5140000005194452E-2</c:v>
                </c:pt>
                <c:pt idx="124">
                  <c:v>1.0000000038417056E-3</c:v>
                </c:pt>
                <c:pt idx="126">
                  <c:v>1.0999999998603016E-2</c:v>
                </c:pt>
                <c:pt idx="127">
                  <c:v>1.8499999998311978E-2</c:v>
                </c:pt>
                <c:pt idx="128">
                  <c:v>-5.6399999957648106E-3</c:v>
                </c:pt>
                <c:pt idx="129">
                  <c:v>3.9800000013201497E-3</c:v>
                </c:pt>
                <c:pt idx="130">
                  <c:v>5.8399999979883432E-3</c:v>
                </c:pt>
                <c:pt idx="131">
                  <c:v>-2.9199999989941716E-3</c:v>
                </c:pt>
                <c:pt idx="132">
                  <c:v>1.1080000003858004E-2</c:v>
                </c:pt>
                <c:pt idx="133">
                  <c:v>1.7000000079860911E-3</c:v>
                </c:pt>
                <c:pt idx="134">
                  <c:v>1.5700000003562309E-2</c:v>
                </c:pt>
                <c:pt idx="135">
                  <c:v>-3.1999999191612005E-4</c:v>
                </c:pt>
                <c:pt idx="136">
                  <c:v>1.3680000003660098E-2</c:v>
                </c:pt>
                <c:pt idx="137">
                  <c:v>2.8400000010151416E-3</c:v>
                </c:pt>
                <c:pt idx="138">
                  <c:v>-1.2399999977787957E-3</c:v>
                </c:pt>
                <c:pt idx="140">
                  <c:v>-1.3399999952525832E-3</c:v>
                </c:pt>
                <c:pt idx="141">
                  <c:v>-1.443999999173684E-2</c:v>
                </c:pt>
                <c:pt idx="142">
                  <c:v>-4.8600000009173527E-3</c:v>
                </c:pt>
                <c:pt idx="143">
                  <c:v>-1.2399999977787957E-3</c:v>
                </c:pt>
                <c:pt idx="145">
                  <c:v>4.400000034365803E-4</c:v>
                </c:pt>
                <c:pt idx="147">
                  <c:v>-6.0399999929359183E-3</c:v>
                </c:pt>
                <c:pt idx="148">
                  <c:v>-1.2979999999515712E-2</c:v>
                </c:pt>
                <c:pt idx="149">
                  <c:v>-1.0139999991224613E-2</c:v>
                </c:pt>
                <c:pt idx="150">
                  <c:v>6.3999999838415533E-4</c:v>
                </c:pt>
                <c:pt idx="151">
                  <c:v>-5.7400000005145557E-3</c:v>
                </c:pt>
                <c:pt idx="152">
                  <c:v>-1.0819999995874241E-2</c:v>
                </c:pt>
                <c:pt idx="153">
                  <c:v>-1.5800000037415884E-3</c:v>
                </c:pt>
                <c:pt idx="154">
                  <c:v>3.4800000066752546E-3</c:v>
                </c:pt>
                <c:pt idx="156">
                  <c:v>7.4000000313390046E-4</c:v>
                </c:pt>
                <c:pt idx="157">
                  <c:v>6.4000000566011295E-4</c:v>
                </c:pt>
                <c:pt idx="158">
                  <c:v>-3.0599999954574741E-3</c:v>
                </c:pt>
                <c:pt idx="159">
                  <c:v>-1.0279999994963873E-2</c:v>
                </c:pt>
                <c:pt idx="160">
                  <c:v>-6.5999999787891284E-4</c:v>
                </c:pt>
                <c:pt idx="161">
                  <c:v>-7.900000004156027E-3</c:v>
                </c:pt>
                <c:pt idx="163">
                  <c:v>-1.1039999997592531E-2</c:v>
                </c:pt>
                <c:pt idx="164">
                  <c:v>-4.9799999978858978E-3</c:v>
                </c:pt>
                <c:pt idx="165">
                  <c:v>6.0000000667059794E-4</c:v>
                </c:pt>
                <c:pt idx="166">
                  <c:v>9.6000000048661605E-3</c:v>
                </c:pt>
                <c:pt idx="167">
                  <c:v>1.1799999992945231E-3</c:v>
                </c:pt>
                <c:pt idx="168">
                  <c:v>4.2800000010174699E-3</c:v>
                </c:pt>
                <c:pt idx="169">
                  <c:v>2.0399999993969686E-3</c:v>
                </c:pt>
                <c:pt idx="170">
                  <c:v>-1.9339999998919666E-2</c:v>
                </c:pt>
                <c:pt idx="171">
                  <c:v>-7.5999999535270035E-4</c:v>
                </c:pt>
                <c:pt idx="172">
                  <c:v>2.2400000016205013E-3</c:v>
                </c:pt>
                <c:pt idx="173">
                  <c:v>5.0000000192085281E-4</c:v>
                </c:pt>
                <c:pt idx="174">
                  <c:v>6.260000001930166E-3</c:v>
                </c:pt>
                <c:pt idx="175">
                  <c:v>-3.2399999981862493E-3</c:v>
                </c:pt>
                <c:pt idx="176">
                  <c:v>1.9999999494757503E-5</c:v>
                </c:pt>
                <c:pt idx="177">
                  <c:v>-1.9999999494757503E-4</c:v>
                </c:pt>
                <c:pt idx="178">
                  <c:v>3.7999999985913746E-3</c:v>
                </c:pt>
                <c:pt idx="179">
                  <c:v>2.0000000004074536E-3</c:v>
                </c:pt>
                <c:pt idx="180">
                  <c:v>8.0000000016298145E-3</c:v>
                </c:pt>
                <c:pt idx="182">
                  <c:v>-4.8000000024330802E-3</c:v>
                </c:pt>
                <c:pt idx="183">
                  <c:v>-4.8000000024330802E-3</c:v>
                </c:pt>
                <c:pt idx="184">
                  <c:v>3.8000000495230779E-4</c:v>
                </c:pt>
                <c:pt idx="185">
                  <c:v>1.0399999999208376E-2</c:v>
                </c:pt>
                <c:pt idx="186">
                  <c:v>-1.1919999997189734E-2</c:v>
                </c:pt>
                <c:pt idx="187">
                  <c:v>-1.2199999997392297E-2</c:v>
                </c:pt>
                <c:pt idx="188">
                  <c:v>4.8000000024330802E-3</c:v>
                </c:pt>
                <c:pt idx="189">
                  <c:v>5.8000000062747858E-3</c:v>
                </c:pt>
                <c:pt idx="190">
                  <c:v>1.5400000047520734E-3</c:v>
                </c:pt>
                <c:pt idx="191">
                  <c:v>1.0540000002947636E-2</c:v>
                </c:pt>
                <c:pt idx="192">
                  <c:v>-1.2459999998100102E-2</c:v>
                </c:pt>
                <c:pt idx="193">
                  <c:v>9.8000000434694812E-4</c:v>
                </c:pt>
                <c:pt idx="194">
                  <c:v>-4.5799999934388325E-3</c:v>
                </c:pt>
                <c:pt idx="195">
                  <c:v>6.7600000038510188E-3</c:v>
                </c:pt>
                <c:pt idx="196">
                  <c:v>-3.4599999999045394E-2</c:v>
                </c:pt>
                <c:pt idx="197">
                  <c:v>-2.5599999993573874E-2</c:v>
                </c:pt>
                <c:pt idx="198">
                  <c:v>3.6000000036437996E-3</c:v>
                </c:pt>
                <c:pt idx="199">
                  <c:v>-3.3799999946495518E-3</c:v>
                </c:pt>
                <c:pt idx="200">
                  <c:v>-1.1839999999210704E-2</c:v>
                </c:pt>
                <c:pt idx="201">
                  <c:v>-2.4979999994684476E-2</c:v>
                </c:pt>
                <c:pt idx="202">
                  <c:v>-5.9799999944516458E-3</c:v>
                </c:pt>
                <c:pt idx="203">
                  <c:v>-2.9799999974784441E-3</c:v>
                </c:pt>
                <c:pt idx="204">
                  <c:v>-9.799999970709905E-4</c:v>
                </c:pt>
                <c:pt idx="205">
                  <c:v>5.0600000031408854E-3</c:v>
                </c:pt>
                <c:pt idx="206">
                  <c:v>1.0300000001734588E-2</c:v>
                </c:pt>
                <c:pt idx="207">
                  <c:v>-1.4319999994768295E-2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11">
                  <c:v>1.2400000050547533E-3</c:v>
                </c:pt>
                <c:pt idx="212">
                  <c:v>-1.1099999996076804E-2</c:v>
                </c:pt>
                <c:pt idx="213">
                  <c:v>-2.3999999393709004E-4</c:v>
                </c:pt>
                <c:pt idx="214">
                  <c:v>2.4000000048545189E-3</c:v>
                </c:pt>
                <c:pt idx="215">
                  <c:v>-3.0199999964679591E-3</c:v>
                </c:pt>
                <c:pt idx="216">
                  <c:v>5.9999999939464033E-4</c:v>
                </c:pt>
                <c:pt idx="217">
                  <c:v>2.599999999802094E-3</c:v>
                </c:pt>
                <c:pt idx="218">
                  <c:v>1.9000000029336661E-3</c:v>
                </c:pt>
                <c:pt idx="219">
                  <c:v>3.5200000056647696E-3</c:v>
                </c:pt>
                <c:pt idx="220">
                  <c:v>6.4399999973829836E-3</c:v>
                </c:pt>
                <c:pt idx="221">
                  <c:v>-6.7800000033457763E-3</c:v>
                </c:pt>
                <c:pt idx="222">
                  <c:v>-3.7379999994300306E-2</c:v>
                </c:pt>
                <c:pt idx="223">
                  <c:v>-4.1399999972782098E-3</c:v>
                </c:pt>
                <c:pt idx="224">
                  <c:v>3.9999998989515007E-5</c:v>
                </c:pt>
                <c:pt idx="225">
                  <c:v>-5.4999999993015081E-3</c:v>
                </c:pt>
                <c:pt idx="227">
                  <c:v>-1.2159999998402782E-2</c:v>
                </c:pt>
                <c:pt idx="228">
                  <c:v>-9.1599999941536225E-3</c:v>
                </c:pt>
                <c:pt idx="229">
                  <c:v>-2.2740000000339933E-2</c:v>
                </c:pt>
                <c:pt idx="230">
                  <c:v>4.7399999966728501E-3</c:v>
                </c:pt>
                <c:pt idx="231">
                  <c:v>1.0060000000521541E-2</c:v>
                </c:pt>
                <c:pt idx="232">
                  <c:v>9.4800000078976154E-3</c:v>
                </c:pt>
                <c:pt idx="233">
                  <c:v>3.0399999959627166E-3</c:v>
                </c:pt>
                <c:pt idx="234">
                  <c:v>4.6600000059697777E-3</c:v>
                </c:pt>
                <c:pt idx="235">
                  <c:v>3.3800000019255094E-3</c:v>
                </c:pt>
                <c:pt idx="236">
                  <c:v>8.9599999992060475E-3</c:v>
                </c:pt>
                <c:pt idx="237">
                  <c:v>-8.93999999971129E-3</c:v>
                </c:pt>
                <c:pt idx="238">
                  <c:v>1.3999999646330252E-4</c:v>
                </c:pt>
                <c:pt idx="239">
                  <c:v>-2.2599999938393012E-3</c:v>
                </c:pt>
                <c:pt idx="240">
                  <c:v>1.3200000030337833E-3</c:v>
                </c:pt>
                <c:pt idx="241">
                  <c:v>2.9999999969732016E-3</c:v>
                </c:pt>
                <c:pt idx="242">
                  <c:v>8.600000073784031E-4</c:v>
                </c:pt>
                <c:pt idx="243">
                  <c:v>-2.3000000001047738E-3</c:v>
                </c:pt>
                <c:pt idx="244">
                  <c:v>-1.1499999993247911E-2</c:v>
                </c:pt>
                <c:pt idx="245">
                  <c:v>-1.9000000029336661E-3</c:v>
                </c:pt>
                <c:pt idx="246">
                  <c:v>1.9600000086938962E-3</c:v>
                </c:pt>
                <c:pt idx="247">
                  <c:v>-8.3999999333173037E-4</c:v>
                </c:pt>
                <c:pt idx="248">
                  <c:v>-1.0119999999005813E-2</c:v>
                </c:pt>
                <c:pt idx="249">
                  <c:v>-4.1199999977834523E-3</c:v>
                </c:pt>
                <c:pt idx="250">
                  <c:v>2.8800000000046566E-3</c:v>
                </c:pt>
                <c:pt idx="251">
                  <c:v>-2.5399999940418638E-3</c:v>
                </c:pt>
                <c:pt idx="252">
                  <c:v>-1.8199999976786785E-3</c:v>
                </c:pt>
                <c:pt idx="253">
                  <c:v>-6.9999999686842784E-4</c:v>
                </c:pt>
                <c:pt idx="254">
                  <c:v>-8.0799999923328869E-3</c:v>
                </c:pt>
                <c:pt idx="255">
                  <c:v>4.0799999987939373E-3</c:v>
                </c:pt>
                <c:pt idx="256">
                  <c:v>1.1400000075809658E-3</c:v>
                </c:pt>
                <c:pt idx="257">
                  <c:v>1.0000000474974513E-4</c:v>
                </c:pt>
                <c:pt idx="258">
                  <c:v>-5.9999999939464033E-3</c:v>
                </c:pt>
                <c:pt idx="259">
                  <c:v>-5.2999999970779754E-3</c:v>
                </c:pt>
                <c:pt idx="260">
                  <c:v>-3.0599999954574741E-3</c:v>
                </c:pt>
                <c:pt idx="261">
                  <c:v>-2.4399999965680763E-3</c:v>
                </c:pt>
                <c:pt idx="262">
                  <c:v>-5.6600000025355257E-3</c:v>
                </c:pt>
                <c:pt idx="263">
                  <c:v>-1.1819999992439989E-2</c:v>
                </c:pt>
                <c:pt idx="264">
                  <c:v>-8.979999998700805E-3</c:v>
                </c:pt>
                <c:pt idx="265">
                  <c:v>-2.2600000011152588E-3</c:v>
                </c:pt>
                <c:pt idx="266">
                  <c:v>-1.3999999646330252E-4</c:v>
                </c:pt>
                <c:pt idx="267">
                  <c:v>-8.0799999996088445E-3</c:v>
                </c:pt>
                <c:pt idx="268">
                  <c:v>-7.6199999966775067E-3</c:v>
                </c:pt>
                <c:pt idx="269">
                  <c:v>-9.059999996679835E-3</c:v>
                </c:pt>
                <c:pt idx="270">
                  <c:v>-1.7279999992751982E-2</c:v>
                </c:pt>
                <c:pt idx="271">
                  <c:v>-7.2799999907147139E-3</c:v>
                </c:pt>
                <c:pt idx="272">
                  <c:v>-1.1239999999816064E-2</c:v>
                </c:pt>
                <c:pt idx="273">
                  <c:v>-1.6999999934341758E-3</c:v>
                </c:pt>
                <c:pt idx="274">
                  <c:v>-3.9400000023306347E-3</c:v>
                </c:pt>
                <c:pt idx="275">
                  <c:v>-8.7399999974877574E-3</c:v>
                </c:pt>
                <c:pt idx="276">
                  <c:v>-1.9119999997201376E-2</c:v>
                </c:pt>
                <c:pt idx="277">
                  <c:v>-6.1999999888939783E-4</c:v>
                </c:pt>
                <c:pt idx="278">
                  <c:v>-4.9799999978858978E-3</c:v>
                </c:pt>
                <c:pt idx="279">
                  <c:v>-6.8000000028405339E-3</c:v>
                </c:pt>
                <c:pt idx="280">
                  <c:v>-1.2020000001939479E-2</c:v>
                </c:pt>
                <c:pt idx="281">
                  <c:v>-1.3319999998202547E-2</c:v>
                </c:pt>
                <c:pt idx="282">
                  <c:v>-1.1319999997795094E-2</c:v>
                </c:pt>
                <c:pt idx="283">
                  <c:v>1.680000001215376E-3</c:v>
                </c:pt>
                <c:pt idx="284">
                  <c:v>-3.4799999993992969E-3</c:v>
                </c:pt>
                <c:pt idx="285">
                  <c:v>-2.0080000002053566E-2</c:v>
                </c:pt>
                <c:pt idx="286">
                  <c:v>-7.8799999973853119E-3</c:v>
                </c:pt>
                <c:pt idx="287">
                  <c:v>-1.6120000000228174E-2</c:v>
                </c:pt>
                <c:pt idx="288">
                  <c:v>-2.0339999995485414E-2</c:v>
                </c:pt>
                <c:pt idx="289">
                  <c:v>-9.2000000004190952E-3</c:v>
                </c:pt>
                <c:pt idx="290">
                  <c:v>-7.3399999964749441E-3</c:v>
                </c:pt>
                <c:pt idx="291">
                  <c:v>-9.7600000008242205E-3</c:v>
                </c:pt>
                <c:pt idx="292">
                  <c:v>-1.5699999996286351E-2</c:v>
                </c:pt>
                <c:pt idx="293">
                  <c:v>-1.1699999995471444E-2</c:v>
                </c:pt>
                <c:pt idx="294">
                  <c:v>-9.6999999950639904E-3</c:v>
                </c:pt>
                <c:pt idx="295">
                  <c:v>-5.6999999942490831E-3</c:v>
                </c:pt>
                <c:pt idx="296">
                  <c:v>-1.735999999800697E-2</c:v>
                </c:pt>
                <c:pt idx="297">
                  <c:v>-1.751999999396503E-2</c:v>
                </c:pt>
                <c:pt idx="298">
                  <c:v>-2.3039999992761295E-2</c:v>
                </c:pt>
                <c:pt idx="299">
                  <c:v>-2.7979999998933636E-2</c:v>
                </c:pt>
                <c:pt idx="306">
                  <c:v>-2.2759999992558733E-2</c:v>
                </c:pt>
                <c:pt idx="309">
                  <c:v>-2.2899999996297993E-2</c:v>
                </c:pt>
                <c:pt idx="310">
                  <c:v>-2.3979999998118728E-2</c:v>
                </c:pt>
                <c:pt idx="312">
                  <c:v>-3.1119999999646097E-2</c:v>
                </c:pt>
                <c:pt idx="313">
                  <c:v>-4.1060000003199093E-2</c:v>
                </c:pt>
                <c:pt idx="315">
                  <c:v>9.3000000051688403E-3</c:v>
                </c:pt>
                <c:pt idx="316">
                  <c:v>4.0600000065751374E-3</c:v>
                </c:pt>
                <c:pt idx="317">
                  <c:v>-4.3139999994309619E-2</c:v>
                </c:pt>
                <c:pt idx="318">
                  <c:v>2.8000000020256266E-4</c:v>
                </c:pt>
                <c:pt idx="319">
                  <c:v>-2.7599999993981328E-2</c:v>
                </c:pt>
                <c:pt idx="320">
                  <c:v>-2.6539999998931307E-2</c:v>
                </c:pt>
                <c:pt idx="321">
                  <c:v>-2.7299999994284008E-2</c:v>
                </c:pt>
                <c:pt idx="322">
                  <c:v>-3.568000000086613E-2</c:v>
                </c:pt>
                <c:pt idx="323">
                  <c:v>-3.8399999997636769E-2</c:v>
                </c:pt>
                <c:pt idx="324">
                  <c:v>-3.2059999997727573E-2</c:v>
                </c:pt>
                <c:pt idx="325">
                  <c:v>-3.9219999998749699E-2</c:v>
                </c:pt>
                <c:pt idx="326">
                  <c:v>-3.4359999997832347E-2</c:v>
                </c:pt>
                <c:pt idx="327">
                  <c:v>-4.011999999784166E-2</c:v>
                </c:pt>
                <c:pt idx="329">
                  <c:v>-5.1859999999578577E-2</c:v>
                </c:pt>
                <c:pt idx="330">
                  <c:v>-4.0520000002288725E-2</c:v>
                </c:pt>
                <c:pt idx="331">
                  <c:v>-3.5459999991871882E-2</c:v>
                </c:pt>
                <c:pt idx="332">
                  <c:v>-3.8880000000062864E-2</c:v>
                </c:pt>
                <c:pt idx="334">
                  <c:v>-5.0479999998060521E-2</c:v>
                </c:pt>
                <c:pt idx="335">
                  <c:v>-5.3899999998975545E-2</c:v>
                </c:pt>
                <c:pt idx="336">
                  <c:v>-4.3159999993804377E-2</c:v>
                </c:pt>
                <c:pt idx="337">
                  <c:v>-5.1339999998162966E-2</c:v>
                </c:pt>
                <c:pt idx="338">
                  <c:v>-3.8939999998547137E-2</c:v>
                </c:pt>
                <c:pt idx="339">
                  <c:v>-4.3219999999564607E-2</c:v>
                </c:pt>
                <c:pt idx="340">
                  <c:v>-5.1459999995131511E-2</c:v>
                </c:pt>
                <c:pt idx="341">
                  <c:v>-4.5259999998961575E-2</c:v>
                </c:pt>
                <c:pt idx="342">
                  <c:v>-4.0779999995720573E-2</c:v>
                </c:pt>
                <c:pt idx="343">
                  <c:v>-5.1219999993918464E-2</c:v>
                </c:pt>
                <c:pt idx="344">
                  <c:v>-5.3520000001299195E-2</c:v>
                </c:pt>
                <c:pt idx="345">
                  <c:v>-5.3179999995336402E-2</c:v>
                </c:pt>
                <c:pt idx="346">
                  <c:v>-4.499999999825377E-2</c:v>
                </c:pt>
                <c:pt idx="347">
                  <c:v>-4.6479999997245613E-2</c:v>
                </c:pt>
                <c:pt idx="348">
                  <c:v>-7.3879999996279366E-2</c:v>
                </c:pt>
                <c:pt idx="349">
                  <c:v>-4.6880000001692679E-2</c:v>
                </c:pt>
                <c:pt idx="350">
                  <c:v>-5.5260000000998843E-2</c:v>
                </c:pt>
                <c:pt idx="351">
                  <c:v>-5.73999999978696E-2</c:v>
                </c:pt>
                <c:pt idx="352">
                  <c:v>-5.0340000001597218E-2</c:v>
                </c:pt>
                <c:pt idx="355">
                  <c:v>-5.6499999998777639E-2</c:v>
                </c:pt>
                <c:pt idx="357">
                  <c:v>-4.8500000004423782E-2</c:v>
                </c:pt>
                <c:pt idx="358">
                  <c:v>-4.5500000000174623E-2</c:v>
                </c:pt>
                <c:pt idx="359">
                  <c:v>-5.0560000003315508E-2</c:v>
                </c:pt>
                <c:pt idx="360">
                  <c:v>-5.30599999910919E-2</c:v>
                </c:pt>
                <c:pt idx="371">
                  <c:v>-4.913999999553198E-2</c:v>
                </c:pt>
                <c:pt idx="412">
                  <c:v>-4.9539999999979045E-2</c:v>
                </c:pt>
                <c:pt idx="512">
                  <c:v>-4.8699999999371357E-2</c:v>
                </c:pt>
                <c:pt idx="522">
                  <c:v>-5.0219999990076758E-2</c:v>
                </c:pt>
                <c:pt idx="529">
                  <c:v>-4.9220000000786968E-2</c:v>
                </c:pt>
                <c:pt idx="549">
                  <c:v>-5.400999999983469E-2</c:v>
                </c:pt>
                <c:pt idx="551">
                  <c:v>-5.327999999281019E-2</c:v>
                </c:pt>
                <c:pt idx="554">
                  <c:v>-5.5379999997967388E-2</c:v>
                </c:pt>
                <c:pt idx="563">
                  <c:v>-5.4069999991043005E-2</c:v>
                </c:pt>
                <c:pt idx="572">
                  <c:v>-5.9719999997469131E-2</c:v>
                </c:pt>
                <c:pt idx="585">
                  <c:v>-6.9980000000214204E-2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3-43C6-A187-98071614FBD3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Active!$J$21:$J$641</c:f>
              <c:numCache>
                <c:formatCode>General</c:formatCode>
                <c:ptCount val="621"/>
                <c:pt idx="23">
                  <c:v>5.385999999998603E-2</c:v>
                </c:pt>
                <c:pt idx="24">
                  <c:v>5.2640000001701992E-2</c:v>
                </c:pt>
                <c:pt idx="25">
                  <c:v>5.1290000003064051E-2</c:v>
                </c:pt>
                <c:pt idx="26">
                  <c:v>5.0119999999878928E-2</c:v>
                </c:pt>
                <c:pt idx="27">
                  <c:v>4.8009999998612329E-2</c:v>
                </c:pt>
                <c:pt idx="28">
                  <c:v>5.0259999996342231E-2</c:v>
                </c:pt>
                <c:pt idx="29">
                  <c:v>5.0400000000081491E-2</c:v>
                </c:pt>
                <c:pt idx="30">
                  <c:v>5.0460000005841721E-2</c:v>
                </c:pt>
                <c:pt idx="31">
                  <c:v>5.0020000002405141E-2</c:v>
                </c:pt>
                <c:pt idx="32">
                  <c:v>4.9680000003718305E-2</c:v>
                </c:pt>
                <c:pt idx="33">
                  <c:v>4.9380000004020985E-2</c:v>
                </c:pt>
                <c:pt idx="34">
                  <c:v>4.8960000000079162E-2</c:v>
                </c:pt>
                <c:pt idx="35">
                  <c:v>5.0490000001445878E-2</c:v>
                </c:pt>
                <c:pt idx="39">
                  <c:v>4.6959999999671709E-2</c:v>
                </c:pt>
                <c:pt idx="40">
                  <c:v>4.469999999855645E-2</c:v>
                </c:pt>
                <c:pt idx="41">
                  <c:v>4.8180000005231705E-2</c:v>
                </c:pt>
                <c:pt idx="42">
                  <c:v>4.010000000562286E-2</c:v>
                </c:pt>
                <c:pt idx="43">
                  <c:v>3.988000000390457E-2</c:v>
                </c:pt>
                <c:pt idx="44">
                  <c:v>4.1940000002796296E-2</c:v>
                </c:pt>
                <c:pt idx="45">
                  <c:v>4.2640000006940681E-2</c:v>
                </c:pt>
                <c:pt idx="46">
                  <c:v>3.8560000000870787E-2</c:v>
                </c:pt>
                <c:pt idx="47">
                  <c:v>4.041999999753898E-2</c:v>
                </c:pt>
                <c:pt idx="48">
                  <c:v>3.6860000007436611E-2</c:v>
                </c:pt>
                <c:pt idx="53">
                  <c:v>3.545999999914784E-2</c:v>
                </c:pt>
                <c:pt idx="54">
                  <c:v>2.9560000002675224E-2</c:v>
                </c:pt>
                <c:pt idx="55">
                  <c:v>2.0340000002761371E-2</c:v>
                </c:pt>
                <c:pt idx="57">
                  <c:v>3.132000000186963E-2</c:v>
                </c:pt>
                <c:pt idx="58">
                  <c:v>2.5240000002668239E-2</c:v>
                </c:pt>
                <c:pt idx="63">
                  <c:v>2.6940000003378373E-2</c:v>
                </c:pt>
                <c:pt idx="64">
                  <c:v>2.4879999997210689E-2</c:v>
                </c:pt>
                <c:pt idx="67">
                  <c:v>1.0999999998603016E-2</c:v>
                </c:pt>
                <c:pt idx="68">
                  <c:v>1.292000000103144E-2</c:v>
                </c:pt>
                <c:pt idx="69">
                  <c:v>1.1700000002747402E-2</c:v>
                </c:pt>
                <c:pt idx="74">
                  <c:v>1.3539999999920838E-2</c:v>
                </c:pt>
                <c:pt idx="75">
                  <c:v>1.5740000002551824E-2</c:v>
                </c:pt>
                <c:pt idx="76">
                  <c:v>1.1640000004263129E-2</c:v>
                </c:pt>
                <c:pt idx="84">
                  <c:v>1.1559999999008141E-2</c:v>
                </c:pt>
                <c:pt idx="87">
                  <c:v>9.3600000036531128E-3</c:v>
                </c:pt>
                <c:pt idx="88">
                  <c:v>7.8400000056717545E-3</c:v>
                </c:pt>
                <c:pt idx="91">
                  <c:v>5.380000002332963E-3</c:v>
                </c:pt>
                <c:pt idx="93">
                  <c:v>8.0000005254987627E-5</c:v>
                </c:pt>
                <c:pt idx="94">
                  <c:v>5.999999848427251E-5</c:v>
                </c:pt>
                <c:pt idx="95">
                  <c:v>3.0600000027334318E-3</c:v>
                </c:pt>
                <c:pt idx="96">
                  <c:v>5.0600000031408854E-3</c:v>
                </c:pt>
                <c:pt idx="97">
                  <c:v>4.1200000050594099E-3</c:v>
                </c:pt>
                <c:pt idx="110">
                  <c:v>1.0800000018207356E-3</c:v>
                </c:pt>
                <c:pt idx="111">
                  <c:v>4.0399999998044223E-3</c:v>
                </c:pt>
                <c:pt idx="113">
                  <c:v>-3.2799999971757643E-3</c:v>
                </c:pt>
                <c:pt idx="114">
                  <c:v>4.7200000044540502E-3</c:v>
                </c:pt>
                <c:pt idx="115">
                  <c:v>1.1999999987892807E-3</c:v>
                </c:pt>
                <c:pt idx="116">
                  <c:v>5.2000000141561031E-4</c:v>
                </c:pt>
                <c:pt idx="117">
                  <c:v>-8.2000000111293048E-4</c:v>
                </c:pt>
                <c:pt idx="122">
                  <c:v>3.4000000596279278E-4</c:v>
                </c:pt>
                <c:pt idx="125">
                  <c:v>9.0000000054715201E-3</c:v>
                </c:pt>
                <c:pt idx="139">
                  <c:v>8.020000001124572E-3</c:v>
                </c:pt>
                <c:pt idx="144">
                  <c:v>-8.3999999333173037E-4</c:v>
                </c:pt>
                <c:pt idx="146">
                  <c:v>-1.8659999994270038E-2</c:v>
                </c:pt>
                <c:pt idx="155">
                  <c:v>-1.2839999995776452E-2</c:v>
                </c:pt>
                <c:pt idx="162">
                  <c:v>-3.6000000036437996E-3</c:v>
                </c:pt>
                <c:pt idx="300">
                  <c:v>-2.7459999997518025E-2</c:v>
                </c:pt>
                <c:pt idx="307">
                  <c:v>-2.9999999991559889E-2</c:v>
                </c:pt>
                <c:pt idx="364">
                  <c:v>-5.4959999994025566E-2</c:v>
                </c:pt>
                <c:pt idx="365">
                  <c:v>-5.5220000002009328E-2</c:v>
                </c:pt>
                <c:pt idx="399">
                  <c:v>-5.2700000000186265E-2</c:v>
                </c:pt>
                <c:pt idx="411">
                  <c:v>-5.2439999999478459E-2</c:v>
                </c:pt>
                <c:pt idx="413">
                  <c:v>-5.1739999995334074E-2</c:v>
                </c:pt>
                <c:pt idx="415">
                  <c:v>-5.1719999995839316E-2</c:v>
                </c:pt>
                <c:pt idx="417">
                  <c:v>-5.0559999996039551E-2</c:v>
                </c:pt>
                <c:pt idx="440">
                  <c:v>-4.9419999995734543E-2</c:v>
                </c:pt>
                <c:pt idx="513">
                  <c:v>-4.8699999999371357E-2</c:v>
                </c:pt>
                <c:pt idx="523">
                  <c:v>-5.0219999990076758E-2</c:v>
                </c:pt>
                <c:pt idx="530">
                  <c:v>-4.9220000000786968E-2</c:v>
                </c:pt>
                <c:pt idx="550">
                  <c:v>-5.400999999983469E-2</c:v>
                </c:pt>
                <c:pt idx="552">
                  <c:v>-5.327999999281019E-2</c:v>
                </c:pt>
                <c:pt idx="555">
                  <c:v>-5.5379999997967388E-2</c:v>
                </c:pt>
                <c:pt idx="564">
                  <c:v>-5.4069999991043005E-2</c:v>
                </c:pt>
                <c:pt idx="573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3-43C6-A187-98071614FBD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Active!$F$21:$F$6690</c:f>
              <c:numCache>
                <c:formatCode>General</c:formatCode>
                <c:ptCount val="6670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  <c:pt idx="627">
                  <c:v>20714</c:v>
                </c:pt>
              </c:numCache>
            </c:numRef>
          </c:xVal>
          <c:yVal>
            <c:numRef>
              <c:f>Active!$K$21:$K$6690</c:f>
              <c:numCache>
                <c:formatCode>General</c:formatCode>
                <c:ptCount val="6670"/>
                <c:pt idx="308">
                  <c:v>-2.8099999995902181E-2</c:v>
                </c:pt>
                <c:pt idx="311">
                  <c:v>-2.0749999996041879E-2</c:v>
                </c:pt>
                <c:pt idx="314">
                  <c:v>-2.8439999994589016E-2</c:v>
                </c:pt>
                <c:pt idx="328">
                  <c:v>-3.7960000001476146E-2</c:v>
                </c:pt>
                <c:pt idx="333">
                  <c:v>-4.2059999999764841E-2</c:v>
                </c:pt>
                <c:pt idx="353">
                  <c:v>-5.431999999564141E-2</c:v>
                </c:pt>
                <c:pt idx="354">
                  <c:v>-5.431999999564141E-2</c:v>
                </c:pt>
                <c:pt idx="356">
                  <c:v>-5.430000000342261E-2</c:v>
                </c:pt>
                <c:pt idx="361">
                  <c:v>-5.2259999996749684E-2</c:v>
                </c:pt>
                <c:pt idx="362">
                  <c:v>-5.6019999996351544E-2</c:v>
                </c:pt>
                <c:pt idx="363">
                  <c:v>-5.5689999993774109E-2</c:v>
                </c:pt>
                <c:pt idx="366">
                  <c:v>-4.8179999997955747E-2</c:v>
                </c:pt>
                <c:pt idx="367">
                  <c:v>-6.1920000000100117E-2</c:v>
                </c:pt>
                <c:pt idx="368">
                  <c:v>-5.5280000000493601E-2</c:v>
                </c:pt>
                <c:pt idx="369">
                  <c:v>-4.8779999997350387E-2</c:v>
                </c:pt>
                <c:pt idx="370">
                  <c:v>-4.7579999998561107E-2</c:v>
                </c:pt>
                <c:pt idx="372">
                  <c:v>-5.1820000000589062E-2</c:v>
                </c:pt>
                <c:pt idx="373">
                  <c:v>-5.8259999997972045E-2</c:v>
                </c:pt>
                <c:pt idx="374">
                  <c:v>-5.1019999998970889E-2</c:v>
                </c:pt>
                <c:pt idx="375">
                  <c:v>-5.4799999990791548E-2</c:v>
                </c:pt>
                <c:pt idx="376">
                  <c:v>-5.4179999999178108E-2</c:v>
                </c:pt>
                <c:pt idx="377">
                  <c:v>-5.0339999994321261E-2</c:v>
                </c:pt>
                <c:pt idx="378">
                  <c:v>-5.8879999996861443E-2</c:v>
                </c:pt>
                <c:pt idx="379">
                  <c:v>-5.7519999994838145E-2</c:v>
                </c:pt>
                <c:pt idx="380">
                  <c:v>-6.0179999993124511E-2</c:v>
                </c:pt>
                <c:pt idx="381">
                  <c:v>-5.1659999997355044E-2</c:v>
                </c:pt>
                <c:pt idx="382">
                  <c:v>-5.311999999685213E-2</c:v>
                </c:pt>
                <c:pt idx="383">
                  <c:v>-4.559999999764841E-2</c:v>
                </c:pt>
                <c:pt idx="384">
                  <c:v>-5.4479999998875428E-2</c:v>
                </c:pt>
                <c:pt idx="385">
                  <c:v>-5.4539999997359701E-2</c:v>
                </c:pt>
                <c:pt idx="386">
                  <c:v>-5.4980000000796281E-2</c:v>
                </c:pt>
                <c:pt idx="387">
                  <c:v>-5.438000000140164E-2</c:v>
                </c:pt>
                <c:pt idx="388">
                  <c:v>-5.3879999999480788E-2</c:v>
                </c:pt>
                <c:pt idx="390">
                  <c:v>-5.8239999998477288E-2</c:v>
                </c:pt>
                <c:pt idx="391">
                  <c:v>-5.4659999994328246E-2</c:v>
                </c:pt>
                <c:pt idx="392">
                  <c:v>-5.3659999997762498E-2</c:v>
                </c:pt>
                <c:pt idx="393">
                  <c:v>-5.3173052110651042E-2</c:v>
                </c:pt>
                <c:pt idx="394">
                  <c:v>-5.3519999994023237E-2</c:v>
                </c:pt>
                <c:pt idx="395">
                  <c:v>-5.6539999997767154E-2</c:v>
                </c:pt>
                <c:pt idx="396">
                  <c:v>-5.5759999995643739E-2</c:v>
                </c:pt>
                <c:pt idx="397">
                  <c:v>-5.2439999992202502E-2</c:v>
                </c:pt>
                <c:pt idx="398">
                  <c:v>-5.3179999995336402E-2</c:v>
                </c:pt>
                <c:pt idx="400">
                  <c:v>-5.5779999995138496E-2</c:v>
                </c:pt>
                <c:pt idx="401">
                  <c:v>-5.3099999997357372E-2</c:v>
                </c:pt>
                <c:pt idx="402">
                  <c:v>-5.311999999685213E-2</c:v>
                </c:pt>
                <c:pt idx="403">
                  <c:v>-6.2159999994037207E-2</c:v>
                </c:pt>
                <c:pt idx="404">
                  <c:v>-6.2159999994037207E-2</c:v>
                </c:pt>
                <c:pt idx="405">
                  <c:v>-5.2019999995536637E-2</c:v>
                </c:pt>
                <c:pt idx="406">
                  <c:v>-5.2369999997608829E-2</c:v>
                </c:pt>
                <c:pt idx="407">
                  <c:v>-5.333999999857042E-2</c:v>
                </c:pt>
                <c:pt idx="408">
                  <c:v>-5.1979999996547122E-2</c:v>
                </c:pt>
                <c:pt idx="409">
                  <c:v>-4.935999999725027E-2</c:v>
                </c:pt>
                <c:pt idx="414">
                  <c:v>-4.8179999997955747E-2</c:v>
                </c:pt>
                <c:pt idx="416">
                  <c:v>-5.0699999999778811E-2</c:v>
                </c:pt>
                <c:pt idx="418">
                  <c:v>-5.0839999996242113E-2</c:v>
                </c:pt>
                <c:pt idx="419">
                  <c:v>-5.0149999995483086E-2</c:v>
                </c:pt>
                <c:pt idx="420">
                  <c:v>-5.0149999995483086E-2</c:v>
                </c:pt>
                <c:pt idx="421">
                  <c:v>-5.0149999995483086E-2</c:v>
                </c:pt>
                <c:pt idx="422">
                  <c:v>-5.0179999998363201E-2</c:v>
                </c:pt>
                <c:pt idx="423">
                  <c:v>-5.0279999995836988E-2</c:v>
                </c:pt>
                <c:pt idx="424">
                  <c:v>-5.0279999995836988E-2</c:v>
                </c:pt>
                <c:pt idx="425">
                  <c:v>-5.0009999991743825E-2</c:v>
                </c:pt>
                <c:pt idx="426">
                  <c:v>-5.0639999994018581E-2</c:v>
                </c:pt>
                <c:pt idx="427">
                  <c:v>-5.0619999994523823E-2</c:v>
                </c:pt>
                <c:pt idx="428">
                  <c:v>-5.0080000000889413E-2</c:v>
                </c:pt>
                <c:pt idx="429">
                  <c:v>-5.0009999999019783E-2</c:v>
                </c:pt>
                <c:pt idx="430">
                  <c:v>-5.0139999999373686E-2</c:v>
                </c:pt>
                <c:pt idx="431">
                  <c:v>-5.0559999996039551E-2</c:v>
                </c:pt>
                <c:pt idx="432">
                  <c:v>-5.3740000003017485E-2</c:v>
                </c:pt>
                <c:pt idx="433">
                  <c:v>-5.0239999996847473E-2</c:v>
                </c:pt>
                <c:pt idx="434">
                  <c:v>-5.0300000002607703E-2</c:v>
                </c:pt>
                <c:pt idx="435">
                  <c:v>-5.0459999998565763E-2</c:v>
                </c:pt>
                <c:pt idx="436">
                  <c:v>-4.5630000000528526E-2</c:v>
                </c:pt>
                <c:pt idx="437">
                  <c:v>-4.9740000002202578E-2</c:v>
                </c:pt>
                <c:pt idx="438">
                  <c:v>-5.7979999990493525E-2</c:v>
                </c:pt>
                <c:pt idx="439">
                  <c:v>-5.0950000004377216E-2</c:v>
                </c:pt>
                <c:pt idx="441">
                  <c:v>-4.9299999998765998E-2</c:v>
                </c:pt>
                <c:pt idx="442">
                  <c:v>-4.9179999994521495E-2</c:v>
                </c:pt>
                <c:pt idx="443">
                  <c:v>-4.9339999997755513E-2</c:v>
                </c:pt>
                <c:pt idx="444">
                  <c:v>-4.9019999998563435E-2</c:v>
                </c:pt>
                <c:pt idx="445">
                  <c:v>-4.8999999999068677E-2</c:v>
                </c:pt>
                <c:pt idx="446">
                  <c:v>-5.0320000002102461E-2</c:v>
                </c:pt>
                <c:pt idx="447">
                  <c:v>-4.8819999996339902E-2</c:v>
                </c:pt>
                <c:pt idx="448">
                  <c:v>-4.8159999998460989E-2</c:v>
                </c:pt>
                <c:pt idx="449">
                  <c:v>-4.7819999999774154E-2</c:v>
                </c:pt>
                <c:pt idx="450">
                  <c:v>-4.7539999999571592E-2</c:v>
                </c:pt>
                <c:pt idx="451">
                  <c:v>-4.927999999927124E-2</c:v>
                </c:pt>
                <c:pt idx="452">
                  <c:v>-4.897999999957392E-2</c:v>
                </c:pt>
                <c:pt idx="453">
                  <c:v>-4.8779999997350387E-2</c:v>
                </c:pt>
                <c:pt idx="454">
                  <c:v>-4.7079999996640254E-2</c:v>
                </c:pt>
                <c:pt idx="455">
                  <c:v>-4.875999999785563E-2</c:v>
                </c:pt>
                <c:pt idx="456">
                  <c:v>-4.8739999998360872E-2</c:v>
                </c:pt>
                <c:pt idx="457">
                  <c:v>-4.8390000003564637E-2</c:v>
                </c:pt>
                <c:pt idx="458">
                  <c:v>-4.8280000002705492E-2</c:v>
                </c:pt>
                <c:pt idx="459">
                  <c:v>-4.921999999351101E-2</c:v>
                </c:pt>
                <c:pt idx="460">
                  <c:v>-4.9049999994167592E-2</c:v>
                </c:pt>
                <c:pt idx="462">
                  <c:v>-4.8659999993105885E-2</c:v>
                </c:pt>
                <c:pt idx="463">
                  <c:v>-4.8559999995632097E-2</c:v>
                </c:pt>
                <c:pt idx="464">
                  <c:v>-4.8599999994621612E-2</c:v>
                </c:pt>
                <c:pt idx="465">
                  <c:v>-4.8239999996440019E-2</c:v>
                </c:pt>
                <c:pt idx="466">
                  <c:v>-4.9019999998563435E-2</c:v>
                </c:pt>
                <c:pt idx="467">
                  <c:v>-4.8719999998866115E-2</c:v>
                </c:pt>
                <c:pt idx="468">
                  <c:v>-5.0189999994472601E-2</c:v>
                </c:pt>
                <c:pt idx="469">
                  <c:v>-4.8669999996491242E-2</c:v>
                </c:pt>
                <c:pt idx="470">
                  <c:v>-5.6539999997767154E-2</c:v>
                </c:pt>
                <c:pt idx="471">
                  <c:v>-4.8540000003413297E-2</c:v>
                </c:pt>
                <c:pt idx="472">
                  <c:v>-4.8130000002856832E-2</c:v>
                </c:pt>
                <c:pt idx="473">
                  <c:v>-4.8000000002502929E-2</c:v>
                </c:pt>
                <c:pt idx="474">
                  <c:v>-4.860999999800697E-2</c:v>
                </c:pt>
                <c:pt idx="475">
                  <c:v>-4.5969999999215361E-2</c:v>
                </c:pt>
                <c:pt idx="476">
                  <c:v>-4.8669999996491242E-2</c:v>
                </c:pt>
                <c:pt idx="477">
                  <c:v>-4.8569999999017455E-2</c:v>
                </c:pt>
                <c:pt idx="478">
                  <c:v>-4.8569999999017455E-2</c:v>
                </c:pt>
                <c:pt idx="479">
                  <c:v>-4.7039999997650739E-2</c:v>
                </c:pt>
                <c:pt idx="480">
                  <c:v>-4.8659999993105885E-2</c:v>
                </c:pt>
                <c:pt idx="481">
                  <c:v>-4.995000000053551E-2</c:v>
                </c:pt>
                <c:pt idx="482">
                  <c:v>-4.853000000002794E-2</c:v>
                </c:pt>
                <c:pt idx="483">
                  <c:v>-4.8279999995429534E-2</c:v>
                </c:pt>
                <c:pt idx="484">
                  <c:v>-4.8199999997450504E-2</c:v>
                </c:pt>
                <c:pt idx="485">
                  <c:v>-4.8159999998460989E-2</c:v>
                </c:pt>
                <c:pt idx="486">
                  <c:v>-4.8159999998460989E-2</c:v>
                </c:pt>
                <c:pt idx="487">
                  <c:v>-4.7720000002300367E-2</c:v>
                </c:pt>
                <c:pt idx="488">
                  <c:v>-4.7720000002300367E-2</c:v>
                </c:pt>
                <c:pt idx="489">
                  <c:v>-4.6139999998558778E-2</c:v>
                </c:pt>
                <c:pt idx="490">
                  <c:v>-4.8899999994318932E-2</c:v>
                </c:pt>
                <c:pt idx="491">
                  <c:v>-4.8719999991590157E-2</c:v>
                </c:pt>
                <c:pt idx="492">
                  <c:v>-4.9299999998765998E-2</c:v>
                </c:pt>
                <c:pt idx="493">
                  <c:v>-4.9299999998765998E-2</c:v>
                </c:pt>
                <c:pt idx="494">
                  <c:v>-4.891999999381369E-2</c:v>
                </c:pt>
                <c:pt idx="495">
                  <c:v>-4.8589999998512212E-2</c:v>
                </c:pt>
                <c:pt idx="496">
                  <c:v>-4.4289999990724027E-2</c:v>
                </c:pt>
                <c:pt idx="497">
                  <c:v>-4.898999999568332E-2</c:v>
                </c:pt>
                <c:pt idx="498">
                  <c:v>-5.1950000000942964E-2</c:v>
                </c:pt>
                <c:pt idx="499">
                  <c:v>-5.1950000000942964E-2</c:v>
                </c:pt>
                <c:pt idx="500">
                  <c:v>-4.995000000053551E-2</c:v>
                </c:pt>
                <c:pt idx="501">
                  <c:v>-4.995000000053551E-2</c:v>
                </c:pt>
                <c:pt idx="502">
                  <c:v>-4.7310000001743902E-2</c:v>
                </c:pt>
                <c:pt idx="503">
                  <c:v>-4.875999999785563E-2</c:v>
                </c:pt>
                <c:pt idx="504">
                  <c:v>-4.875999999785563E-2</c:v>
                </c:pt>
                <c:pt idx="505">
                  <c:v>-4.8560000002908055E-2</c:v>
                </c:pt>
                <c:pt idx="506">
                  <c:v>-4.8560000002908055E-2</c:v>
                </c:pt>
                <c:pt idx="507">
                  <c:v>-4.409999999916181E-2</c:v>
                </c:pt>
                <c:pt idx="508">
                  <c:v>-4.9169999998412095E-2</c:v>
                </c:pt>
                <c:pt idx="509">
                  <c:v>-4.9169999998412095E-2</c:v>
                </c:pt>
                <c:pt idx="510">
                  <c:v>-4.8770000001240987E-2</c:v>
                </c:pt>
                <c:pt idx="511">
                  <c:v>-4.8770000001240987E-2</c:v>
                </c:pt>
                <c:pt idx="514">
                  <c:v>-4.8669999996491242E-2</c:v>
                </c:pt>
                <c:pt idx="515">
                  <c:v>-4.8199999997450504E-2</c:v>
                </c:pt>
                <c:pt idx="516">
                  <c:v>-4.7769999997399282E-2</c:v>
                </c:pt>
                <c:pt idx="517">
                  <c:v>-4.8899999994318932E-2</c:v>
                </c:pt>
                <c:pt idx="518">
                  <c:v>-4.9460000002000015E-2</c:v>
                </c:pt>
                <c:pt idx="519">
                  <c:v>-4.9259999999776483E-2</c:v>
                </c:pt>
                <c:pt idx="520">
                  <c:v>-4.9259999999776483E-2</c:v>
                </c:pt>
                <c:pt idx="521">
                  <c:v>-4.9070000000938307E-2</c:v>
                </c:pt>
                <c:pt idx="524">
                  <c:v>-5.0299999995331746E-2</c:v>
                </c:pt>
                <c:pt idx="525">
                  <c:v>-4.8599999994621612E-2</c:v>
                </c:pt>
                <c:pt idx="526">
                  <c:v>-5.0640000001294538E-2</c:v>
                </c:pt>
                <c:pt idx="527">
                  <c:v>-5.0640000001294538E-2</c:v>
                </c:pt>
                <c:pt idx="528">
                  <c:v>-5.0510000000940636E-2</c:v>
                </c:pt>
                <c:pt idx="531">
                  <c:v>-4.2860000001383014E-2</c:v>
                </c:pt>
                <c:pt idx="532">
                  <c:v>-4.1369999999005813E-2</c:v>
                </c:pt>
                <c:pt idx="533">
                  <c:v>-6.1240000002726447E-2</c:v>
                </c:pt>
                <c:pt idx="534">
                  <c:v>-5.0139999992097728E-2</c:v>
                </c:pt>
                <c:pt idx="535">
                  <c:v>-5.0139999992097728E-2</c:v>
                </c:pt>
                <c:pt idx="536">
                  <c:v>-5.0139999992097728E-2</c:v>
                </c:pt>
                <c:pt idx="537">
                  <c:v>-5.0129999995988328E-2</c:v>
                </c:pt>
                <c:pt idx="538">
                  <c:v>-4.8339999993913807E-2</c:v>
                </c:pt>
                <c:pt idx="539">
                  <c:v>-5.0439999991795048E-2</c:v>
                </c:pt>
                <c:pt idx="540">
                  <c:v>-5.1019999998970889E-2</c:v>
                </c:pt>
                <c:pt idx="541">
                  <c:v>-5.0929999997606501E-2</c:v>
                </c:pt>
                <c:pt idx="542">
                  <c:v>-5.0919999994221143E-2</c:v>
                </c:pt>
                <c:pt idx="543">
                  <c:v>-5.1009999995585531E-2</c:v>
                </c:pt>
                <c:pt idx="544">
                  <c:v>-5.2680000000691507E-2</c:v>
                </c:pt>
                <c:pt idx="545">
                  <c:v>-5.1819999993313104E-2</c:v>
                </c:pt>
                <c:pt idx="546">
                  <c:v>-5.3239999993820675E-2</c:v>
                </c:pt>
                <c:pt idx="547">
                  <c:v>-5.3999999996449333E-2</c:v>
                </c:pt>
                <c:pt idx="548">
                  <c:v>-5.3160000003117602E-2</c:v>
                </c:pt>
                <c:pt idx="553">
                  <c:v>-5.5599999992409721E-2</c:v>
                </c:pt>
                <c:pt idx="556">
                  <c:v>-5.6439999993017409E-2</c:v>
                </c:pt>
                <c:pt idx="557">
                  <c:v>-5.6439999993017409E-2</c:v>
                </c:pt>
                <c:pt idx="558">
                  <c:v>-5.6339999995543621E-2</c:v>
                </c:pt>
                <c:pt idx="559">
                  <c:v>-5.6339999995543621E-2</c:v>
                </c:pt>
                <c:pt idx="560">
                  <c:v>-5.6239999998069834E-2</c:v>
                </c:pt>
                <c:pt idx="561">
                  <c:v>-5.6139999993320089E-2</c:v>
                </c:pt>
                <c:pt idx="562">
                  <c:v>-5.6139999993320089E-2</c:v>
                </c:pt>
                <c:pt idx="565">
                  <c:v>-5.7029999996302649E-2</c:v>
                </c:pt>
                <c:pt idx="566">
                  <c:v>-5.6859999996959232E-2</c:v>
                </c:pt>
                <c:pt idx="567">
                  <c:v>-5.6859999996959232E-2</c:v>
                </c:pt>
                <c:pt idx="568">
                  <c:v>-6.6259999992325902E-2</c:v>
                </c:pt>
                <c:pt idx="569">
                  <c:v>-6.6259999992325902E-2</c:v>
                </c:pt>
                <c:pt idx="570">
                  <c:v>-6.6259999992325902E-2</c:v>
                </c:pt>
                <c:pt idx="571">
                  <c:v>-5.9319999993022066E-2</c:v>
                </c:pt>
                <c:pt idx="574">
                  <c:v>-6.0459999993327074E-2</c:v>
                </c:pt>
                <c:pt idx="575">
                  <c:v>-6.0059999996155966E-2</c:v>
                </c:pt>
                <c:pt idx="576">
                  <c:v>-5.9659999998984858E-2</c:v>
                </c:pt>
                <c:pt idx="577">
                  <c:v>-6.0119999994640239E-2</c:v>
                </c:pt>
                <c:pt idx="578">
                  <c:v>-6.1459999997168779E-2</c:v>
                </c:pt>
                <c:pt idx="579">
                  <c:v>-6.1159999997471459E-2</c:v>
                </c:pt>
                <c:pt idx="580">
                  <c:v>-6.6299999998591375E-2</c:v>
                </c:pt>
                <c:pt idx="581">
                  <c:v>-6.5600000001722947E-2</c:v>
                </c:pt>
                <c:pt idx="582">
                  <c:v>-6.5300000002025627E-2</c:v>
                </c:pt>
                <c:pt idx="583">
                  <c:v>-6.5199999997275881E-2</c:v>
                </c:pt>
                <c:pt idx="584">
                  <c:v>-6.5579999994952232E-2</c:v>
                </c:pt>
                <c:pt idx="586">
                  <c:v>-6.9479999896429945E-2</c:v>
                </c:pt>
                <c:pt idx="587">
                  <c:v>-7.0179999995161779E-2</c:v>
                </c:pt>
                <c:pt idx="588">
                  <c:v>-7.0369999993999954E-2</c:v>
                </c:pt>
                <c:pt idx="589">
                  <c:v>-7.0959999997285195E-2</c:v>
                </c:pt>
                <c:pt idx="590">
                  <c:v>-7.0159999995667022E-2</c:v>
                </c:pt>
                <c:pt idx="591">
                  <c:v>-7.0059999998193234E-2</c:v>
                </c:pt>
                <c:pt idx="592">
                  <c:v>-7.0429999992484227E-2</c:v>
                </c:pt>
                <c:pt idx="593">
                  <c:v>-6.9129999996221159E-2</c:v>
                </c:pt>
                <c:pt idx="594">
                  <c:v>-6.8229999997129198E-2</c:v>
                </c:pt>
                <c:pt idx="595">
                  <c:v>-6.9060000227182172E-2</c:v>
                </c:pt>
                <c:pt idx="596">
                  <c:v>-7.0659999997587875E-2</c:v>
                </c:pt>
                <c:pt idx="597">
                  <c:v>-7.0459999995364342E-2</c:v>
                </c:pt>
                <c:pt idx="598">
                  <c:v>-7.0659999997587875E-2</c:v>
                </c:pt>
                <c:pt idx="599">
                  <c:v>-7.0399999996880069E-2</c:v>
                </c:pt>
                <c:pt idx="600">
                  <c:v>-6.9369999997434206E-2</c:v>
                </c:pt>
                <c:pt idx="601">
                  <c:v>-7.4979999997594859E-2</c:v>
                </c:pt>
                <c:pt idx="602">
                  <c:v>-7.4880000000121072E-2</c:v>
                </c:pt>
                <c:pt idx="603">
                  <c:v>-7.5089999998454005E-2</c:v>
                </c:pt>
                <c:pt idx="604">
                  <c:v>-7.4919999999110587E-2</c:v>
                </c:pt>
                <c:pt idx="605">
                  <c:v>-7.148999985656701E-2</c:v>
                </c:pt>
                <c:pt idx="606">
                  <c:v>-7.5279999808117282E-2</c:v>
                </c:pt>
                <c:pt idx="607">
                  <c:v>-7.595999999466585E-2</c:v>
                </c:pt>
                <c:pt idx="608">
                  <c:v>-7.595999999466585E-2</c:v>
                </c:pt>
                <c:pt idx="609">
                  <c:v>-7.5859999997192062E-2</c:v>
                </c:pt>
                <c:pt idx="610">
                  <c:v>-7.9229999995732214E-2</c:v>
                </c:pt>
                <c:pt idx="611">
                  <c:v>-7.662999999593012E-2</c:v>
                </c:pt>
                <c:pt idx="612">
                  <c:v>-7.4929999995219987E-2</c:v>
                </c:pt>
                <c:pt idx="613">
                  <c:v>-7.55799999969895E-2</c:v>
                </c:pt>
                <c:pt idx="614">
                  <c:v>-7.5419999993755482E-2</c:v>
                </c:pt>
                <c:pt idx="615">
                  <c:v>-8.1739999994169921E-2</c:v>
                </c:pt>
                <c:pt idx="616">
                  <c:v>-8.1579999998211861E-2</c:v>
                </c:pt>
                <c:pt idx="617">
                  <c:v>-8.3399999995890539E-2</c:v>
                </c:pt>
                <c:pt idx="618">
                  <c:v>-8.2739999998011626E-2</c:v>
                </c:pt>
                <c:pt idx="619">
                  <c:v>-8.4499999997206032E-2</c:v>
                </c:pt>
                <c:pt idx="620">
                  <c:v>-9.1059999998833518E-2</c:v>
                </c:pt>
                <c:pt idx="621">
                  <c:v>-9.3499999995401595E-2</c:v>
                </c:pt>
                <c:pt idx="622">
                  <c:v>-9.3499999995401595E-2</c:v>
                </c:pt>
                <c:pt idx="623">
                  <c:v>-9.7079999999550637E-2</c:v>
                </c:pt>
                <c:pt idx="624">
                  <c:v>-9.7639999992679805E-2</c:v>
                </c:pt>
                <c:pt idx="625">
                  <c:v>-9.9579999994602986E-2</c:v>
                </c:pt>
                <c:pt idx="626">
                  <c:v>-0.10027999999147141</c:v>
                </c:pt>
                <c:pt idx="627">
                  <c:v>-0.10012000000278931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3-43C6-A187-98071614FBD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3-43C6-A187-98071614FB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3-43C6-A187-98071614FB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3-43C6-A187-98071614FB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Active!$O$21:$O$641</c:f>
              <c:numCache>
                <c:formatCode>General</c:formatCode>
                <c:ptCount val="621"/>
                <c:pt idx="0">
                  <c:v>0.48283531275615227</c:v>
                </c:pt>
                <c:pt idx="1">
                  <c:v>0.48279294292004449</c:v>
                </c:pt>
                <c:pt idx="2">
                  <c:v>0.47780742553803279</c:v>
                </c:pt>
                <c:pt idx="3">
                  <c:v>0.45816665262230782</c:v>
                </c:pt>
                <c:pt idx="4">
                  <c:v>0.36908642608555131</c:v>
                </c:pt>
                <c:pt idx="5">
                  <c:v>0.36354068531500389</c:v>
                </c:pt>
                <c:pt idx="6">
                  <c:v>0.35553749405020701</c:v>
                </c:pt>
                <c:pt idx="7">
                  <c:v>0.3479532933869201</c:v>
                </c:pt>
                <c:pt idx="8">
                  <c:v>0.34766612005330094</c:v>
                </c:pt>
                <c:pt idx="9">
                  <c:v>0.34760962693849062</c:v>
                </c:pt>
                <c:pt idx="10">
                  <c:v>0.32776171260179443</c:v>
                </c:pt>
                <c:pt idx="11">
                  <c:v>0.32380719456507123</c:v>
                </c:pt>
                <c:pt idx="12">
                  <c:v>0.32011631106412963</c:v>
                </c:pt>
                <c:pt idx="13">
                  <c:v>0.31936306953332527</c:v>
                </c:pt>
                <c:pt idx="14">
                  <c:v>0.23764577896018185</c:v>
                </c:pt>
                <c:pt idx="15">
                  <c:v>0.23761753240277667</c:v>
                </c:pt>
                <c:pt idx="16">
                  <c:v>0.21861701478823545</c:v>
                </c:pt>
                <c:pt idx="17">
                  <c:v>0.21861701478823545</c:v>
                </c:pt>
                <c:pt idx="18">
                  <c:v>0.21861701478823545</c:v>
                </c:pt>
                <c:pt idx="19">
                  <c:v>0.21849461303947973</c:v>
                </c:pt>
                <c:pt idx="20">
                  <c:v>0.21849461303947973</c:v>
                </c:pt>
                <c:pt idx="21">
                  <c:v>0.21816506986975279</c:v>
                </c:pt>
                <c:pt idx="22">
                  <c:v>0.21789201981483619</c:v>
                </c:pt>
                <c:pt idx="23">
                  <c:v>0.20842000756497076</c:v>
                </c:pt>
                <c:pt idx="24">
                  <c:v>0.20762910395762613</c:v>
                </c:pt>
                <c:pt idx="25">
                  <c:v>0.18863329410265239</c:v>
                </c:pt>
                <c:pt idx="26">
                  <c:v>0.18861917082394983</c:v>
                </c:pt>
                <c:pt idx="27">
                  <c:v>0.18857680098784207</c:v>
                </c:pt>
                <c:pt idx="28">
                  <c:v>0.18855326219000446</c:v>
                </c:pt>
                <c:pt idx="29">
                  <c:v>0.18792242240795576</c:v>
                </c:pt>
                <c:pt idx="30">
                  <c:v>0.18789417585055057</c:v>
                </c:pt>
                <c:pt idx="31">
                  <c:v>0.18744223093206794</c:v>
                </c:pt>
                <c:pt idx="32">
                  <c:v>0.1840714750817182</c:v>
                </c:pt>
                <c:pt idx="33">
                  <c:v>0.18331823355091381</c:v>
                </c:pt>
                <c:pt idx="34">
                  <c:v>0.18304518349599719</c:v>
                </c:pt>
                <c:pt idx="35">
                  <c:v>0.18260736185621712</c:v>
                </c:pt>
                <c:pt idx="36">
                  <c:v>0.18244259027135368</c:v>
                </c:pt>
                <c:pt idx="37">
                  <c:v>0.18244259027135368</c:v>
                </c:pt>
                <c:pt idx="38">
                  <c:v>0.18244259027135368</c:v>
                </c:pt>
                <c:pt idx="39">
                  <c:v>0.17894943267224822</c:v>
                </c:pt>
                <c:pt idx="40">
                  <c:v>0.17379914370537308</c:v>
                </c:pt>
                <c:pt idx="41">
                  <c:v>0.16811217014779978</c:v>
                </c:pt>
                <c:pt idx="42">
                  <c:v>0.16796152184163887</c:v>
                </c:pt>
                <c:pt idx="43">
                  <c:v>0.16778262697807284</c:v>
                </c:pt>
                <c:pt idx="44">
                  <c:v>0.16766022522931712</c:v>
                </c:pt>
                <c:pt idx="45">
                  <c:v>0.1673306820595902</c:v>
                </c:pt>
                <c:pt idx="46">
                  <c:v>0.16718003375342932</c:v>
                </c:pt>
                <c:pt idx="47">
                  <c:v>0.16658685604792084</c:v>
                </c:pt>
                <c:pt idx="48">
                  <c:v>0.16233104139887594</c:v>
                </c:pt>
                <c:pt idx="49">
                  <c:v>0.16224630172666044</c:v>
                </c:pt>
                <c:pt idx="50">
                  <c:v>0.16181318784644788</c:v>
                </c:pt>
                <c:pt idx="51">
                  <c:v>0.16181318784644788</c:v>
                </c:pt>
                <c:pt idx="52">
                  <c:v>0.16181318784644788</c:v>
                </c:pt>
                <c:pt idx="53">
                  <c:v>0.16157779986807153</c:v>
                </c:pt>
                <c:pt idx="54">
                  <c:v>0.15823529057512695</c:v>
                </c:pt>
                <c:pt idx="55">
                  <c:v>0.15805639571156088</c:v>
                </c:pt>
                <c:pt idx="56">
                  <c:v>0.15783042325231958</c:v>
                </c:pt>
                <c:pt idx="57">
                  <c:v>0.15778334565664431</c:v>
                </c:pt>
                <c:pt idx="58">
                  <c:v>0.15763269735048341</c:v>
                </c:pt>
                <c:pt idx="59">
                  <c:v>0.15756678871653804</c:v>
                </c:pt>
                <c:pt idx="60">
                  <c:v>0.15744438696778232</c:v>
                </c:pt>
                <c:pt idx="61">
                  <c:v>0.15744438696778232</c:v>
                </c:pt>
                <c:pt idx="62">
                  <c:v>0.15738789385297197</c:v>
                </c:pt>
                <c:pt idx="63">
                  <c:v>0.15730315418075649</c:v>
                </c:pt>
                <c:pt idx="64">
                  <c:v>0.15657815920735724</c:v>
                </c:pt>
                <c:pt idx="65">
                  <c:v>0.15307558608911676</c:v>
                </c:pt>
                <c:pt idx="66">
                  <c:v>0.15304733953171157</c:v>
                </c:pt>
                <c:pt idx="67">
                  <c:v>0.1482360092536984</c:v>
                </c:pt>
                <c:pt idx="68">
                  <c:v>0.14808536094753752</c:v>
                </c:pt>
                <c:pt idx="69">
                  <c:v>0.14790646608397148</c:v>
                </c:pt>
                <c:pt idx="70">
                  <c:v>0.14790646608397148</c:v>
                </c:pt>
                <c:pt idx="71">
                  <c:v>0.14787821952656632</c:v>
                </c:pt>
                <c:pt idx="72">
                  <c:v>0.14777464881608071</c:v>
                </c:pt>
                <c:pt idx="73">
                  <c:v>0.14763341602905489</c:v>
                </c:pt>
                <c:pt idx="74">
                  <c:v>0.1476051694716497</c:v>
                </c:pt>
                <c:pt idx="75">
                  <c:v>0.14741685908894861</c:v>
                </c:pt>
                <c:pt idx="76">
                  <c:v>0.14656946236679366</c:v>
                </c:pt>
                <c:pt idx="77">
                  <c:v>0.14549609318539736</c:v>
                </c:pt>
                <c:pt idx="78">
                  <c:v>0.14338701689914501</c:v>
                </c:pt>
                <c:pt idx="79">
                  <c:v>0.1432646151503893</c:v>
                </c:pt>
                <c:pt idx="80">
                  <c:v>0.1430574737294181</c:v>
                </c:pt>
                <c:pt idx="81">
                  <c:v>0.14289740990412214</c:v>
                </c:pt>
                <c:pt idx="82">
                  <c:v>0.1426337753683406</c:v>
                </c:pt>
                <c:pt idx="83">
                  <c:v>0.14193702695234653</c:v>
                </c:pt>
                <c:pt idx="84">
                  <c:v>0.14156982170607937</c:v>
                </c:pt>
                <c:pt idx="85">
                  <c:v>0.14091073536662552</c:v>
                </c:pt>
                <c:pt idx="86">
                  <c:v>0.13974321099387871</c:v>
                </c:pt>
                <c:pt idx="87">
                  <c:v>0.1390276315396145</c:v>
                </c:pt>
                <c:pt idx="88">
                  <c:v>0.13898996946307429</c:v>
                </c:pt>
                <c:pt idx="89">
                  <c:v>0.13850036246805142</c:v>
                </c:pt>
                <c:pt idx="90">
                  <c:v>0.13850036246805142</c:v>
                </c:pt>
                <c:pt idx="91">
                  <c:v>0.13835912968102559</c:v>
                </c:pt>
                <c:pt idx="92">
                  <c:v>0.13834971416189054</c:v>
                </c:pt>
                <c:pt idx="93">
                  <c:v>0.13802958651129865</c:v>
                </c:pt>
                <c:pt idx="94">
                  <c:v>0.13775653645638206</c:v>
                </c:pt>
                <c:pt idx="95">
                  <c:v>0.13775653645638206</c:v>
                </c:pt>
                <c:pt idx="96">
                  <c:v>0.13775653645638206</c:v>
                </c:pt>
                <c:pt idx="97">
                  <c:v>0.13763413470762634</c:v>
                </c:pt>
                <c:pt idx="98">
                  <c:v>0.13756822607368097</c:v>
                </c:pt>
                <c:pt idx="99">
                  <c:v>0.13756822607368097</c:v>
                </c:pt>
                <c:pt idx="100">
                  <c:v>0.13744582432492525</c:v>
                </c:pt>
                <c:pt idx="101">
                  <c:v>0.13744582432492525</c:v>
                </c:pt>
                <c:pt idx="102">
                  <c:v>0.13741757776752006</c:v>
                </c:pt>
                <c:pt idx="103">
                  <c:v>0.13741757776752006</c:v>
                </c:pt>
                <c:pt idx="104">
                  <c:v>0.13741757776752006</c:v>
                </c:pt>
                <c:pt idx="105">
                  <c:v>0.13741757776752006</c:v>
                </c:pt>
                <c:pt idx="106">
                  <c:v>0.13741757776752006</c:v>
                </c:pt>
                <c:pt idx="107">
                  <c:v>0.1373893312101149</c:v>
                </c:pt>
                <c:pt idx="108">
                  <c:v>0.13726692946135921</c:v>
                </c:pt>
                <c:pt idx="109">
                  <c:v>0.13678673798547139</c:v>
                </c:pt>
                <c:pt idx="110">
                  <c:v>0.13657018104536511</c:v>
                </c:pt>
                <c:pt idx="111">
                  <c:v>0.13465883066094891</c:v>
                </c:pt>
                <c:pt idx="112">
                  <c:v>0.13415980814679102</c:v>
                </c:pt>
                <c:pt idx="113">
                  <c:v>0.1340562374363054</c:v>
                </c:pt>
                <c:pt idx="114">
                  <c:v>0.1340562374363054</c:v>
                </c:pt>
                <c:pt idx="115">
                  <c:v>0.13359487699868769</c:v>
                </c:pt>
                <c:pt idx="116">
                  <c:v>0.13353838388387737</c:v>
                </c:pt>
                <c:pt idx="117">
                  <c:v>0.13332182694377109</c:v>
                </c:pt>
                <c:pt idx="118">
                  <c:v>0.13330299590550099</c:v>
                </c:pt>
                <c:pt idx="119">
                  <c:v>0.13330299590550099</c:v>
                </c:pt>
                <c:pt idx="120">
                  <c:v>0.13322767175242056</c:v>
                </c:pt>
                <c:pt idx="121">
                  <c:v>0.13319942519501538</c:v>
                </c:pt>
                <c:pt idx="122">
                  <c:v>0.13319942519501538</c:v>
                </c:pt>
                <c:pt idx="123">
                  <c:v>0.13319942519501538</c:v>
                </c:pt>
                <c:pt idx="124">
                  <c:v>0.13317117863761022</c:v>
                </c:pt>
                <c:pt idx="125">
                  <c:v>0.13317117863761022</c:v>
                </c:pt>
                <c:pt idx="126">
                  <c:v>0.13317117863761022</c:v>
                </c:pt>
                <c:pt idx="127">
                  <c:v>0.13293579065923383</c:v>
                </c:pt>
                <c:pt idx="128">
                  <c:v>0.13290754410182867</c:v>
                </c:pt>
                <c:pt idx="129">
                  <c:v>0.13289812858269362</c:v>
                </c:pt>
                <c:pt idx="130">
                  <c:v>0.13286988202528846</c:v>
                </c:pt>
                <c:pt idx="131">
                  <c:v>0.13285105098701833</c:v>
                </c:pt>
                <c:pt idx="132">
                  <c:v>0.13285105098701833</c:v>
                </c:pt>
                <c:pt idx="133">
                  <c:v>0.1328416354678833</c:v>
                </c:pt>
                <c:pt idx="134">
                  <c:v>0.1328416354678833</c:v>
                </c:pt>
                <c:pt idx="135">
                  <c:v>0.13256858541296668</c:v>
                </c:pt>
                <c:pt idx="136">
                  <c:v>0.13256858541296668</c:v>
                </c:pt>
                <c:pt idx="137">
                  <c:v>0.13239910606853569</c:v>
                </c:pt>
                <c:pt idx="138">
                  <c:v>0.13224845776237482</c:v>
                </c:pt>
                <c:pt idx="139">
                  <c:v>0.1315611248655158</c:v>
                </c:pt>
                <c:pt idx="140">
                  <c:v>0.13041243153103907</c:v>
                </c:pt>
                <c:pt idx="141">
                  <c:v>0.12904718125645609</c:v>
                </c:pt>
                <c:pt idx="142">
                  <c:v>0.12896244158424058</c:v>
                </c:pt>
                <c:pt idx="143">
                  <c:v>0.12848225010835276</c:v>
                </c:pt>
                <c:pt idx="144">
                  <c:v>0.12829393972565167</c:v>
                </c:pt>
                <c:pt idx="145">
                  <c:v>0.12787965688370923</c:v>
                </c:pt>
                <c:pt idx="146">
                  <c:v>0.12656148420480151</c:v>
                </c:pt>
                <c:pt idx="147">
                  <c:v>0.12320955939272191</c:v>
                </c:pt>
                <c:pt idx="148">
                  <c:v>0.12308715764396619</c:v>
                </c:pt>
                <c:pt idx="149">
                  <c:v>0.12278586103164442</c:v>
                </c:pt>
                <c:pt idx="150">
                  <c:v>0.12260696616807837</c:v>
                </c:pt>
                <c:pt idx="151">
                  <c:v>0.12259755064894332</c:v>
                </c:pt>
                <c:pt idx="152">
                  <c:v>0.12244690234278244</c:v>
                </c:pt>
                <c:pt idx="153">
                  <c:v>0.12242807130451233</c:v>
                </c:pt>
                <c:pt idx="154">
                  <c:v>0.12230566955575661</c:v>
                </c:pt>
                <c:pt idx="155">
                  <c:v>0.12156184354408725</c:v>
                </c:pt>
                <c:pt idx="156">
                  <c:v>0.11832290496162828</c:v>
                </c:pt>
                <c:pt idx="157">
                  <c:v>0.11789920660055081</c:v>
                </c:pt>
                <c:pt idx="158">
                  <c:v>0.11775797381352499</c:v>
                </c:pt>
                <c:pt idx="159">
                  <c:v>0.11757907894995893</c:v>
                </c:pt>
                <c:pt idx="160">
                  <c:v>0.11756966343082388</c:v>
                </c:pt>
                <c:pt idx="161">
                  <c:v>0.11711771851234123</c:v>
                </c:pt>
                <c:pt idx="162">
                  <c:v>0.11711771851234123</c:v>
                </c:pt>
                <c:pt idx="163">
                  <c:v>0.11708947195493608</c:v>
                </c:pt>
                <c:pt idx="164">
                  <c:v>0.11696707020618036</c:v>
                </c:pt>
                <c:pt idx="165">
                  <c:v>0.11405767479344832</c:v>
                </c:pt>
                <c:pt idx="166">
                  <c:v>0.11405767479344832</c:v>
                </c:pt>
                <c:pt idx="167">
                  <c:v>0.11350215916448007</c:v>
                </c:pt>
                <c:pt idx="168">
                  <c:v>0.11345508156880479</c:v>
                </c:pt>
                <c:pt idx="169">
                  <c:v>0.11300313665032215</c:v>
                </c:pt>
                <c:pt idx="170">
                  <c:v>0.11299372113118709</c:v>
                </c:pt>
                <c:pt idx="171">
                  <c:v>0.1129089814589716</c:v>
                </c:pt>
                <c:pt idx="172">
                  <c:v>0.1129089814589716</c:v>
                </c:pt>
                <c:pt idx="173">
                  <c:v>0.11269242451886533</c:v>
                </c:pt>
                <c:pt idx="174">
                  <c:v>0.11224047960038268</c:v>
                </c:pt>
                <c:pt idx="175">
                  <c:v>0.10918043588148976</c:v>
                </c:pt>
                <c:pt idx="176">
                  <c:v>0.1089638789413835</c:v>
                </c:pt>
                <c:pt idx="177">
                  <c:v>0.10878498407781745</c:v>
                </c:pt>
                <c:pt idx="178">
                  <c:v>0.10878498407781745</c:v>
                </c:pt>
                <c:pt idx="179">
                  <c:v>0.1086908288864669</c:v>
                </c:pt>
                <c:pt idx="180">
                  <c:v>0.1086908288864669</c:v>
                </c:pt>
                <c:pt idx="181">
                  <c:v>0.10864845905035915</c:v>
                </c:pt>
                <c:pt idx="182">
                  <c:v>0.10859667369511636</c:v>
                </c:pt>
                <c:pt idx="183">
                  <c:v>0.10859667369511636</c:v>
                </c:pt>
                <c:pt idx="184">
                  <c:v>0.1082294684488492</c:v>
                </c:pt>
                <c:pt idx="185">
                  <c:v>0.10803174254701305</c:v>
                </c:pt>
                <c:pt idx="186">
                  <c:v>0.10789992527912227</c:v>
                </c:pt>
                <c:pt idx="187">
                  <c:v>0.10784343216431194</c:v>
                </c:pt>
                <c:pt idx="188">
                  <c:v>0.10784343216431194</c:v>
                </c:pt>
                <c:pt idx="189">
                  <c:v>0.10784343216431194</c:v>
                </c:pt>
                <c:pt idx="190">
                  <c:v>0.1071184371909127</c:v>
                </c:pt>
                <c:pt idx="191">
                  <c:v>0.1071184371909127</c:v>
                </c:pt>
                <c:pt idx="192">
                  <c:v>0.10664766123415995</c:v>
                </c:pt>
                <c:pt idx="193">
                  <c:v>0.1041807952207755</c:v>
                </c:pt>
                <c:pt idx="194">
                  <c:v>0.10359703303440208</c:v>
                </c:pt>
                <c:pt idx="195">
                  <c:v>0.1035311244004567</c:v>
                </c:pt>
                <c:pt idx="196">
                  <c:v>0.10332398297948549</c:v>
                </c:pt>
                <c:pt idx="197">
                  <c:v>0.10332398297948549</c:v>
                </c:pt>
                <c:pt idx="198">
                  <c:v>0.10322982778813493</c:v>
                </c:pt>
                <c:pt idx="199">
                  <c:v>0.10303210188629877</c:v>
                </c:pt>
                <c:pt idx="200">
                  <c:v>0.10287203806100284</c:v>
                </c:pt>
                <c:pt idx="201">
                  <c:v>0.10284379150359767</c:v>
                </c:pt>
                <c:pt idx="202">
                  <c:v>0.10284379150359767</c:v>
                </c:pt>
                <c:pt idx="203">
                  <c:v>0.10284379150359767</c:v>
                </c:pt>
                <c:pt idx="204">
                  <c:v>0.10284379150359767</c:v>
                </c:pt>
                <c:pt idx="205">
                  <c:v>0.10244833969992535</c:v>
                </c:pt>
                <c:pt idx="206">
                  <c:v>0.10242950866165525</c:v>
                </c:pt>
                <c:pt idx="207">
                  <c:v>0.10196814822403755</c:v>
                </c:pt>
                <c:pt idx="208">
                  <c:v>9.8926935543414737E-2</c:v>
                </c:pt>
                <c:pt idx="209">
                  <c:v>9.8926935543414737E-2</c:v>
                </c:pt>
                <c:pt idx="210">
                  <c:v>9.8926935543414737E-2</c:v>
                </c:pt>
                <c:pt idx="211">
                  <c:v>9.8785702756388913E-2</c:v>
                </c:pt>
                <c:pt idx="212">
                  <c:v>9.8380835433581545E-2</c:v>
                </c:pt>
                <c:pt idx="213">
                  <c:v>9.8352588876176372E-2</c:v>
                </c:pt>
                <c:pt idx="214">
                  <c:v>9.8145447455205162E-2</c:v>
                </c:pt>
                <c:pt idx="215">
                  <c:v>9.806070778298967E-2</c:v>
                </c:pt>
                <c:pt idx="216">
                  <c:v>9.8051292263854617E-2</c:v>
                </c:pt>
                <c:pt idx="217">
                  <c:v>9.8051292263854617E-2</c:v>
                </c:pt>
                <c:pt idx="218">
                  <c:v>9.7910059476828792E-2</c:v>
                </c:pt>
                <c:pt idx="219">
                  <c:v>9.7900643957693739E-2</c:v>
                </c:pt>
                <c:pt idx="220">
                  <c:v>9.7749995651532848E-2</c:v>
                </c:pt>
                <c:pt idx="221">
                  <c:v>9.7571100787966797E-2</c:v>
                </c:pt>
                <c:pt idx="222">
                  <c:v>9.691201444851294E-2</c:v>
                </c:pt>
                <c:pt idx="223">
                  <c:v>9.4539303626479054E-2</c:v>
                </c:pt>
                <c:pt idx="224">
                  <c:v>9.275977050995364E-2</c:v>
                </c:pt>
                <c:pt idx="225">
                  <c:v>9.2449058378496818E-2</c:v>
                </c:pt>
                <c:pt idx="226">
                  <c:v>9.2449058378496818E-2</c:v>
                </c:pt>
                <c:pt idx="227">
                  <c:v>9.1912373787798679E-2</c:v>
                </c:pt>
                <c:pt idx="228">
                  <c:v>9.1912373787798679E-2</c:v>
                </c:pt>
                <c:pt idx="229">
                  <c:v>8.9172457719497639E-2</c:v>
                </c:pt>
                <c:pt idx="230">
                  <c:v>8.8664019686204659E-2</c:v>
                </c:pt>
                <c:pt idx="231">
                  <c:v>8.8325060997342678E-2</c:v>
                </c:pt>
                <c:pt idx="232">
                  <c:v>8.7939024712805416E-2</c:v>
                </c:pt>
                <c:pt idx="233">
                  <c:v>8.7581234985673315E-2</c:v>
                </c:pt>
                <c:pt idx="234">
                  <c:v>8.7571819466538262E-2</c:v>
                </c:pt>
                <c:pt idx="235">
                  <c:v>8.7515326351727929E-2</c:v>
                </c:pt>
                <c:pt idx="236">
                  <c:v>8.7430586679512437E-2</c:v>
                </c:pt>
                <c:pt idx="237">
                  <c:v>8.6912733127084404E-2</c:v>
                </c:pt>
                <c:pt idx="238">
                  <c:v>8.4709501649481503E-2</c:v>
                </c:pt>
                <c:pt idx="239">
                  <c:v>8.3485484161924348E-2</c:v>
                </c:pt>
                <c:pt idx="240">
                  <c:v>8.2459192576203336E-2</c:v>
                </c:pt>
                <c:pt idx="241">
                  <c:v>8.0915047438054291E-2</c:v>
                </c:pt>
                <c:pt idx="242">
                  <c:v>8.0886800880649132E-2</c:v>
                </c:pt>
                <c:pt idx="243">
                  <c:v>8.0585504268327363E-2</c:v>
                </c:pt>
                <c:pt idx="244">
                  <c:v>7.7855003719161375E-2</c:v>
                </c:pt>
                <c:pt idx="245">
                  <c:v>7.7572538145109726E-2</c:v>
                </c:pt>
                <c:pt idx="246">
                  <c:v>7.7544291587704567E-2</c:v>
                </c:pt>
                <c:pt idx="247">
                  <c:v>7.7450136396354008E-2</c:v>
                </c:pt>
                <c:pt idx="248">
                  <c:v>7.7393643281543675E-2</c:v>
                </c:pt>
                <c:pt idx="249">
                  <c:v>7.7393643281543675E-2</c:v>
                </c:pt>
                <c:pt idx="250">
                  <c:v>7.7393643281543675E-2</c:v>
                </c:pt>
                <c:pt idx="251">
                  <c:v>7.7308903609328183E-2</c:v>
                </c:pt>
                <c:pt idx="252">
                  <c:v>7.7252410494517851E-2</c:v>
                </c:pt>
                <c:pt idx="253">
                  <c:v>7.7007606997006414E-2</c:v>
                </c:pt>
                <c:pt idx="254">
                  <c:v>7.6998191477871361E-2</c:v>
                </c:pt>
                <c:pt idx="255">
                  <c:v>7.4004056392923831E-2</c:v>
                </c:pt>
                <c:pt idx="256">
                  <c:v>7.3881654644168127E-2</c:v>
                </c:pt>
                <c:pt idx="257">
                  <c:v>7.3806330491087674E-2</c:v>
                </c:pt>
                <c:pt idx="258">
                  <c:v>7.33826321300102E-2</c:v>
                </c:pt>
                <c:pt idx="259">
                  <c:v>7.3053088960283272E-2</c:v>
                </c:pt>
                <c:pt idx="260">
                  <c:v>7.3034257922013152E-2</c:v>
                </c:pt>
                <c:pt idx="261">
                  <c:v>7.3024842402878098E-2</c:v>
                </c:pt>
                <c:pt idx="262">
                  <c:v>7.2845947539312061E-2</c:v>
                </c:pt>
                <c:pt idx="263">
                  <c:v>7.2544650926990292E-2</c:v>
                </c:pt>
                <c:pt idx="264">
                  <c:v>7.2243354314668523E-2</c:v>
                </c:pt>
                <c:pt idx="265">
                  <c:v>6.8420653545836152E-2</c:v>
                </c:pt>
                <c:pt idx="266">
                  <c:v>6.8175850048324715E-2</c:v>
                </c:pt>
                <c:pt idx="267">
                  <c:v>6.6641120429310724E-2</c:v>
                </c:pt>
                <c:pt idx="268">
                  <c:v>6.3505752557337369E-2</c:v>
                </c:pt>
                <c:pt idx="269">
                  <c:v>6.3147962830205281E-2</c:v>
                </c:pt>
                <c:pt idx="270">
                  <c:v>6.2969067966639231E-2</c:v>
                </c:pt>
                <c:pt idx="271">
                  <c:v>6.2969067966639231E-2</c:v>
                </c:pt>
                <c:pt idx="272">
                  <c:v>6.2573616162966916E-2</c:v>
                </c:pt>
                <c:pt idx="273">
                  <c:v>6.1942776380918226E-2</c:v>
                </c:pt>
                <c:pt idx="274">
                  <c:v>5.9607727635424552E-2</c:v>
                </c:pt>
                <c:pt idx="275">
                  <c:v>5.9513572444074007E-2</c:v>
                </c:pt>
                <c:pt idx="276">
                  <c:v>5.9504156924938947E-2</c:v>
                </c:pt>
                <c:pt idx="277">
                  <c:v>5.9268768946562571E-2</c:v>
                </c:pt>
                <c:pt idx="278">
                  <c:v>5.8120075612085847E-2</c:v>
                </c:pt>
                <c:pt idx="279">
                  <c:v>5.77528703658187E-2</c:v>
                </c:pt>
                <c:pt idx="280">
                  <c:v>5.7573975502252649E-2</c:v>
                </c:pt>
                <c:pt idx="281">
                  <c:v>5.724443233252572E-2</c:v>
                </c:pt>
                <c:pt idx="282">
                  <c:v>5.724443233252572E-2</c:v>
                </c:pt>
                <c:pt idx="283">
                  <c:v>5.724443233252572E-2</c:v>
                </c:pt>
                <c:pt idx="284">
                  <c:v>5.6943135720203958E-2</c:v>
                </c:pt>
                <c:pt idx="285">
                  <c:v>5.3459393640233561E-2</c:v>
                </c:pt>
                <c:pt idx="286">
                  <c:v>5.2423686535377496E-2</c:v>
                </c:pt>
                <c:pt idx="287">
                  <c:v>5.197174161689485E-2</c:v>
                </c:pt>
                <c:pt idx="288">
                  <c:v>5.1792846753328806E-2</c:v>
                </c:pt>
                <c:pt idx="289">
                  <c:v>4.805488565671192E-2</c:v>
                </c:pt>
                <c:pt idx="290">
                  <c:v>4.802663909930676E-2</c:v>
                </c:pt>
                <c:pt idx="291">
                  <c:v>4.7941899427091261E-2</c:v>
                </c:pt>
                <c:pt idx="292">
                  <c:v>4.7819497678335543E-2</c:v>
                </c:pt>
                <c:pt idx="293">
                  <c:v>4.7819497678335543E-2</c:v>
                </c:pt>
                <c:pt idx="294">
                  <c:v>4.7819497678335543E-2</c:v>
                </c:pt>
                <c:pt idx="295">
                  <c:v>4.7819497678335543E-2</c:v>
                </c:pt>
                <c:pt idx="296">
                  <c:v>4.7753589044390157E-2</c:v>
                </c:pt>
                <c:pt idx="297">
                  <c:v>4.6981516475315635E-2</c:v>
                </c:pt>
                <c:pt idx="298">
                  <c:v>4.6943854398775416E-2</c:v>
                </c:pt>
                <c:pt idx="299">
                  <c:v>4.4938348823008678E-2</c:v>
                </c:pt>
                <c:pt idx="300">
                  <c:v>4.4834778112523073E-2</c:v>
                </c:pt>
                <c:pt idx="301">
                  <c:v>4.3121153629943038E-2</c:v>
                </c:pt>
                <c:pt idx="302">
                  <c:v>4.3121153629943038E-2</c:v>
                </c:pt>
                <c:pt idx="303">
                  <c:v>4.3121153629943038E-2</c:v>
                </c:pt>
                <c:pt idx="304">
                  <c:v>4.3121153629943038E-2</c:v>
                </c:pt>
                <c:pt idx="305">
                  <c:v>4.3121153629943038E-2</c:v>
                </c:pt>
                <c:pt idx="306">
                  <c:v>4.2763363902810943E-2</c:v>
                </c:pt>
                <c:pt idx="307">
                  <c:v>4.0051694391915069E-2</c:v>
                </c:pt>
                <c:pt idx="308">
                  <c:v>3.8592288925981523E-2</c:v>
                </c:pt>
                <c:pt idx="309">
                  <c:v>3.8027357777878218E-2</c:v>
                </c:pt>
                <c:pt idx="310">
                  <c:v>3.7876709471717333E-2</c:v>
                </c:pt>
                <c:pt idx="311">
                  <c:v>3.7876709471717333E-2</c:v>
                </c:pt>
                <c:pt idx="312">
                  <c:v>3.7848462914312174E-2</c:v>
                </c:pt>
                <c:pt idx="313">
                  <c:v>3.7726061165556456E-2</c:v>
                </c:pt>
                <c:pt idx="314">
                  <c:v>3.7716645646421403E-2</c:v>
                </c:pt>
                <c:pt idx="315">
                  <c:v>3.3837451762778692E-2</c:v>
                </c:pt>
                <c:pt idx="316">
                  <c:v>3.3809205205373526E-2</c:v>
                </c:pt>
                <c:pt idx="317">
                  <c:v>3.3338429248620766E-2</c:v>
                </c:pt>
                <c:pt idx="318">
                  <c:v>3.3329013729485713E-2</c:v>
                </c:pt>
                <c:pt idx="319">
                  <c:v>3.3178365423324828E-2</c:v>
                </c:pt>
                <c:pt idx="320">
                  <c:v>3.3055963674569117E-2</c:v>
                </c:pt>
                <c:pt idx="321">
                  <c:v>3.3037132636299003E-2</c:v>
                </c:pt>
                <c:pt idx="322">
                  <c:v>3.302771711716395E-2</c:v>
                </c:pt>
                <c:pt idx="323">
                  <c:v>3.2613434275221523E-2</c:v>
                </c:pt>
                <c:pt idx="324">
                  <c:v>3.2547525641276137E-2</c:v>
                </c:pt>
                <c:pt idx="325">
                  <c:v>3.2246229028954375E-2</c:v>
                </c:pt>
                <c:pt idx="326">
                  <c:v>2.8451774817527156E-2</c:v>
                </c:pt>
                <c:pt idx="327">
                  <c:v>2.843294377925705E-2</c:v>
                </c:pt>
                <c:pt idx="328">
                  <c:v>2.8263464434826052E-2</c:v>
                </c:pt>
                <c:pt idx="329">
                  <c:v>2.8216386839150787E-2</c:v>
                </c:pt>
                <c:pt idx="330">
                  <c:v>2.8150478205205401E-2</c:v>
                </c:pt>
                <c:pt idx="331">
                  <c:v>2.8028076456449683E-2</c:v>
                </c:pt>
                <c:pt idx="332">
                  <c:v>2.7943336784234177E-2</c:v>
                </c:pt>
                <c:pt idx="333">
                  <c:v>2.7839766073748579E-2</c:v>
                </c:pt>
                <c:pt idx="334">
                  <c:v>2.728425044478032E-2</c:v>
                </c:pt>
                <c:pt idx="335">
                  <c:v>2.7199510772564828E-2</c:v>
                </c:pt>
                <c:pt idx="336">
                  <c:v>2.6945291755918338E-2</c:v>
                </c:pt>
                <c:pt idx="337">
                  <c:v>2.3452134156812895E-2</c:v>
                </c:pt>
                <c:pt idx="338">
                  <c:v>2.3357978965462337E-2</c:v>
                </c:pt>
                <c:pt idx="339">
                  <c:v>2.3301485850652004E-2</c:v>
                </c:pt>
                <c:pt idx="340">
                  <c:v>2.3273239293246845E-2</c:v>
                </c:pt>
                <c:pt idx="341">
                  <c:v>2.3273239293246845E-2</c:v>
                </c:pt>
                <c:pt idx="342">
                  <c:v>2.3188499621031353E-2</c:v>
                </c:pt>
                <c:pt idx="343">
                  <c:v>2.2830709893899251E-2</c:v>
                </c:pt>
                <c:pt idx="344">
                  <c:v>2.2501166724172322E-2</c:v>
                </c:pt>
                <c:pt idx="345">
                  <c:v>2.2435258090226937E-2</c:v>
                </c:pt>
                <c:pt idx="346">
                  <c:v>2.2397596013686724E-2</c:v>
                </c:pt>
                <c:pt idx="347">
                  <c:v>2.2105714920500008E-2</c:v>
                </c:pt>
                <c:pt idx="348">
                  <c:v>1.8998593605931813E-2</c:v>
                </c:pt>
                <c:pt idx="349">
                  <c:v>1.8998593605931813E-2</c:v>
                </c:pt>
                <c:pt idx="350">
                  <c:v>1.8518402130044007E-2</c:v>
                </c:pt>
                <c:pt idx="351">
                  <c:v>1.8490155572638847E-2</c:v>
                </c:pt>
                <c:pt idx="352">
                  <c:v>1.8367753823883129E-2</c:v>
                </c:pt>
                <c:pt idx="353">
                  <c:v>1.8122950326371692E-2</c:v>
                </c:pt>
                <c:pt idx="354">
                  <c:v>1.8122950326371692E-2</c:v>
                </c:pt>
                <c:pt idx="355">
                  <c:v>1.806645721156136E-2</c:v>
                </c:pt>
                <c:pt idx="356">
                  <c:v>1.806645721156136E-2</c:v>
                </c:pt>
                <c:pt idx="357">
                  <c:v>1.806645721156136E-2</c:v>
                </c:pt>
                <c:pt idx="358">
                  <c:v>1.806645721156136E-2</c:v>
                </c:pt>
                <c:pt idx="359">
                  <c:v>1.8000548577615974E-2</c:v>
                </c:pt>
                <c:pt idx="360">
                  <c:v>1.7953470981940695E-2</c:v>
                </c:pt>
                <c:pt idx="361">
                  <c:v>1.7953470981940695E-2</c:v>
                </c:pt>
                <c:pt idx="362">
                  <c:v>1.4733363437751848E-2</c:v>
                </c:pt>
                <c:pt idx="363">
                  <c:v>1.4309665076674374E-2</c:v>
                </c:pt>
                <c:pt idx="364">
                  <c:v>1.3810642562516448E-2</c:v>
                </c:pt>
                <c:pt idx="365">
                  <c:v>1.3509345950194679E-2</c:v>
                </c:pt>
                <c:pt idx="366">
                  <c:v>1.3490514911924573E-2</c:v>
                </c:pt>
                <c:pt idx="367">
                  <c:v>1.2803182015065542E-2</c:v>
                </c:pt>
                <c:pt idx="368">
                  <c:v>1.2737273381120157E-2</c:v>
                </c:pt>
                <c:pt idx="369">
                  <c:v>1.2737273381120157E-2</c:v>
                </c:pt>
                <c:pt idx="370">
                  <c:v>1.2737273381120157E-2</c:v>
                </c:pt>
                <c:pt idx="371">
                  <c:v>1.2341821577447842E-2</c:v>
                </c:pt>
                <c:pt idx="372">
                  <c:v>1.2285328462637524E-2</c:v>
                </c:pt>
                <c:pt idx="373">
                  <c:v>1.1927538735505422E-2</c:v>
                </c:pt>
                <c:pt idx="374">
                  <c:v>8.6132759999660163E-3</c:v>
                </c:pt>
                <c:pt idx="375">
                  <c:v>8.4626276938051387E-3</c:v>
                </c:pt>
                <c:pt idx="376">
                  <c:v>8.311979387644261E-3</c:v>
                </c:pt>
                <c:pt idx="377">
                  <c:v>8.0106827753224918E-3</c:v>
                </c:pt>
                <c:pt idx="378">
                  <c:v>7.6999706438656695E-3</c:v>
                </c:pt>
                <c:pt idx="379">
                  <c:v>7.4363361080841267E-3</c:v>
                </c:pt>
                <c:pt idx="380">
                  <c:v>7.370427474138741E-3</c:v>
                </c:pt>
                <c:pt idx="381">
                  <c:v>6.9843911896014799E-3</c:v>
                </c:pt>
                <c:pt idx="382">
                  <c:v>6.7772497686302696E-3</c:v>
                </c:pt>
                <c:pt idx="383">
                  <c:v>3.5194801479011967E-3</c:v>
                </c:pt>
                <c:pt idx="384">
                  <c:v>3.368831841740319E-3</c:v>
                </c:pt>
                <c:pt idx="385">
                  <c:v>3.1616904207691088E-3</c:v>
                </c:pt>
                <c:pt idx="386">
                  <c:v>3.0392886720133905E-3</c:v>
                </c:pt>
                <c:pt idx="387">
                  <c:v>3.0392886720133905E-3</c:v>
                </c:pt>
                <c:pt idx="388">
                  <c:v>3.0392886720133905E-3</c:v>
                </c:pt>
                <c:pt idx="389">
                  <c:v>2.7426998192591479E-3</c:v>
                </c:pt>
                <c:pt idx="390">
                  <c:v>2.7379920596916213E-3</c:v>
                </c:pt>
                <c:pt idx="391">
                  <c:v>2.4649420047750253E-3</c:v>
                </c:pt>
                <c:pt idx="392">
                  <c:v>-1.0188000751953641E-3</c:v>
                </c:pt>
                <c:pt idx="393">
                  <c:v>-1.1694483813562556E-3</c:v>
                </c:pt>
                <c:pt idx="394">
                  <c:v>-1.5084070702182373E-3</c:v>
                </c:pt>
                <c:pt idx="395">
                  <c:v>-1.7814571251348332E-3</c:v>
                </c:pt>
                <c:pt idx="396">
                  <c:v>-1.7814571251348332E-3</c:v>
                </c:pt>
                <c:pt idx="397">
                  <c:v>-1.7814571251348332E-3</c:v>
                </c:pt>
                <c:pt idx="398">
                  <c:v>-1.8097036825399926E-3</c:v>
                </c:pt>
                <c:pt idx="399">
                  <c:v>-2.1769089288071475E-3</c:v>
                </c:pt>
                <c:pt idx="400">
                  <c:v>-2.2334020436174801E-3</c:v>
                </c:pt>
                <c:pt idx="401">
                  <c:v>-2.412296907183531E-3</c:v>
                </c:pt>
                <c:pt idx="402">
                  <c:v>-2.4499589837237434E-3</c:v>
                </c:pt>
                <c:pt idx="403">
                  <c:v>-2.7135935195052863E-3</c:v>
                </c:pt>
                <c:pt idx="404">
                  <c:v>-2.7135935195052863E-3</c:v>
                </c:pt>
                <c:pt idx="405">
                  <c:v>-2.7324245577754064E-3</c:v>
                </c:pt>
                <c:pt idx="406">
                  <c:v>-2.7512555960455126E-3</c:v>
                </c:pt>
                <c:pt idx="407">
                  <c:v>-2.8642418256661778E-3</c:v>
                </c:pt>
                <c:pt idx="408">
                  <c:v>-7.3177823765472466E-3</c:v>
                </c:pt>
                <c:pt idx="409">
                  <c:v>-7.3271978956822997E-3</c:v>
                </c:pt>
                <c:pt idx="410">
                  <c:v>-7.4213530870328448E-3</c:v>
                </c:pt>
                <c:pt idx="411">
                  <c:v>-7.4778462018431774E-3</c:v>
                </c:pt>
                <c:pt idx="412">
                  <c:v>-1.0726200303437197E-2</c:v>
                </c:pt>
                <c:pt idx="413">
                  <c:v>-1.1573597025592158E-2</c:v>
                </c:pt>
                <c:pt idx="414">
                  <c:v>-1.193138675272426E-2</c:v>
                </c:pt>
                <c:pt idx="415">
                  <c:v>-1.2147943692830523E-2</c:v>
                </c:pt>
                <c:pt idx="416">
                  <c:v>-1.2439824786017226E-2</c:v>
                </c:pt>
                <c:pt idx="417">
                  <c:v>-1.6177785882634119E-2</c:v>
                </c:pt>
                <c:pt idx="418">
                  <c:v>-1.6206032440039278E-2</c:v>
                </c:pt>
                <c:pt idx="419">
                  <c:v>-1.6206032440039278E-2</c:v>
                </c:pt>
                <c:pt idx="420">
                  <c:v>-1.6206032440039278E-2</c:v>
                </c:pt>
                <c:pt idx="421">
                  <c:v>-1.6206032440039278E-2</c:v>
                </c:pt>
                <c:pt idx="422">
                  <c:v>-1.6356680746200156E-2</c:v>
                </c:pt>
                <c:pt idx="423">
                  <c:v>-1.6450835937550715E-2</c:v>
                </c:pt>
                <c:pt idx="424">
                  <c:v>-1.7109922277004572E-2</c:v>
                </c:pt>
                <c:pt idx="425">
                  <c:v>-1.7237031785327817E-2</c:v>
                </c:pt>
                <c:pt idx="426">
                  <c:v>-1.746771200413666E-2</c:v>
                </c:pt>
                <c:pt idx="427">
                  <c:v>-1.746771200413666E-2</c:v>
                </c:pt>
                <c:pt idx="428">
                  <c:v>-2.1111517909402994E-2</c:v>
                </c:pt>
                <c:pt idx="429">
                  <c:v>-2.1111517909402994E-2</c:v>
                </c:pt>
                <c:pt idx="430">
                  <c:v>-2.1271581734698938E-2</c:v>
                </c:pt>
                <c:pt idx="431">
                  <c:v>-2.135632140691443E-2</c:v>
                </c:pt>
                <c:pt idx="432">
                  <c:v>-2.1930668074152795E-2</c:v>
                </c:pt>
                <c:pt idx="433">
                  <c:v>-2.1930668074152795E-2</c:v>
                </c:pt>
                <c:pt idx="434">
                  <c:v>-2.2043654303773461E-2</c:v>
                </c:pt>
                <c:pt idx="435">
                  <c:v>-2.2297873320419936E-2</c:v>
                </c:pt>
                <c:pt idx="436">
                  <c:v>-2.231199659912253E-2</c:v>
                </c:pt>
                <c:pt idx="437">
                  <c:v>-2.2448521626580828E-2</c:v>
                </c:pt>
                <c:pt idx="438">
                  <c:v>-2.3041699332089299E-2</c:v>
                </c:pt>
                <c:pt idx="439">
                  <c:v>-2.4986004033478185E-2</c:v>
                </c:pt>
                <c:pt idx="440">
                  <c:v>-2.6694920756490687E-2</c:v>
                </c:pt>
                <c:pt idx="441">
                  <c:v>-2.6892646658326844E-2</c:v>
                </c:pt>
                <c:pt idx="442">
                  <c:v>-2.6892646658326844E-2</c:v>
                </c:pt>
                <c:pt idx="443">
                  <c:v>-2.7015048407082562E-2</c:v>
                </c:pt>
                <c:pt idx="444">
                  <c:v>-2.716569671324344E-2</c:v>
                </c:pt>
                <c:pt idx="445">
                  <c:v>-2.716569671324344E-2</c:v>
                </c:pt>
                <c:pt idx="446">
                  <c:v>-2.7259851904593985E-2</c:v>
                </c:pt>
                <c:pt idx="447">
                  <c:v>-2.7259851904593985E-2</c:v>
                </c:pt>
                <c:pt idx="448">
                  <c:v>-2.7768289937886964E-2</c:v>
                </c:pt>
                <c:pt idx="449">
                  <c:v>-2.7777705457022017E-2</c:v>
                </c:pt>
                <c:pt idx="450">
                  <c:v>-2.7956600320588068E-2</c:v>
                </c:pt>
                <c:pt idx="451">
                  <c:v>-2.8050755511938627E-2</c:v>
                </c:pt>
                <c:pt idx="452">
                  <c:v>-2.8050755511938627E-2</c:v>
                </c:pt>
                <c:pt idx="453">
                  <c:v>-2.8050755511938627E-2</c:v>
                </c:pt>
                <c:pt idx="454">
                  <c:v>-3.1219077700884668E-2</c:v>
                </c:pt>
                <c:pt idx="455">
                  <c:v>-3.1478004477098684E-2</c:v>
                </c:pt>
                <c:pt idx="456">
                  <c:v>-3.1478004477098684E-2</c:v>
                </c:pt>
                <c:pt idx="457">
                  <c:v>-3.151566655363891E-2</c:v>
                </c:pt>
                <c:pt idx="458">
                  <c:v>-3.151566655363891E-2</c:v>
                </c:pt>
                <c:pt idx="459">
                  <c:v>-3.1590990706719349E-2</c:v>
                </c:pt>
                <c:pt idx="460">
                  <c:v>-3.1590990706719349E-2</c:v>
                </c:pt>
                <c:pt idx="461">
                  <c:v>-3.1864040761635945E-2</c:v>
                </c:pt>
                <c:pt idx="462">
                  <c:v>-3.1901702838176171E-2</c:v>
                </c:pt>
                <c:pt idx="463">
                  <c:v>-3.1901702838176171E-2</c:v>
                </c:pt>
                <c:pt idx="464">
                  <c:v>-3.195819595298649E-2</c:v>
                </c:pt>
                <c:pt idx="465">
                  <c:v>-3.195819595298649E-2</c:v>
                </c:pt>
                <c:pt idx="466">
                  <c:v>-3.2108844259147382E-2</c:v>
                </c:pt>
                <c:pt idx="467">
                  <c:v>-3.2108844259147382E-2</c:v>
                </c:pt>
                <c:pt idx="468">
                  <c:v>-3.2132383056985014E-2</c:v>
                </c:pt>
                <c:pt idx="469">
                  <c:v>-3.2132383056985014E-2</c:v>
                </c:pt>
                <c:pt idx="470">
                  <c:v>-3.2146506335687594E-2</c:v>
                </c:pt>
                <c:pt idx="471">
                  <c:v>-3.2146506335687594E-2</c:v>
                </c:pt>
                <c:pt idx="472">
                  <c:v>-3.2165337373957714E-2</c:v>
                </c:pt>
                <c:pt idx="473">
                  <c:v>-3.2165337373957714E-2</c:v>
                </c:pt>
                <c:pt idx="474">
                  <c:v>-3.2315985680118592E-2</c:v>
                </c:pt>
                <c:pt idx="475">
                  <c:v>-3.2367771035361398E-2</c:v>
                </c:pt>
                <c:pt idx="476">
                  <c:v>-3.2476049505414523E-2</c:v>
                </c:pt>
                <c:pt idx="477">
                  <c:v>-3.2476049505414523E-2</c:v>
                </c:pt>
                <c:pt idx="478">
                  <c:v>-3.2476049505414523E-2</c:v>
                </c:pt>
                <c:pt idx="479">
                  <c:v>-3.2899747866491996E-2</c:v>
                </c:pt>
                <c:pt idx="480">
                  <c:v>-3.6421152023002612E-2</c:v>
                </c:pt>
                <c:pt idx="481">
                  <c:v>-3.6708325356621802E-2</c:v>
                </c:pt>
                <c:pt idx="482">
                  <c:v>-3.683543486494506E-2</c:v>
                </c:pt>
                <c:pt idx="483">
                  <c:v>-3.683543486494506E-2</c:v>
                </c:pt>
                <c:pt idx="484">
                  <c:v>-3.6891927979755379E-2</c:v>
                </c:pt>
                <c:pt idx="485">
                  <c:v>-3.6891927979755379E-2</c:v>
                </c:pt>
                <c:pt idx="486">
                  <c:v>-3.6891927979755379E-2</c:v>
                </c:pt>
                <c:pt idx="487">
                  <c:v>-3.6957836613700779E-2</c:v>
                </c:pt>
                <c:pt idx="488">
                  <c:v>-3.6957836613700779E-2</c:v>
                </c:pt>
                <c:pt idx="489">
                  <c:v>-3.6957836613700779E-2</c:v>
                </c:pt>
                <c:pt idx="490">
                  <c:v>-3.6967252132835832E-2</c:v>
                </c:pt>
                <c:pt idx="491">
                  <c:v>-3.7004914209376044E-2</c:v>
                </c:pt>
                <c:pt idx="492">
                  <c:v>-3.7108484919861656E-2</c:v>
                </c:pt>
                <c:pt idx="493">
                  <c:v>-3.7108484919861656E-2</c:v>
                </c:pt>
                <c:pt idx="494">
                  <c:v>-3.7146146996401869E-2</c:v>
                </c:pt>
                <c:pt idx="495">
                  <c:v>-3.7160270275104462E-2</c:v>
                </c:pt>
                <c:pt idx="496">
                  <c:v>-3.7230886668617375E-2</c:v>
                </c:pt>
                <c:pt idx="497">
                  <c:v>-3.7254425466454993E-2</c:v>
                </c:pt>
                <c:pt idx="498">
                  <c:v>-3.72732565047251E-2</c:v>
                </c:pt>
                <c:pt idx="499">
                  <c:v>-3.72732565047251E-2</c:v>
                </c:pt>
                <c:pt idx="500">
                  <c:v>-3.72732565047251E-2</c:v>
                </c:pt>
                <c:pt idx="501">
                  <c:v>-3.72732565047251E-2</c:v>
                </c:pt>
                <c:pt idx="502">
                  <c:v>-3.7292087542995234E-2</c:v>
                </c:pt>
                <c:pt idx="503">
                  <c:v>-3.7409781532183412E-2</c:v>
                </c:pt>
                <c:pt idx="504">
                  <c:v>-3.7409781532183412E-2</c:v>
                </c:pt>
                <c:pt idx="505">
                  <c:v>-3.7409781532183412E-2</c:v>
                </c:pt>
                <c:pt idx="506">
                  <c:v>-3.7409781532183412E-2</c:v>
                </c:pt>
                <c:pt idx="507">
                  <c:v>-3.7447443608723624E-2</c:v>
                </c:pt>
                <c:pt idx="508">
                  <c:v>-3.7546306559641723E-2</c:v>
                </c:pt>
                <c:pt idx="509">
                  <c:v>-3.7546306559641723E-2</c:v>
                </c:pt>
                <c:pt idx="510">
                  <c:v>-3.7546306559641723E-2</c:v>
                </c:pt>
                <c:pt idx="511">
                  <c:v>-3.7546306559641723E-2</c:v>
                </c:pt>
                <c:pt idx="512">
                  <c:v>-3.7626338472289689E-2</c:v>
                </c:pt>
                <c:pt idx="513">
                  <c:v>-3.7626338472289689E-2</c:v>
                </c:pt>
                <c:pt idx="514">
                  <c:v>-3.7626338472289689E-2</c:v>
                </c:pt>
                <c:pt idx="515">
                  <c:v>-3.7626338472289689E-2</c:v>
                </c:pt>
                <c:pt idx="516">
                  <c:v>-3.7626338472289689E-2</c:v>
                </c:pt>
                <c:pt idx="517">
                  <c:v>-3.8050036833367162E-2</c:v>
                </c:pt>
                <c:pt idx="518">
                  <c:v>-4.1317221973231288E-2</c:v>
                </c:pt>
                <c:pt idx="519">
                  <c:v>-4.1505532355932379E-2</c:v>
                </c:pt>
                <c:pt idx="520">
                  <c:v>-4.1505532355932379E-2</c:v>
                </c:pt>
                <c:pt idx="521">
                  <c:v>-4.1505532355932379E-2</c:v>
                </c:pt>
                <c:pt idx="522">
                  <c:v>-4.1571440989877778E-2</c:v>
                </c:pt>
                <c:pt idx="523">
                  <c:v>-4.1571440989877778E-2</c:v>
                </c:pt>
                <c:pt idx="524">
                  <c:v>-4.1585564268580344E-2</c:v>
                </c:pt>
                <c:pt idx="525">
                  <c:v>-4.1585564268580344E-2</c:v>
                </c:pt>
                <c:pt idx="526">
                  <c:v>-4.1656180662093284E-2</c:v>
                </c:pt>
                <c:pt idx="527">
                  <c:v>-4.1656180662093284E-2</c:v>
                </c:pt>
                <c:pt idx="528">
                  <c:v>-4.1656180662093284E-2</c:v>
                </c:pt>
                <c:pt idx="529">
                  <c:v>-4.1900984159604693E-2</c:v>
                </c:pt>
                <c:pt idx="530">
                  <c:v>-4.1900984159604693E-2</c:v>
                </c:pt>
                <c:pt idx="531">
                  <c:v>-4.192923071700988E-2</c:v>
                </c:pt>
                <c:pt idx="532">
                  <c:v>-4.192923071700988E-2</c:v>
                </c:pt>
                <c:pt idx="533">
                  <c:v>-4.2409422192897672E-2</c:v>
                </c:pt>
                <c:pt idx="534">
                  <c:v>-4.5893164272868076E-2</c:v>
                </c:pt>
                <c:pt idx="535">
                  <c:v>-4.5893164272868076E-2</c:v>
                </c:pt>
                <c:pt idx="536">
                  <c:v>-4.5893164272868076E-2</c:v>
                </c:pt>
                <c:pt idx="537">
                  <c:v>-4.5893164272868076E-2</c:v>
                </c:pt>
                <c:pt idx="538">
                  <c:v>-4.6316862633945549E-2</c:v>
                </c:pt>
                <c:pt idx="539">
                  <c:v>-4.6458095420971374E-2</c:v>
                </c:pt>
                <c:pt idx="540">
                  <c:v>-4.6985364492534459E-2</c:v>
                </c:pt>
                <c:pt idx="541">
                  <c:v>-4.6985364492534459E-2</c:v>
                </c:pt>
                <c:pt idx="542">
                  <c:v>-4.6985364492534459E-2</c:v>
                </c:pt>
                <c:pt idx="543">
                  <c:v>-4.7145428317830418E-2</c:v>
                </c:pt>
                <c:pt idx="544">
                  <c:v>-4.7286661104856242E-2</c:v>
                </c:pt>
                <c:pt idx="545">
                  <c:v>-5.1203517065039172E-2</c:v>
                </c:pt>
                <c:pt idx="546">
                  <c:v>-5.1928512038438401E-2</c:v>
                </c:pt>
                <c:pt idx="547">
                  <c:v>-5.1980297393681207E-2</c:v>
                </c:pt>
                <c:pt idx="548">
                  <c:v>-5.2079160344599279E-2</c:v>
                </c:pt>
                <c:pt idx="549">
                  <c:v>-5.2639383733135064E-2</c:v>
                </c:pt>
                <c:pt idx="550">
                  <c:v>-5.2639383733135064E-2</c:v>
                </c:pt>
                <c:pt idx="551">
                  <c:v>-5.2653507011837658E-2</c:v>
                </c:pt>
                <c:pt idx="552">
                  <c:v>-5.2653507011837658E-2</c:v>
                </c:pt>
                <c:pt idx="553">
                  <c:v>-5.6033678381322449E-2</c:v>
                </c:pt>
                <c:pt idx="554">
                  <c:v>-5.6843413026937184E-2</c:v>
                </c:pt>
                <c:pt idx="555">
                  <c:v>-5.6843413026937184E-2</c:v>
                </c:pt>
                <c:pt idx="556">
                  <c:v>-5.7285942426284764E-2</c:v>
                </c:pt>
                <c:pt idx="557">
                  <c:v>-5.7285942426284764E-2</c:v>
                </c:pt>
                <c:pt idx="558">
                  <c:v>-5.7285942426284764E-2</c:v>
                </c:pt>
                <c:pt idx="559">
                  <c:v>-5.7285942426284764E-2</c:v>
                </c:pt>
                <c:pt idx="560">
                  <c:v>-5.7285942426284764E-2</c:v>
                </c:pt>
                <c:pt idx="561">
                  <c:v>-5.7285942426284764E-2</c:v>
                </c:pt>
                <c:pt idx="562">
                  <c:v>-5.7285942426284764E-2</c:v>
                </c:pt>
                <c:pt idx="563">
                  <c:v>-5.7460129530283288E-2</c:v>
                </c:pt>
                <c:pt idx="564">
                  <c:v>-5.7460129530283288E-2</c:v>
                </c:pt>
                <c:pt idx="565">
                  <c:v>-5.755899248120136E-2</c:v>
                </c:pt>
                <c:pt idx="566">
                  <c:v>-5.755899248120136E-2</c:v>
                </c:pt>
                <c:pt idx="567">
                  <c:v>-5.755899248120136E-2</c:v>
                </c:pt>
                <c:pt idx="568">
                  <c:v>-6.080734658279538E-2</c:v>
                </c:pt>
                <c:pt idx="569">
                  <c:v>-6.080734658279538E-2</c:v>
                </c:pt>
                <c:pt idx="570">
                  <c:v>-6.080734658279538E-2</c:v>
                </c:pt>
                <c:pt idx="571">
                  <c:v>-6.080734658279538E-2</c:v>
                </c:pt>
                <c:pt idx="572">
                  <c:v>-6.1532341556194636E-2</c:v>
                </c:pt>
                <c:pt idx="573">
                  <c:v>-6.1532341556194636E-2</c:v>
                </c:pt>
                <c:pt idx="574">
                  <c:v>-6.1984286474677269E-2</c:v>
                </c:pt>
                <c:pt idx="575">
                  <c:v>-6.1984286474677269E-2</c:v>
                </c:pt>
                <c:pt idx="576">
                  <c:v>-6.1984286474677269E-2</c:v>
                </c:pt>
                <c:pt idx="577">
                  <c:v>-6.2050195108622669E-2</c:v>
                </c:pt>
                <c:pt idx="578">
                  <c:v>-6.2502140027105302E-2</c:v>
                </c:pt>
                <c:pt idx="579">
                  <c:v>-6.2596295218455861E-2</c:v>
                </c:pt>
                <c:pt idx="580">
                  <c:v>-6.7285223747713313E-2</c:v>
                </c:pt>
                <c:pt idx="581">
                  <c:v>-6.7285223747713313E-2</c:v>
                </c:pt>
                <c:pt idx="582">
                  <c:v>-6.7285223747713313E-2</c:v>
                </c:pt>
                <c:pt idx="583">
                  <c:v>-6.7285223747713313E-2</c:v>
                </c:pt>
                <c:pt idx="584">
                  <c:v>-6.7586520360035068E-2</c:v>
                </c:pt>
                <c:pt idx="585">
                  <c:v>-7.0872536538169301E-2</c:v>
                </c:pt>
                <c:pt idx="586">
                  <c:v>-7.1352728014057121E-2</c:v>
                </c:pt>
                <c:pt idx="587">
                  <c:v>-7.167285566464901E-2</c:v>
                </c:pt>
                <c:pt idx="588">
                  <c:v>-7.1677563424216523E-2</c:v>
                </c:pt>
                <c:pt idx="589">
                  <c:v>-7.1682271183784063E-2</c:v>
                </c:pt>
                <c:pt idx="590">
                  <c:v>-7.1682271183784063E-2</c:v>
                </c:pt>
                <c:pt idx="591">
                  <c:v>-7.1682271183784063E-2</c:v>
                </c:pt>
                <c:pt idx="592">
                  <c:v>-7.1696394462486629E-2</c:v>
                </c:pt>
                <c:pt idx="593">
                  <c:v>-7.1696394462486629E-2</c:v>
                </c:pt>
                <c:pt idx="594">
                  <c:v>-7.1696394462486629E-2</c:v>
                </c:pt>
                <c:pt idx="595">
                  <c:v>-7.1705809981621682E-2</c:v>
                </c:pt>
                <c:pt idx="596">
                  <c:v>-7.2105969544861537E-2</c:v>
                </c:pt>
                <c:pt idx="597">
                  <c:v>-7.2105969544861537E-2</c:v>
                </c:pt>
                <c:pt idx="598">
                  <c:v>-7.2134216102266696E-2</c:v>
                </c:pt>
                <c:pt idx="599">
                  <c:v>-7.2134216102266696E-2</c:v>
                </c:pt>
                <c:pt idx="600">
                  <c:v>-7.341943446420171E-2</c:v>
                </c:pt>
                <c:pt idx="601">
                  <c:v>-7.5862761679748536E-2</c:v>
                </c:pt>
                <c:pt idx="602">
                  <c:v>-7.5862761679748536E-2</c:v>
                </c:pt>
                <c:pt idx="603">
                  <c:v>-7.5891008237153695E-2</c:v>
                </c:pt>
                <c:pt idx="604">
                  <c:v>-7.5891008237153695E-2</c:v>
                </c:pt>
                <c:pt idx="605">
                  <c:v>-7.6079318619854785E-2</c:v>
                </c:pt>
                <c:pt idx="606">
                  <c:v>-7.6098149658124892E-2</c:v>
                </c:pt>
                <c:pt idx="607">
                  <c:v>-7.6860806708064361E-2</c:v>
                </c:pt>
                <c:pt idx="608">
                  <c:v>-7.6860806708064361E-2</c:v>
                </c:pt>
                <c:pt idx="609">
                  <c:v>-7.6860806708064361E-2</c:v>
                </c:pt>
                <c:pt idx="610">
                  <c:v>-7.6874929986766954E-2</c:v>
                </c:pt>
                <c:pt idx="611">
                  <c:v>-7.6874929986766954E-2</c:v>
                </c:pt>
                <c:pt idx="612">
                  <c:v>-7.6874929986766954E-2</c:v>
                </c:pt>
                <c:pt idx="613">
                  <c:v>-7.7322167145682075E-2</c:v>
                </c:pt>
                <c:pt idx="614">
                  <c:v>-7.7322167145682075E-2</c:v>
                </c:pt>
                <c:pt idx="615">
                  <c:v>-8.0288055673224445E-2</c:v>
                </c:pt>
                <c:pt idx="616">
                  <c:v>-8.0288055673224445E-2</c:v>
                </c:pt>
                <c:pt idx="617">
                  <c:v>-8.1530904199051707E-2</c:v>
                </c:pt>
                <c:pt idx="618">
                  <c:v>-8.1530904199051707E-2</c:v>
                </c:pt>
                <c:pt idx="619">
                  <c:v>-8.1926356002724021E-2</c:v>
                </c:pt>
                <c:pt idx="620">
                  <c:v>-8.5805549886366739E-2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3-43C6-A187-98071614FB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Active!$U$21:$U$641</c:f>
              <c:numCache>
                <c:formatCode>General</c:formatCode>
                <c:ptCount val="621"/>
                <c:pt idx="14">
                  <c:v>0.129480000003241</c:v>
                </c:pt>
                <c:pt idx="15">
                  <c:v>0.13434000000415836</c:v>
                </c:pt>
                <c:pt idx="72">
                  <c:v>-2.4619999996502884E-2</c:v>
                </c:pt>
                <c:pt idx="181">
                  <c:v>3.2790000004752073E-2</c:v>
                </c:pt>
                <c:pt idx="196">
                  <c:v>-3.4599999999045394E-2</c:v>
                </c:pt>
                <c:pt idx="201">
                  <c:v>-2.4979999994684476E-2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22">
                  <c:v>-3.7379999994300306E-2</c:v>
                </c:pt>
                <c:pt idx="229">
                  <c:v>-2.2740000000339933E-2</c:v>
                </c:pt>
                <c:pt idx="301">
                  <c:v>-1.0319999993953388E-2</c:v>
                </c:pt>
                <c:pt idx="302">
                  <c:v>-1.0319999993953388E-2</c:v>
                </c:pt>
                <c:pt idx="303">
                  <c:v>-3.3199999961652793E-3</c:v>
                </c:pt>
                <c:pt idx="304">
                  <c:v>6.8000000464962795E-4</c:v>
                </c:pt>
                <c:pt idx="305">
                  <c:v>1.1680000003252644E-2</c:v>
                </c:pt>
                <c:pt idx="389" formatCode="0.0000">
                  <c:v>-7.4049999995622784E-2</c:v>
                </c:pt>
                <c:pt idx="410">
                  <c:v>7.0140000003448222E-2</c:v>
                </c:pt>
                <c:pt idx="461">
                  <c:v>-1.6339999994670507E-2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C3-43C6-A187-98071614FBD3}"/>
            </c:ext>
          </c:extLst>
        </c:ser>
        <c:ser>
          <c:idx val="9"/>
          <c:order val="9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Active!$AW$2:$AW$71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Active!$AX$2:$AX$71</c:f>
              <c:numCache>
                <c:formatCode>General</c:formatCode>
                <c:ptCount val="70"/>
                <c:pt idx="0">
                  <c:v>5.0438278107762358E-2</c:v>
                </c:pt>
                <c:pt idx="1">
                  <c:v>5.0065777093500102E-2</c:v>
                </c:pt>
                <c:pt idx="2">
                  <c:v>5.023401689099654E-2</c:v>
                </c:pt>
                <c:pt idx="3">
                  <c:v>5.0715975564563004E-2</c:v>
                </c:pt>
                <c:pt idx="4">
                  <c:v>5.1322260416576296E-2</c:v>
                </c:pt>
                <c:pt idx="5">
                  <c:v>5.1897712581725236E-2</c:v>
                </c:pt>
                <c:pt idx="6">
                  <c:v>5.2314604492411411E-2</c:v>
                </c:pt>
                <c:pt idx="7">
                  <c:v>5.2465814671576759E-2</c:v>
                </c:pt>
                <c:pt idx="8">
                  <c:v>5.2259130336535994E-2</c:v>
                </c:pt>
                <c:pt idx="9">
                  <c:v>5.161292111449281E-2</c:v>
                </c:pt>
                <c:pt idx="10">
                  <c:v>5.0453192409951185E-2</c:v>
                </c:pt>
                <c:pt idx="11">
                  <c:v>4.8712101894155382E-2</c:v>
                </c:pt>
                <c:pt idx="12">
                  <c:v>4.6328257373238861E-2</c:v>
                </c:pt>
                <c:pt idx="13">
                  <c:v>4.3249524901808084E-2</c:v>
                </c:pt>
                <c:pt idx="14">
                  <c:v>3.9439721032878607E-2</c:v>
                </c:pt>
                <c:pt idx="15">
                  <c:v>3.489138365781283E-2</c:v>
                </c:pt>
                <c:pt idx="16">
                  <c:v>2.964736182789935E-2</c:v>
                </c:pt>
                <c:pt idx="17">
                  <c:v>2.3832596850675097E-2</c:v>
                </c:pt>
                <c:pt idx="18">
                  <c:v>1.7690234686727698E-2</c:v>
                </c:pt>
                <c:pt idx="19">
                  <c:v>1.1598905637474431E-2</c:v>
                </c:pt>
                <c:pt idx="20">
                  <c:v>6.0298108979871829E-3</c:v>
                </c:pt>
                <c:pt idx="21">
                  <c:v>1.4225346962564445E-3</c:v>
                </c:pt>
                <c:pt idx="22">
                  <c:v>-1.9610159844330351E-3</c:v>
                </c:pt>
                <c:pt idx="23">
                  <c:v>-4.097520153118055E-3</c:v>
                </c:pt>
                <c:pt idx="24">
                  <c:v>-5.1490207257405577E-3</c:v>
                </c:pt>
                <c:pt idx="25">
                  <c:v>-5.3643735086600806E-3</c:v>
                </c:pt>
                <c:pt idx="26">
                  <c:v>-5.0028857699585105E-3</c:v>
                </c:pt>
                <c:pt idx="27">
                  <c:v>-4.2968408690192018E-3</c:v>
                </c:pt>
                <c:pt idx="28">
                  <c:v>-3.4410721194434784E-3</c:v>
                </c:pt>
                <c:pt idx="29">
                  <c:v>-2.5953452864624338E-3</c:v>
                </c:pt>
                <c:pt idx="30">
                  <c:v>-1.8909518150109182E-3</c:v>
                </c:pt>
                <c:pt idx="31">
                  <c:v>-1.4376370882367854E-3</c:v>
                </c:pt>
                <c:pt idx="32">
                  <c:v>-1.3294896910107188E-3</c:v>
                </c:pt>
                <c:pt idx="33">
                  <c:v>-1.6494695584670666E-3</c:v>
                </c:pt>
                <c:pt idx="34">
                  <c:v>-2.4725576140085942E-3</c:v>
                </c:pt>
                <c:pt idx="35">
                  <c:v>-3.8674657447777556E-3</c:v>
                </c:pt>
                <c:pt idx="36">
                  <c:v>-5.8966325182343623E-3</c:v>
                </c:pt>
                <c:pt idx="37">
                  <c:v>-8.6138495569651006E-3</c:v>
                </c:pt>
                <c:pt idx="38">
                  <c:v>-1.2058253644913612E-2</c:v>
                </c:pt>
                <c:pt idx="39">
                  <c:v>-1.6242611236630688E-2</c:v>
                </c:pt>
                <c:pt idx="40">
                  <c:v>-2.1133175636405363E-2</c:v>
                </c:pt>
                <c:pt idx="41">
                  <c:v>-2.6619301412064054E-2</c:v>
                </c:pt>
                <c:pt idx="42">
                  <c:v>-3.2477045452461745E-2</c:v>
                </c:pt>
                <c:pt idx="43">
                  <c:v>-3.8346816615754155E-2</c:v>
                </c:pt>
                <c:pt idx="44">
                  <c:v>-4.3764941885243699E-2</c:v>
                </c:pt>
                <c:pt idx="45">
                  <c:v>-4.8277396536996871E-2</c:v>
                </c:pt>
                <c:pt idx="46">
                  <c:v>-5.1589544639590812E-2</c:v>
                </c:pt>
                <c:pt idx="47">
                  <c:v>-5.3644289911067053E-2</c:v>
                </c:pt>
                <c:pt idx="48">
                  <c:v>-5.4582628060025722E-2</c:v>
                </c:pt>
                <c:pt idx="49">
                  <c:v>-5.4646431560022787E-2</c:v>
                </c:pt>
                <c:pt idx="50">
                  <c:v>-5.4096670905826767E-2</c:v>
                </c:pt>
                <c:pt idx="51">
                  <c:v>-5.3170694343471908E-2</c:v>
                </c:pt>
                <c:pt idx="52">
                  <c:v>-5.2068841168799909E-2</c:v>
                </c:pt>
                <c:pt idx="53">
                  <c:v>-5.0955631033350844E-2</c:v>
                </c:pt>
                <c:pt idx="54">
                  <c:v>-4.9966069282395977E-2</c:v>
                </c:pt>
                <c:pt idx="55">
                  <c:v>-4.9212651368876259E-2</c:v>
                </c:pt>
                <c:pt idx="56">
                  <c:v>-4.8791438334587857E-2</c:v>
                </c:pt>
                <c:pt idx="57">
                  <c:v>-4.8786787011473792E-2</c:v>
                </c:pt>
                <c:pt idx="58">
                  <c:v>-4.9274701609314908E-2</c:v>
                </c:pt>
                <c:pt idx="59">
                  <c:v>-5.0324764566399803E-2</c:v>
                </c:pt>
                <c:pt idx="60">
                  <c:v>-5.2000412283510988E-2</c:v>
                </c:pt>
                <c:pt idx="61">
                  <c:v>-5.4356969379573933E-2</c:v>
                </c:pt>
                <c:pt idx="62">
                  <c:v>-5.7436280800457672E-2</c:v>
                </c:pt>
                <c:pt idx="63">
                  <c:v>-6.12559914467646E-2</c:v>
                </c:pt>
                <c:pt idx="64">
                  <c:v>-6.5790803245927662E-2</c:v>
                </c:pt>
                <c:pt idx="65">
                  <c:v>-7.0943556683202125E-2</c:v>
                </c:pt>
                <c:pt idx="66">
                  <c:v>-7.650895843660227E-2</c:v>
                </c:pt>
                <c:pt idx="67">
                  <c:v>-8.2147061649263886E-2</c:v>
                </c:pt>
                <c:pt idx="68">
                  <c:v>-8.7404229555092305E-2</c:v>
                </c:pt>
                <c:pt idx="69">
                  <c:v>-9.1815421837840611E-2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C3-43C6-A187-98071614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336"/>
        <c:axId val="1"/>
      </c:scatterChart>
      <c:valAx>
        <c:axId val="93491233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2445095168379"/>
              <c:y val="0.8724662025942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210834553440704E-2"/>
              <c:y val="0.41739252158697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33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6354319180087848E-2"/>
          <c:y val="0.9188433184982312"/>
          <c:w val="0.8828696925329429"/>
          <c:h val="5.7971318802541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592238106159060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79167581867"/>
          <c:y val="0.20833389847520203"/>
          <c:w val="0.80744464161837837"/>
          <c:h val="0.59444605698257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Active!$H$21:$H$641</c:f>
              <c:numCache>
                <c:formatCode>General</c:formatCode>
                <c:ptCount val="621"/>
                <c:pt idx="0">
                  <c:v>0.14306000000215136</c:v>
                </c:pt>
                <c:pt idx="1">
                  <c:v>9.9850000002334127E-2</c:v>
                </c:pt>
                <c:pt idx="2">
                  <c:v>6.2140000001818407E-2</c:v>
                </c:pt>
                <c:pt idx="3">
                  <c:v>0.14746000000377535</c:v>
                </c:pt>
                <c:pt idx="4">
                  <c:v>6.6280000002734596E-2</c:v>
                </c:pt>
                <c:pt idx="5">
                  <c:v>5.8460000000195578E-2</c:v>
                </c:pt>
                <c:pt idx="6">
                  <c:v>6.7460000002029119E-2</c:v>
                </c:pt>
                <c:pt idx="7">
                  <c:v>0.11087000000406988</c:v>
                </c:pt>
                <c:pt idx="8">
                  <c:v>8.5780000001250301E-2</c:v>
                </c:pt>
                <c:pt idx="9">
                  <c:v>2.1500000002561137E-2</c:v>
                </c:pt>
                <c:pt idx="10">
                  <c:v>8.1460000004881294E-2</c:v>
                </c:pt>
                <c:pt idx="11">
                  <c:v>9.9860000002081506E-2</c:v>
                </c:pt>
                <c:pt idx="12">
                  <c:v>6.490000000121654E-2</c:v>
                </c:pt>
                <c:pt idx="13">
                  <c:v>9.9500000003899913E-2</c:v>
                </c:pt>
                <c:pt idx="16">
                  <c:v>-2.4999999950523488E-3</c:v>
                </c:pt>
                <c:pt idx="17">
                  <c:v>4.4500000003608875E-2</c:v>
                </c:pt>
                <c:pt idx="18">
                  <c:v>9.0500000005704351E-2</c:v>
                </c:pt>
                <c:pt idx="19">
                  <c:v>2.3560000008728821E-2</c:v>
                </c:pt>
                <c:pt idx="20">
                  <c:v>6.8560000006982591E-2</c:v>
                </c:pt>
                <c:pt idx="21">
                  <c:v>4.2260000001988374E-2</c:v>
                </c:pt>
                <c:pt idx="22">
                  <c:v>4.7239999999874271E-2</c:v>
                </c:pt>
                <c:pt idx="107">
                  <c:v>1.2399999977787957E-3</c:v>
                </c:pt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C-40D4-9B0F-C9C09D6DC3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Active!$I$21:$I$641</c:f>
              <c:numCache>
                <c:formatCode>General</c:formatCode>
                <c:ptCount val="621"/>
                <c:pt idx="36">
                  <c:v>4.6540000003005844E-2</c:v>
                </c:pt>
                <c:pt idx="37">
                  <c:v>4.6540000003005844E-2</c:v>
                </c:pt>
                <c:pt idx="38">
                  <c:v>5.2540000004228204E-2</c:v>
                </c:pt>
                <c:pt idx="49">
                  <c:v>2.8440000001864973E-2</c:v>
                </c:pt>
                <c:pt idx="50">
                  <c:v>2.7960000006714836E-2</c:v>
                </c:pt>
                <c:pt idx="51">
                  <c:v>3.4960000004502945E-2</c:v>
                </c:pt>
                <c:pt idx="52">
                  <c:v>3.6960000004910398E-2</c:v>
                </c:pt>
                <c:pt idx="56">
                  <c:v>3.4220000001369044E-2</c:v>
                </c:pt>
                <c:pt idx="59">
                  <c:v>3.4580000006826594E-2</c:v>
                </c:pt>
                <c:pt idx="60">
                  <c:v>2.8640000004088506E-2</c:v>
                </c:pt>
                <c:pt idx="61">
                  <c:v>2.9640000000654254E-2</c:v>
                </c:pt>
                <c:pt idx="62">
                  <c:v>3.1360000000859145E-2</c:v>
                </c:pt>
                <c:pt idx="65">
                  <c:v>1.2320000001636799E-2</c:v>
                </c:pt>
                <c:pt idx="66">
                  <c:v>3.4180000002379529E-2</c:v>
                </c:pt>
                <c:pt idx="70">
                  <c:v>1.4699999999720603E-2</c:v>
                </c:pt>
                <c:pt idx="71">
                  <c:v>1.4560000003257301E-2</c:v>
                </c:pt>
                <c:pt idx="73">
                  <c:v>1.6680000000633299E-2</c:v>
                </c:pt>
                <c:pt idx="77">
                  <c:v>4.42000000475673E-3</c:v>
                </c:pt>
                <c:pt idx="78">
                  <c:v>1.2300000002142042E-2</c:v>
                </c:pt>
                <c:pt idx="79">
                  <c:v>1.3359999997192062E-2</c:v>
                </c:pt>
                <c:pt idx="80">
                  <c:v>2.0000000076834112E-3</c:v>
                </c:pt>
                <c:pt idx="81">
                  <c:v>9.5400000063818879E-3</c:v>
                </c:pt>
                <c:pt idx="82">
                  <c:v>6.9000000003143214E-3</c:v>
                </c:pt>
                <c:pt idx="83">
                  <c:v>1.6779999998107087E-2</c:v>
                </c:pt>
                <c:pt idx="85">
                  <c:v>1.0360000007494818E-2</c:v>
                </c:pt>
                <c:pt idx="86">
                  <c:v>8.2400000028428622E-3</c:v>
                </c:pt>
                <c:pt idx="89">
                  <c:v>-1.9200000024284236E-3</c:v>
                </c:pt>
                <c:pt idx="90">
                  <c:v>2.0799999983864836E-3</c:v>
                </c:pt>
                <c:pt idx="92">
                  <c:v>1.0000000038417056E-3</c:v>
                </c:pt>
                <c:pt idx="98">
                  <c:v>7.4600000007194467E-3</c:v>
                </c:pt>
                <c:pt idx="99">
                  <c:v>1.0459999997692648E-2</c:v>
                </c:pt>
                <c:pt idx="100">
                  <c:v>5.2000000141561031E-4</c:v>
                </c:pt>
                <c:pt idx="101">
                  <c:v>4.5200000022305176E-3</c:v>
                </c:pt>
                <c:pt idx="102">
                  <c:v>-6.1999999888939783E-4</c:v>
                </c:pt>
                <c:pt idx="103">
                  <c:v>3.3800000019255094E-3</c:v>
                </c:pt>
                <c:pt idx="104">
                  <c:v>4.3799999984912574E-3</c:v>
                </c:pt>
                <c:pt idx="105">
                  <c:v>5.380000002332963E-3</c:v>
                </c:pt>
                <c:pt idx="106">
                  <c:v>8.3799999993061647E-3</c:v>
                </c:pt>
                <c:pt idx="108">
                  <c:v>1.3000000035390258E-3</c:v>
                </c:pt>
                <c:pt idx="109">
                  <c:v>3.9200000028358772E-3</c:v>
                </c:pt>
                <c:pt idx="112">
                  <c:v>2.5900000000547152E-2</c:v>
                </c:pt>
                <c:pt idx="118">
                  <c:v>-2.679999997781124E-3</c:v>
                </c:pt>
                <c:pt idx="119">
                  <c:v>-6.7999999737367034E-4</c:v>
                </c:pt>
                <c:pt idx="120">
                  <c:v>3.2799999971757643E-3</c:v>
                </c:pt>
                <c:pt idx="121">
                  <c:v>-1.4859999995678663E-2</c:v>
                </c:pt>
                <c:pt idx="123">
                  <c:v>2.5140000005194452E-2</c:v>
                </c:pt>
                <c:pt idx="124">
                  <c:v>1.0000000038417056E-3</c:v>
                </c:pt>
                <c:pt idx="126">
                  <c:v>1.0999999998603016E-2</c:v>
                </c:pt>
                <c:pt idx="127">
                  <c:v>1.8499999998311978E-2</c:v>
                </c:pt>
                <c:pt idx="128">
                  <c:v>-5.6399999957648106E-3</c:v>
                </c:pt>
                <c:pt idx="129">
                  <c:v>3.9800000013201497E-3</c:v>
                </c:pt>
                <c:pt idx="130">
                  <c:v>5.8399999979883432E-3</c:v>
                </c:pt>
                <c:pt idx="131">
                  <c:v>-2.9199999989941716E-3</c:v>
                </c:pt>
                <c:pt idx="132">
                  <c:v>1.1080000003858004E-2</c:v>
                </c:pt>
                <c:pt idx="133">
                  <c:v>1.7000000079860911E-3</c:v>
                </c:pt>
                <c:pt idx="134">
                  <c:v>1.5700000003562309E-2</c:v>
                </c:pt>
                <c:pt idx="135">
                  <c:v>-3.1999999191612005E-4</c:v>
                </c:pt>
                <c:pt idx="136">
                  <c:v>1.3680000003660098E-2</c:v>
                </c:pt>
                <c:pt idx="137">
                  <c:v>2.8400000010151416E-3</c:v>
                </c:pt>
                <c:pt idx="138">
                  <c:v>-1.2399999977787957E-3</c:v>
                </c:pt>
                <c:pt idx="140">
                  <c:v>-1.3399999952525832E-3</c:v>
                </c:pt>
                <c:pt idx="141">
                  <c:v>-1.443999999173684E-2</c:v>
                </c:pt>
                <c:pt idx="142">
                  <c:v>-4.8600000009173527E-3</c:v>
                </c:pt>
                <c:pt idx="143">
                  <c:v>-1.2399999977787957E-3</c:v>
                </c:pt>
                <c:pt idx="145">
                  <c:v>4.400000034365803E-4</c:v>
                </c:pt>
                <c:pt idx="147">
                  <c:v>-6.0399999929359183E-3</c:v>
                </c:pt>
                <c:pt idx="148">
                  <c:v>-1.2979999999515712E-2</c:v>
                </c:pt>
                <c:pt idx="149">
                  <c:v>-1.0139999991224613E-2</c:v>
                </c:pt>
                <c:pt idx="150">
                  <c:v>6.3999999838415533E-4</c:v>
                </c:pt>
                <c:pt idx="151">
                  <c:v>-5.7400000005145557E-3</c:v>
                </c:pt>
                <c:pt idx="152">
                  <c:v>-1.0819999995874241E-2</c:v>
                </c:pt>
                <c:pt idx="153">
                  <c:v>-1.5800000037415884E-3</c:v>
                </c:pt>
                <c:pt idx="154">
                  <c:v>3.4800000066752546E-3</c:v>
                </c:pt>
                <c:pt idx="156">
                  <c:v>7.4000000313390046E-4</c:v>
                </c:pt>
                <c:pt idx="157">
                  <c:v>6.4000000566011295E-4</c:v>
                </c:pt>
                <c:pt idx="158">
                  <c:v>-3.0599999954574741E-3</c:v>
                </c:pt>
                <c:pt idx="159">
                  <c:v>-1.0279999994963873E-2</c:v>
                </c:pt>
                <c:pt idx="160">
                  <c:v>-6.5999999787891284E-4</c:v>
                </c:pt>
                <c:pt idx="161">
                  <c:v>-7.900000004156027E-3</c:v>
                </c:pt>
                <c:pt idx="163">
                  <c:v>-1.1039999997592531E-2</c:v>
                </c:pt>
                <c:pt idx="164">
                  <c:v>-4.9799999978858978E-3</c:v>
                </c:pt>
                <c:pt idx="165">
                  <c:v>6.0000000667059794E-4</c:v>
                </c:pt>
                <c:pt idx="166">
                  <c:v>9.6000000048661605E-3</c:v>
                </c:pt>
                <c:pt idx="167">
                  <c:v>1.1799999992945231E-3</c:v>
                </c:pt>
                <c:pt idx="168">
                  <c:v>4.2800000010174699E-3</c:v>
                </c:pt>
                <c:pt idx="169">
                  <c:v>2.0399999993969686E-3</c:v>
                </c:pt>
                <c:pt idx="170">
                  <c:v>-1.9339999998919666E-2</c:v>
                </c:pt>
                <c:pt idx="171">
                  <c:v>-7.5999999535270035E-4</c:v>
                </c:pt>
                <c:pt idx="172">
                  <c:v>2.2400000016205013E-3</c:v>
                </c:pt>
                <c:pt idx="173">
                  <c:v>5.0000000192085281E-4</c:v>
                </c:pt>
                <c:pt idx="174">
                  <c:v>6.260000001930166E-3</c:v>
                </c:pt>
                <c:pt idx="175">
                  <c:v>-3.2399999981862493E-3</c:v>
                </c:pt>
                <c:pt idx="176">
                  <c:v>1.9999999494757503E-5</c:v>
                </c:pt>
                <c:pt idx="177">
                  <c:v>-1.9999999494757503E-4</c:v>
                </c:pt>
                <c:pt idx="178">
                  <c:v>3.7999999985913746E-3</c:v>
                </c:pt>
                <c:pt idx="179">
                  <c:v>2.0000000004074536E-3</c:v>
                </c:pt>
                <c:pt idx="180">
                  <c:v>8.0000000016298145E-3</c:v>
                </c:pt>
                <c:pt idx="182">
                  <c:v>-4.8000000024330802E-3</c:v>
                </c:pt>
                <c:pt idx="183">
                  <c:v>-4.8000000024330802E-3</c:v>
                </c:pt>
                <c:pt idx="184">
                  <c:v>3.8000000495230779E-4</c:v>
                </c:pt>
                <c:pt idx="185">
                  <c:v>1.0399999999208376E-2</c:v>
                </c:pt>
                <c:pt idx="186">
                  <c:v>-1.1919999997189734E-2</c:v>
                </c:pt>
                <c:pt idx="187">
                  <c:v>-1.2199999997392297E-2</c:v>
                </c:pt>
                <c:pt idx="188">
                  <c:v>4.8000000024330802E-3</c:v>
                </c:pt>
                <c:pt idx="189">
                  <c:v>5.8000000062747858E-3</c:v>
                </c:pt>
                <c:pt idx="190">
                  <c:v>1.5400000047520734E-3</c:v>
                </c:pt>
                <c:pt idx="191">
                  <c:v>1.0540000002947636E-2</c:v>
                </c:pt>
                <c:pt idx="192">
                  <c:v>-1.2459999998100102E-2</c:v>
                </c:pt>
                <c:pt idx="193">
                  <c:v>9.8000000434694812E-4</c:v>
                </c:pt>
                <c:pt idx="194">
                  <c:v>-4.5799999934388325E-3</c:v>
                </c:pt>
                <c:pt idx="195">
                  <c:v>6.7600000038510188E-3</c:v>
                </c:pt>
                <c:pt idx="196">
                  <c:v>-3.4599999999045394E-2</c:v>
                </c:pt>
                <c:pt idx="197">
                  <c:v>-2.5599999993573874E-2</c:v>
                </c:pt>
                <c:pt idx="198">
                  <c:v>3.6000000036437996E-3</c:v>
                </c:pt>
                <c:pt idx="199">
                  <c:v>-3.3799999946495518E-3</c:v>
                </c:pt>
                <c:pt idx="200">
                  <c:v>-1.1839999999210704E-2</c:v>
                </c:pt>
                <c:pt idx="201">
                  <c:v>-2.4979999994684476E-2</c:v>
                </c:pt>
                <c:pt idx="202">
                  <c:v>-5.9799999944516458E-3</c:v>
                </c:pt>
                <c:pt idx="203">
                  <c:v>-2.9799999974784441E-3</c:v>
                </c:pt>
                <c:pt idx="204">
                  <c:v>-9.799999970709905E-4</c:v>
                </c:pt>
                <c:pt idx="205">
                  <c:v>5.0600000031408854E-3</c:v>
                </c:pt>
                <c:pt idx="206">
                  <c:v>1.0300000001734588E-2</c:v>
                </c:pt>
                <c:pt idx="207">
                  <c:v>-1.4319999994768295E-2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11">
                  <c:v>1.2400000050547533E-3</c:v>
                </c:pt>
                <c:pt idx="212">
                  <c:v>-1.1099999996076804E-2</c:v>
                </c:pt>
                <c:pt idx="213">
                  <c:v>-2.3999999393709004E-4</c:v>
                </c:pt>
                <c:pt idx="214">
                  <c:v>2.4000000048545189E-3</c:v>
                </c:pt>
                <c:pt idx="215">
                  <c:v>-3.0199999964679591E-3</c:v>
                </c:pt>
                <c:pt idx="216">
                  <c:v>5.9999999939464033E-4</c:v>
                </c:pt>
                <c:pt idx="217">
                  <c:v>2.599999999802094E-3</c:v>
                </c:pt>
                <c:pt idx="218">
                  <c:v>1.9000000029336661E-3</c:v>
                </c:pt>
                <c:pt idx="219">
                  <c:v>3.5200000056647696E-3</c:v>
                </c:pt>
                <c:pt idx="220">
                  <c:v>6.4399999973829836E-3</c:v>
                </c:pt>
                <c:pt idx="221">
                  <c:v>-6.7800000033457763E-3</c:v>
                </c:pt>
                <c:pt idx="222">
                  <c:v>-3.7379999994300306E-2</c:v>
                </c:pt>
                <c:pt idx="223">
                  <c:v>-4.1399999972782098E-3</c:v>
                </c:pt>
                <c:pt idx="224">
                  <c:v>3.9999998989515007E-5</c:v>
                </c:pt>
                <c:pt idx="225">
                  <c:v>-5.4999999993015081E-3</c:v>
                </c:pt>
                <c:pt idx="227">
                  <c:v>-1.2159999998402782E-2</c:v>
                </c:pt>
                <c:pt idx="228">
                  <c:v>-9.1599999941536225E-3</c:v>
                </c:pt>
                <c:pt idx="229">
                  <c:v>-2.2740000000339933E-2</c:v>
                </c:pt>
                <c:pt idx="230">
                  <c:v>4.7399999966728501E-3</c:v>
                </c:pt>
                <c:pt idx="231">
                  <c:v>1.0060000000521541E-2</c:v>
                </c:pt>
                <c:pt idx="232">
                  <c:v>9.4800000078976154E-3</c:v>
                </c:pt>
                <c:pt idx="233">
                  <c:v>3.0399999959627166E-3</c:v>
                </c:pt>
                <c:pt idx="234">
                  <c:v>4.6600000059697777E-3</c:v>
                </c:pt>
                <c:pt idx="235">
                  <c:v>3.3800000019255094E-3</c:v>
                </c:pt>
                <c:pt idx="236">
                  <c:v>8.9599999992060475E-3</c:v>
                </c:pt>
                <c:pt idx="237">
                  <c:v>-8.93999999971129E-3</c:v>
                </c:pt>
                <c:pt idx="238">
                  <c:v>1.3999999646330252E-4</c:v>
                </c:pt>
                <c:pt idx="239">
                  <c:v>-2.2599999938393012E-3</c:v>
                </c:pt>
                <c:pt idx="240">
                  <c:v>1.3200000030337833E-3</c:v>
                </c:pt>
                <c:pt idx="241">
                  <c:v>2.9999999969732016E-3</c:v>
                </c:pt>
                <c:pt idx="242">
                  <c:v>8.600000073784031E-4</c:v>
                </c:pt>
                <c:pt idx="243">
                  <c:v>-2.3000000001047738E-3</c:v>
                </c:pt>
                <c:pt idx="244">
                  <c:v>-1.1499999993247911E-2</c:v>
                </c:pt>
                <c:pt idx="245">
                  <c:v>-1.9000000029336661E-3</c:v>
                </c:pt>
                <c:pt idx="246">
                  <c:v>1.9600000086938962E-3</c:v>
                </c:pt>
                <c:pt idx="247">
                  <c:v>-8.3999999333173037E-4</c:v>
                </c:pt>
                <c:pt idx="248">
                  <c:v>-1.0119999999005813E-2</c:v>
                </c:pt>
                <c:pt idx="249">
                  <c:v>-4.1199999977834523E-3</c:v>
                </c:pt>
                <c:pt idx="250">
                  <c:v>2.8800000000046566E-3</c:v>
                </c:pt>
                <c:pt idx="251">
                  <c:v>-2.5399999940418638E-3</c:v>
                </c:pt>
                <c:pt idx="252">
                  <c:v>-1.8199999976786785E-3</c:v>
                </c:pt>
                <c:pt idx="253">
                  <c:v>-6.9999999686842784E-4</c:v>
                </c:pt>
                <c:pt idx="254">
                  <c:v>-8.0799999923328869E-3</c:v>
                </c:pt>
                <c:pt idx="255">
                  <c:v>4.0799999987939373E-3</c:v>
                </c:pt>
                <c:pt idx="256">
                  <c:v>1.1400000075809658E-3</c:v>
                </c:pt>
                <c:pt idx="257">
                  <c:v>1.0000000474974513E-4</c:v>
                </c:pt>
                <c:pt idx="258">
                  <c:v>-5.9999999939464033E-3</c:v>
                </c:pt>
                <c:pt idx="259">
                  <c:v>-5.2999999970779754E-3</c:v>
                </c:pt>
                <c:pt idx="260">
                  <c:v>-3.0599999954574741E-3</c:v>
                </c:pt>
                <c:pt idx="261">
                  <c:v>-2.4399999965680763E-3</c:v>
                </c:pt>
                <c:pt idx="262">
                  <c:v>-5.6600000025355257E-3</c:v>
                </c:pt>
                <c:pt idx="263">
                  <c:v>-1.1819999992439989E-2</c:v>
                </c:pt>
                <c:pt idx="264">
                  <c:v>-8.979999998700805E-3</c:v>
                </c:pt>
                <c:pt idx="265">
                  <c:v>-2.2600000011152588E-3</c:v>
                </c:pt>
                <c:pt idx="266">
                  <c:v>-1.3999999646330252E-4</c:v>
                </c:pt>
                <c:pt idx="267">
                  <c:v>-8.0799999996088445E-3</c:v>
                </c:pt>
                <c:pt idx="268">
                  <c:v>-7.6199999966775067E-3</c:v>
                </c:pt>
                <c:pt idx="269">
                  <c:v>-9.059999996679835E-3</c:v>
                </c:pt>
                <c:pt idx="270">
                  <c:v>-1.7279999992751982E-2</c:v>
                </c:pt>
                <c:pt idx="271">
                  <c:v>-7.2799999907147139E-3</c:v>
                </c:pt>
                <c:pt idx="272">
                  <c:v>-1.1239999999816064E-2</c:v>
                </c:pt>
                <c:pt idx="273">
                  <c:v>-1.6999999934341758E-3</c:v>
                </c:pt>
                <c:pt idx="274">
                  <c:v>-3.9400000023306347E-3</c:v>
                </c:pt>
                <c:pt idx="275">
                  <c:v>-8.7399999974877574E-3</c:v>
                </c:pt>
                <c:pt idx="276">
                  <c:v>-1.9119999997201376E-2</c:v>
                </c:pt>
                <c:pt idx="277">
                  <c:v>-6.1999999888939783E-4</c:v>
                </c:pt>
                <c:pt idx="278">
                  <c:v>-4.9799999978858978E-3</c:v>
                </c:pt>
                <c:pt idx="279">
                  <c:v>-6.8000000028405339E-3</c:v>
                </c:pt>
                <c:pt idx="280">
                  <c:v>-1.2020000001939479E-2</c:v>
                </c:pt>
                <c:pt idx="281">
                  <c:v>-1.3319999998202547E-2</c:v>
                </c:pt>
                <c:pt idx="282">
                  <c:v>-1.1319999997795094E-2</c:v>
                </c:pt>
                <c:pt idx="283">
                  <c:v>1.680000001215376E-3</c:v>
                </c:pt>
                <c:pt idx="284">
                  <c:v>-3.4799999993992969E-3</c:v>
                </c:pt>
                <c:pt idx="285">
                  <c:v>-2.0080000002053566E-2</c:v>
                </c:pt>
                <c:pt idx="286">
                  <c:v>-7.8799999973853119E-3</c:v>
                </c:pt>
                <c:pt idx="287">
                  <c:v>-1.6120000000228174E-2</c:v>
                </c:pt>
                <c:pt idx="288">
                  <c:v>-2.0339999995485414E-2</c:v>
                </c:pt>
                <c:pt idx="289">
                  <c:v>-9.2000000004190952E-3</c:v>
                </c:pt>
                <c:pt idx="290">
                  <c:v>-7.3399999964749441E-3</c:v>
                </c:pt>
                <c:pt idx="291">
                  <c:v>-9.7600000008242205E-3</c:v>
                </c:pt>
                <c:pt idx="292">
                  <c:v>-1.5699999996286351E-2</c:v>
                </c:pt>
                <c:pt idx="293">
                  <c:v>-1.1699999995471444E-2</c:v>
                </c:pt>
                <c:pt idx="294">
                  <c:v>-9.6999999950639904E-3</c:v>
                </c:pt>
                <c:pt idx="295">
                  <c:v>-5.6999999942490831E-3</c:v>
                </c:pt>
                <c:pt idx="296">
                  <c:v>-1.735999999800697E-2</c:v>
                </c:pt>
                <c:pt idx="297">
                  <c:v>-1.751999999396503E-2</c:v>
                </c:pt>
                <c:pt idx="298">
                  <c:v>-2.3039999992761295E-2</c:v>
                </c:pt>
                <c:pt idx="299">
                  <c:v>-2.7979999998933636E-2</c:v>
                </c:pt>
                <c:pt idx="306">
                  <c:v>-2.2759999992558733E-2</c:v>
                </c:pt>
                <c:pt idx="309">
                  <c:v>-2.2899999996297993E-2</c:v>
                </c:pt>
                <c:pt idx="310">
                  <c:v>-2.3979999998118728E-2</c:v>
                </c:pt>
                <c:pt idx="312">
                  <c:v>-3.1119999999646097E-2</c:v>
                </c:pt>
                <c:pt idx="313">
                  <c:v>-4.1060000003199093E-2</c:v>
                </c:pt>
                <c:pt idx="315">
                  <c:v>9.3000000051688403E-3</c:v>
                </c:pt>
                <c:pt idx="316">
                  <c:v>4.0600000065751374E-3</c:v>
                </c:pt>
                <c:pt idx="317">
                  <c:v>-4.3139999994309619E-2</c:v>
                </c:pt>
                <c:pt idx="318">
                  <c:v>2.8000000020256266E-4</c:v>
                </c:pt>
                <c:pt idx="319">
                  <c:v>-2.7599999993981328E-2</c:v>
                </c:pt>
                <c:pt idx="320">
                  <c:v>-2.6539999998931307E-2</c:v>
                </c:pt>
                <c:pt idx="321">
                  <c:v>-2.7299999994284008E-2</c:v>
                </c:pt>
                <c:pt idx="322">
                  <c:v>-3.568000000086613E-2</c:v>
                </c:pt>
                <c:pt idx="323">
                  <c:v>-3.8399999997636769E-2</c:v>
                </c:pt>
                <c:pt idx="324">
                  <c:v>-3.2059999997727573E-2</c:v>
                </c:pt>
                <c:pt idx="325">
                  <c:v>-3.9219999998749699E-2</c:v>
                </c:pt>
                <c:pt idx="326">
                  <c:v>-3.4359999997832347E-2</c:v>
                </c:pt>
                <c:pt idx="327">
                  <c:v>-4.011999999784166E-2</c:v>
                </c:pt>
                <c:pt idx="329">
                  <c:v>-5.1859999999578577E-2</c:v>
                </c:pt>
                <c:pt idx="330">
                  <c:v>-4.0520000002288725E-2</c:v>
                </c:pt>
                <c:pt idx="331">
                  <c:v>-3.5459999991871882E-2</c:v>
                </c:pt>
                <c:pt idx="332">
                  <c:v>-3.8880000000062864E-2</c:v>
                </c:pt>
                <c:pt idx="334">
                  <c:v>-5.0479999998060521E-2</c:v>
                </c:pt>
                <c:pt idx="335">
                  <c:v>-5.3899999998975545E-2</c:v>
                </c:pt>
                <c:pt idx="336">
                  <c:v>-4.3159999993804377E-2</c:v>
                </c:pt>
                <c:pt idx="337">
                  <c:v>-5.1339999998162966E-2</c:v>
                </c:pt>
                <c:pt idx="338">
                  <c:v>-3.8939999998547137E-2</c:v>
                </c:pt>
                <c:pt idx="339">
                  <c:v>-4.3219999999564607E-2</c:v>
                </c:pt>
                <c:pt idx="340">
                  <c:v>-5.1459999995131511E-2</c:v>
                </c:pt>
                <c:pt idx="341">
                  <c:v>-4.5259999998961575E-2</c:v>
                </c:pt>
                <c:pt idx="342">
                  <c:v>-4.0779999995720573E-2</c:v>
                </c:pt>
                <c:pt idx="343">
                  <c:v>-5.1219999993918464E-2</c:v>
                </c:pt>
                <c:pt idx="344">
                  <c:v>-5.3520000001299195E-2</c:v>
                </c:pt>
                <c:pt idx="345">
                  <c:v>-5.3179999995336402E-2</c:v>
                </c:pt>
                <c:pt idx="346">
                  <c:v>-4.499999999825377E-2</c:v>
                </c:pt>
                <c:pt idx="347">
                  <c:v>-4.6479999997245613E-2</c:v>
                </c:pt>
                <c:pt idx="348">
                  <c:v>-7.3879999996279366E-2</c:v>
                </c:pt>
                <c:pt idx="349">
                  <c:v>-4.6880000001692679E-2</c:v>
                </c:pt>
                <c:pt idx="350">
                  <c:v>-5.5260000000998843E-2</c:v>
                </c:pt>
                <c:pt idx="351">
                  <c:v>-5.73999999978696E-2</c:v>
                </c:pt>
                <c:pt idx="352">
                  <c:v>-5.0340000001597218E-2</c:v>
                </c:pt>
                <c:pt idx="355">
                  <c:v>-5.6499999998777639E-2</c:v>
                </c:pt>
                <c:pt idx="357">
                  <c:v>-4.8500000004423782E-2</c:v>
                </c:pt>
                <c:pt idx="358">
                  <c:v>-4.5500000000174623E-2</c:v>
                </c:pt>
                <c:pt idx="359">
                  <c:v>-5.0560000003315508E-2</c:v>
                </c:pt>
                <c:pt idx="360">
                  <c:v>-5.30599999910919E-2</c:v>
                </c:pt>
                <c:pt idx="371">
                  <c:v>-4.913999999553198E-2</c:v>
                </c:pt>
                <c:pt idx="412">
                  <c:v>-4.9539999999979045E-2</c:v>
                </c:pt>
                <c:pt idx="512">
                  <c:v>-4.8699999999371357E-2</c:v>
                </c:pt>
                <c:pt idx="522">
                  <c:v>-5.0219999990076758E-2</c:v>
                </c:pt>
                <c:pt idx="529">
                  <c:v>-4.9220000000786968E-2</c:v>
                </c:pt>
                <c:pt idx="549">
                  <c:v>-5.400999999983469E-2</c:v>
                </c:pt>
                <c:pt idx="551">
                  <c:v>-5.327999999281019E-2</c:v>
                </c:pt>
                <c:pt idx="554">
                  <c:v>-5.5379999997967388E-2</c:v>
                </c:pt>
                <c:pt idx="563">
                  <c:v>-5.4069999991043005E-2</c:v>
                </c:pt>
                <c:pt idx="572">
                  <c:v>-5.9719999997469131E-2</c:v>
                </c:pt>
                <c:pt idx="585">
                  <c:v>-6.9980000000214204E-2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C-40D4-9B0F-C9C09D6DC39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Active!$J$21:$J$641</c:f>
              <c:numCache>
                <c:formatCode>General</c:formatCode>
                <c:ptCount val="621"/>
                <c:pt idx="23">
                  <c:v>5.385999999998603E-2</c:v>
                </c:pt>
                <c:pt idx="24">
                  <c:v>5.2640000001701992E-2</c:v>
                </c:pt>
                <c:pt idx="25">
                  <c:v>5.1290000003064051E-2</c:v>
                </c:pt>
                <c:pt idx="26">
                  <c:v>5.0119999999878928E-2</c:v>
                </c:pt>
                <c:pt idx="27">
                  <c:v>4.8009999998612329E-2</c:v>
                </c:pt>
                <c:pt idx="28">
                  <c:v>5.0259999996342231E-2</c:v>
                </c:pt>
                <c:pt idx="29">
                  <c:v>5.0400000000081491E-2</c:v>
                </c:pt>
                <c:pt idx="30">
                  <c:v>5.0460000005841721E-2</c:v>
                </c:pt>
                <c:pt idx="31">
                  <c:v>5.0020000002405141E-2</c:v>
                </c:pt>
                <c:pt idx="32">
                  <c:v>4.9680000003718305E-2</c:v>
                </c:pt>
                <c:pt idx="33">
                  <c:v>4.9380000004020985E-2</c:v>
                </c:pt>
                <c:pt idx="34">
                  <c:v>4.8960000000079162E-2</c:v>
                </c:pt>
                <c:pt idx="35">
                  <c:v>5.0490000001445878E-2</c:v>
                </c:pt>
                <c:pt idx="39">
                  <c:v>4.6959999999671709E-2</c:v>
                </c:pt>
                <c:pt idx="40">
                  <c:v>4.469999999855645E-2</c:v>
                </c:pt>
                <c:pt idx="41">
                  <c:v>4.8180000005231705E-2</c:v>
                </c:pt>
                <c:pt idx="42">
                  <c:v>4.010000000562286E-2</c:v>
                </c:pt>
                <c:pt idx="43">
                  <c:v>3.988000000390457E-2</c:v>
                </c:pt>
                <c:pt idx="44">
                  <c:v>4.1940000002796296E-2</c:v>
                </c:pt>
                <c:pt idx="45">
                  <c:v>4.2640000006940681E-2</c:v>
                </c:pt>
                <c:pt idx="46">
                  <c:v>3.8560000000870787E-2</c:v>
                </c:pt>
                <c:pt idx="47">
                  <c:v>4.041999999753898E-2</c:v>
                </c:pt>
                <c:pt idx="48">
                  <c:v>3.6860000007436611E-2</c:v>
                </c:pt>
                <c:pt idx="53">
                  <c:v>3.545999999914784E-2</c:v>
                </c:pt>
                <c:pt idx="54">
                  <c:v>2.9560000002675224E-2</c:v>
                </c:pt>
                <c:pt idx="55">
                  <c:v>2.0340000002761371E-2</c:v>
                </c:pt>
                <c:pt idx="57">
                  <c:v>3.132000000186963E-2</c:v>
                </c:pt>
                <c:pt idx="58">
                  <c:v>2.5240000002668239E-2</c:v>
                </c:pt>
                <c:pt idx="63">
                  <c:v>2.6940000003378373E-2</c:v>
                </c:pt>
                <c:pt idx="64">
                  <c:v>2.4879999997210689E-2</c:v>
                </c:pt>
                <c:pt idx="67">
                  <c:v>1.0999999998603016E-2</c:v>
                </c:pt>
                <c:pt idx="68">
                  <c:v>1.292000000103144E-2</c:v>
                </c:pt>
                <c:pt idx="69">
                  <c:v>1.1700000002747402E-2</c:v>
                </c:pt>
                <c:pt idx="74">
                  <c:v>1.3539999999920838E-2</c:v>
                </c:pt>
                <c:pt idx="75">
                  <c:v>1.5740000002551824E-2</c:v>
                </c:pt>
                <c:pt idx="76">
                  <c:v>1.1640000004263129E-2</c:v>
                </c:pt>
                <c:pt idx="84">
                  <c:v>1.1559999999008141E-2</c:v>
                </c:pt>
                <c:pt idx="87">
                  <c:v>9.3600000036531128E-3</c:v>
                </c:pt>
                <c:pt idx="88">
                  <c:v>7.8400000056717545E-3</c:v>
                </c:pt>
                <c:pt idx="91">
                  <c:v>5.380000002332963E-3</c:v>
                </c:pt>
                <c:pt idx="93">
                  <c:v>8.0000005254987627E-5</c:v>
                </c:pt>
                <c:pt idx="94">
                  <c:v>5.999999848427251E-5</c:v>
                </c:pt>
                <c:pt idx="95">
                  <c:v>3.0600000027334318E-3</c:v>
                </c:pt>
                <c:pt idx="96">
                  <c:v>5.0600000031408854E-3</c:v>
                </c:pt>
                <c:pt idx="97">
                  <c:v>4.1200000050594099E-3</c:v>
                </c:pt>
                <c:pt idx="110">
                  <c:v>1.0800000018207356E-3</c:v>
                </c:pt>
                <c:pt idx="111">
                  <c:v>4.0399999998044223E-3</c:v>
                </c:pt>
                <c:pt idx="113">
                  <c:v>-3.2799999971757643E-3</c:v>
                </c:pt>
                <c:pt idx="114">
                  <c:v>4.7200000044540502E-3</c:v>
                </c:pt>
                <c:pt idx="115">
                  <c:v>1.1999999987892807E-3</c:v>
                </c:pt>
                <c:pt idx="116">
                  <c:v>5.2000000141561031E-4</c:v>
                </c:pt>
                <c:pt idx="117">
                  <c:v>-8.2000000111293048E-4</c:v>
                </c:pt>
                <c:pt idx="122">
                  <c:v>3.4000000596279278E-4</c:v>
                </c:pt>
                <c:pt idx="125">
                  <c:v>9.0000000054715201E-3</c:v>
                </c:pt>
                <c:pt idx="139">
                  <c:v>8.020000001124572E-3</c:v>
                </c:pt>
                <c:pt idx="144">
                  <c:v>-8.3999999333173037E-4</c:v>
                </c:pt>
                <c:pt idx="146">
                  <c:v>-1.8659999994270038E-2</c:v>
                </c:pt>
                <c:pt idx="155">
                  <c:v>-1.2839999995776452E-2</c:v>
                </c:pt>
                <c:pt idx="162">
                  <c:v>-3.6000000036437996E-3</c:v>
                </c:pt>
                <c:pt idx="300">
                  <c:v>-2.7459999997518025E-2</c:v>
                </c:pt>
                <c:pt idx="307">
                  <c:v>-2.9999999991559889E-2</c:v>
                </c:pt>
                <c:pt idx="364">
                  <c:v>-5.4959999994025566E-2</c:v>
                </c:pt>
                <c:pt idx="365">
                  <c:v>-5.5220000002009328E-2</c:v>
                </c:pt>
                <c:pt idx="399">
                  <c:v>-5.2700000000186265E-2</c:v>
                </c:pt>
                <c:pt idx="411">
                  <c:v>-5.2439999999478459E-2</c:v>
                </c:pt>
                <c:pt idx="413">
                  <c:v>-5.1739999995334074E-2</c:v>
                </c:pt>
                <c:pt idx="415">
                  <c:v>-5.1719999995839316E-2</c:v>
                </c:pt>
                <c:pt idx="417">
                  <c:v>-5.0559999996039551E-2</c:v>
                </c:pt>
                <c:pt idx="440">
                  <c:v>-4.9419999995734543E-2</c:v>
                </c:pt>
                <c:pt idx="513">
                  <c:v>-4.8699999999371357E-2</c:v>
                </c:pt>
                <c:pt idx="523">
                  <c:v>-5.0219999990076758E-2</c:v>
                </c:pt>
                <c:pt idx="530">
                  <c:v>-4.9220000000786968E-2</c:v>
                </c:pt>
                <c:pt idx="550">
                  <c:v>-5.400999999983469E-2</c:v>
                </c:pt>
                <c:pt idx="552">
                  <c:v>-5.327999999281019E-2</c:v>
                </c:pt>
                <c:pt idx="555">
                  <c:v>-5.5379999997967388E-2</c:v>
                </c:pt>
                <c:pt idx="564">
                  <c:v>-5.4069999991043005E-2</c:v>
                </c:pt>
                <c:pt idx="573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C-40D4-9B0F-C9C09D6DC39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Active!$K$21:$K$641</c:f>
              <c:numCache>
                <c:formatCode>General</c:formatCode>
                <c:ptCount val="621"/>
                <c:pt idx="308">
                  <c:v>-2.8099999995902181E-2</c:v>
                </c:pt>
                <c:pt idx="311">
                  <c:v>-2.0749999996041879E-2</c:v>
                </c:pt>
                <c:pt idx="314">
                  <c:v>-2.8439999994589016E-2</c:v>
                </c:pt>
                <c:pt idx="328">
                  <c:v>-3.7960000001476146E-2</c:v>
                </c:pt>
                <c:pt idx="333">
                  <c:v>-4.2059999999764841E-2</c:v>
                </c:pt>
                <c:pt idx="353">
                  <c:v>-5.431999999564141E-2</c:v>
                </c:pt>
                <c:pt idx="354">
                  <c:v>-5.431999999564141E-2</c:v>
                </c:pt>
                <c:pt idx="356">
                  <c:v>-5.430000000342261E-2</c:v>
                </c:pt>
                <c:pt idx="361">
                  <c:v>-5.2259999996749684E-2</c:v>
                </c:pt>
                <c:pt idx="362">
                  <c:v>-5.6019999996351544E-2</c:v>
                </c:pt>
                <c:pt idx="363">
                  <c:v>-5.5689999993774109E-2</c:v>
                </c:pt>
                <c:pt idx="366">
                  <c:v>-4.8179999997955747E-2</c:v>
                </c:pt>
                <c:pt idx="367">
                  <c:v>-6.1920000000100117E-2</c:v>
                </c:pt>
                <c:pt idx="368">
                  <c:v>-5.5280000000493601E-2</c:v>
                </c:pt>
                <c:pt idx="369">
                  <c:v>-4.8779999997350387E-2</c:v>
                </c:pt>
                <c:pt idx="370">
                  <c:v>-4.7579999998561107E-2</c:v>
                </c:pt>
                <c:pt idx="372">
                  <c:v>-5.1820000000589062E-2</c:v>
                </c:pt>
                <c:pt idx="373">
                  <c:v>-5.8259999997972045E-2</c:v>
                </c:pt>
                <c:pt idx="374">
                  <c:v>-5.1019999998970889E-2</c:v>
                </c:pt>
                <c:pt idx="375">
                  <c:v>-5.4799999990791548E-2</c:v>
                </c:pt>
                <c:pt idx="376">
                  <c:v>-5.4179999999178108E-2</c:v>
                </c:pt>
                <c:pt idx="377">
                  <c:v>-5.0339999994321261E-2</c:v>
                </c:pt>
                <c:pt idx="378">
                  <c:v>-5.8879999996861443E-2</c:v>
                </c:pt>
                <c:pt idx="379">
                  <c:v>-5.7519999994838145E-2</c:v>
                </c:pt>
                <c:pt idx="380">
                  <c:v>-6.0179999993124511E-2</c:v>
                </c:pt>
                <c:pt idx="381">
                  <c:v>-5.1659999997355044E-2</c:v>
                </c:pt>
                <c:pt idx="382">
                  <c:v>-5.311999999685213E-2</c:v>
                </c:pt>
                <c:pt idx="383">
                  <c:v>-4.559999999764841E-2</c:v>
                </c:pt>
                <c:pt idx="384">
                  <c:v>-5.4479999998875428E-2</c:v>
                </c:pt>
                <c:pt idx="385">
                  <c:v>-5.4539999997359701E-2</c:v>
                </c:pt>
                <c:pt idx="386">
                  <c:v>-5.4980000000796281E-2</c:v>
                </c:pt>
                <c:pt idx="387">
                  <c:v>-5.438000000140164E-2</c:v>
                </c:pt>
                <c:pt idx="388">
                  <c:v>-5.3879999999480788E-2</c:v>
                </c:pt>
                <c:pt idx="390">
                  <c:v>-5.8239999998477288E-2</c:v>
                </c:pt>
                <c:pt idx="391">
                  <c:v>-5.4659999994328246E-2</c:v>
                </c:pt>
                <c:pt idx="392">
                  <c:v>-5.3659999997762498E-2</c:v>
                </c:pt>
                <c:pt idx="393">
                  <c:v>-5.3173052110651042E-2</c:v>
                </c:pt>
                <c:pt idx="394">
                  <c:v>-5.3519999994023237E-2</c:v>
                </c:pt>
                <c:pt idx="395">
                  <c:v>-5.6539999997767154E-2</c:v>
                </c:pt>
                <c:pt idx="396">
                  <c:v>-5.5759999995643739E-2</c:v>
                </c:pt>
                <c:pt idx="397">
                  <c:v>-5.2439999992202502E-2</c:v>
                </c:pt>
                <c:pt idx="398">
                  <c:v>-5.3179999995336402E-2</c:v>
                </c:pt>
                <c:pt idx="400">
                  <c:v>-5.5779999995138496E-2</c:v>
                </c:pt>
                <c:pt idx="401">
                  <c:v>-5.3099999997357372E-2</c:v>
                </c:pt>
                <c:pt idx="402">
                  <c:v>-5.311999999685213E-2</c:v>
                </c:pt>
                <c:pt idx="403">
                  <c:v>-6.2159999994037207E-2</c:v>
                </c:pt>
                <c:pt idx="404">
                  <c:v>-6.2159999994037207E-2</c:v>
                </c:pt>
                <c:pt idx="405">
                  <c:v>-5.2019999995536637E-2</c:v>
                </c:pt>
                <c:pt idx="406">
                  <c:v>-5.2369999997608829E-2</c:v>
                </c:pt>
                <c:pt idx="407">
                  <c:v>-5.333999999857042E-2</c:v>
                </c:pt>
                <c:pt idx="408">
                  <c:v>-5.1979999996547122E-2</c:v>
                </c:pt>
                <c:pt idx="409">
                  <c:v>-4.935999999725027E-2</c:v>
                </c:pt>
                <c:pt idx="414">
                  <c:v>-4.8179999997955747E-2</c:v>
                </c:pt>
                <c:pt idx="416">
                  <c:v>-5.0699999999778811E-2</c:v>
                </c:pt>
                <c:pt idx="418">
                  <c:v>-5.0839999996242113E-2</c:v>
                </c:pt>
                <c:pt idx="419">
                  <c:v>-5.0149999995483086E-2</c:v>
                </c:pt>
                <c:pt idx="420">
                  <c:v>-5.0149999995483086E-2</c:v>
                </c:pt>
                <c:pt idx="421">
                  <c:v>-5.0149999995483086E-2</c:v>
                </c:pt>
                <c:pt idx="422">
                  <c:v>-5.0179999998363201E-2</c:v>
                </c:pt>
                <c:pt idx="423">
                  <c:v>-5.0279999995836988E-2</c:v>
                </c:pt>
                <c:pt idx="424">
                  <c:v>-5.0279999995836988E-2</c:v>
                </c:pt>
                <c:pt idx="425">
                  <c:v>-5.0009999991743825E-2</c:v>
                </c:pt>
                <c:pt idx="426">
                  <c:v>-5.0639999994018581E-2</c:v>
                </c:pt>
                <c:pt idx="427">
                  <c:v>-5.0619999994523823E-2</c:v>
                </c:pt>
                <c:pt idx="428">
                  <c:v>-5.0080000000889413E-2</c:v>
                </c:pt>
                <c:pt idx="429">
                  <c:v>-5.0009999999019783E-2</c:v>
                </c:pt>
                <c:pt idx="430">
                  <c:v>-5.0139999999373686E-2</c:v>
                </c:pt>
                <c:pt idx="431">
                  <c:v>-5.0559999996039551E-2</c:v>
                </c:pt>
                <c:pt idx="432">
                  <c:v>-5.3740000003017485E-2</c:v>
                </c:pt>
                <c:pt idx="433">
                  <c:v>-5.0239999996847473E-2</c:v>
                </c:pt>
                <c:pt idx="434">
                  <c:v>-5.0300000002607703E-2</c:v>
                </c:pt>
                <c:pt idx="435">
                  <c:v>-5.0459999998565763E-2</c:v>
                </c:pt>
                <c:pt idx="436">
                  <c:v>-4.5630000000528526E-2</c:v>
                </c:pt>
                <c:pt idx="437">
                  <c:v>-4.9740000002202578E-2</c:v>
                </c:pt>
                <c:pt idx="438">
                  <c:v>-5.7979999990493525E-2</c:v>
                </c:pt>
                <c:pt idx="439">
                  <c:v>-5.0950000004377216E-2</c:v>
                </c:pt>
                <c:pt idx="441">
                  <c:v>-4.9299999998765998E-2</c:v>
                </c:pt>
                <c:pt idx="442">
                  <c:v>-4.9179999994521495E-2</c:v>
                </c:pt>
                <c:pt idx="443">
                  <c:v>-4.9339999997755513E-2</c:v>
                </c:pt>
                <c:pt idx="444">
                  <c:v>-4.9019999998563435E-2</c:v>
                </c:pt>
                <c:pt idx="445">
                  <c:v>-4.8999999999068677E-2</c:v>
                </c:pt>
                <c:pt idx="446">
                  <c:v>-5.0320000002102461E-2</c:v>
                </c:pt>
                <c:pt idx="447">
                  <c:v>-4.8819999996339902E-2</c:v>
                </c:pt>
                <c:pt idx="448">
                  <c:v>-4.8159999998460989E-2</c:v>
                </c:pt>
                <c:pt idx="449">
                  <c:v>-4.7819999999774154E-2</c:v>
                </c:pt>
                <c:pt idx="450">
                  <c:v>-4.7539999999571592E-2</c:v>
                </c:pt>
                <c:pt idx="451">
                  <c:v>-4.927999999927124E-2</c:v>
                </c:pt>
                <c:pt idx="452">
                  <c:v>-4.897999999957392E-2</c:v>
                </c:pt>
                <c:pt idx="453">
                  <c:v>-4.8779999997350387E-2</c:v>
                </c:pt>
                <c:pt idx="454">
                  <c:v>-4.7079999996640254E-2</c:v>
                </c:pt>
                <c:pt idx="455">
                  <c:v>-4.875999999785563E-2</c:v>
                </c:pt>
                <c:pt idx="456">
                  <c:v>-4.8739999998360872E-2</c:v>
                </c:pt>
                <c:pt idx="457">
                  <c:v>-4.8390000003564637E-2</c:v>
                </c:pt>
                <c:pt idx="458">
                  <c:v>-4.8280000002705492E-2</c:v>
                </c:pt>
                <c:pt idx="459">
                  <c:v>-4.921999999351101E-2</c:v>
                </c:pt>
                <c:pt idx="460">
                  <c:v>-4.9049999994167592E-2</c:v>
                </c:pt>
                <c:pt idx="462">
                  <c:v>-4.8659999993105885E-2</c:v>
                </c:pt>
                <c:pt idx="463">
                  <c:v>-4.8559999995632097E-2</c:v>
                </c:pt>
                <c:pt idx="464">
                  <c:v>-4.8599999994621612E-2</c:v>
                </c:pt>
                <c:pt idx="465">
                  <c:v>-4.8239999996440019E-2</c:v>
                </c:pt>
                <c:pt idx="466">
                  <c:v>-4.9019999998563435E-2</c:v>
                </c:pt>
                <c:pt idx="467">
                  <c:v>-4.8719999998866115E-2</c:v>
                </c:pt>
                <c:pt idx="468">
                  <c:v>-5.0189999994472601E-2</c:v>
                </c:pt>
                <c:pt idx="469">
                  <c:v>-4.8669999996491242E-2</c:v>
                </c:pt>
                <c:pt idx="470">
                  <c:v>-5.6539999997767154E-2</c:v>
                </c:pt>
                <c:pt idx="471">
                  <c:v>-4.8540000003413297E-2</c:v>
                </c:pt>
                <c:pt idx="472">
                  <c:v>-4.8130000002856832E-2</c:v>
                </c:pt>
                <c:pt idx="473">
                  <c:v>-4.8000000002502929E-2</c:v>
                </c:pt>
                <c:pt idx="474">
                  <c:v>-4.860999999800697E-2</c:v>
                </c:pt>
                <c:pt idx="475">
                  <c:v>-4.5969999999215361E-2</c:v>
                </c:pt>
                <c:pt idx="476">
                  <c:v>-4.8669999996491242E-2</c:v>
                </c:pt>
                <c:pt idx="477">
                  <c:v>-4.8569999999017455E-2</c:v>
                </c:pt>
                <c:pt idx="478">
                  <c:v>-4.8569999999017455E-2</c:v>
                </c:pt>
                <c:pt idx="479">
                  <c:v>-4.7039999997650739E-2</c:v>
                </c:pt>
                <c:pt idx="480">
                  <c:v>-4.8659999993105885E-2</c:v>
                </c:pt>
                <c:pt idx="481">
                  <c:v>-4.995000000053551E-2</c:v>
                </c:pt>
                <c:pt idx="482">
                  <c:v>-4.853000000002794E-2</c:v>
                </c:pt>
                <c:pt idx="483">
                  <c:v>-4.8279999995429534E-2</c:v>
                </c:pt>
                <c:pt idx="484">
                  <c:v>-4.8199999997450504E-2</c:v>
                </c:pt>
                <c:pt idx="485">
                  <c:v>-4.8159999998460989E-2</c:v>
                </c:pt>
                <c:pt idx="486">
                  <c:v>-4.8159999998460989E-2</c:v>
                </c:pt>
                <c:pt idx="487">
                  <c:v>-4.7720000002300367E-2</c:v>
                </c:pt>
                <c:pt idx="488">
                  <c:v>-4.7720000002300367E-2</c:v>
                </c:pt>
                <c:pt idx="489">
                  <c:v>-4.6139999998558778E-2</c:v>
                </c:pt>
                <c:pt idx="490">
                  <c:v>-4.8899999994318932E-2</c:v>
                </c:pt>
                <c:pt idx="491">
                  <c:v>-4.8719999991590157E-2</c:v>
                </c:pt>
                <c:pt idx="492">
                  <c:v>-4.9299999998765998E-2</c:v>
                </c:pt>
                <c:pt idx="493">
                  <c:v>-4.9299999998765998E-2</c:v>
                </c:pt>
                <c:pt idx="494">
                  <c:v>-4.891999999381369E-2</c:v>
                </c:pt>
                <c:pt idx="495">
                  <c:v>-4.8589999998512212E-2</c:v>
                </c:pt>
                <c:pt idx="496">
                  <c:v>-4.4289999990724027E-2</c:v>
                </c:pt>
                <c:pt idx="497">
                  <c:v>-4.898999999568332E-2</c:v>
                </c:pt>
                <c:pt idx="498">
                  <c:v>-5.1950000000942964E-2</c:v>
                </c:pt>
                <c:pt idx="499">
                  <c:v>-5.1950000000942964E-2</c:v>
                </c:pt>
                <c:pt idx="500">
                  <c:v>-4.995000000053551E-2</c:v>
                </c:pt>
                <c:pt idx="501">
                  <c:v>-4.995000000053551E-2</c:v>
                </c:pt>
                <c:pt idx="502">
                  <c:v>-4.7310000001743902E-2</c:v>
                </c:pt>
                <c:pt idx="503">
                  <c:v>-4.875999999785563E-2</c:v>
                </c:pt>
                <c:pt idx="504">
                  <c:v>-4.875999999785563E-2</c:v>
                </c:pt>
                <c:pt idx="505">
                  <c:v>-4.8560000002908055E-2</c:v>
                </c:pt>
                <c:pt idx="506">
                  <c:v>-4.8560000002908055E-2</c:v>
                </c:pt>
                <c:pt idx="507">
                  <c:v>-4.409999999916181E-2</c:v>
                </c:pt>
                <c:pt idx="508">
                  <c:v>-4.9169999998412095E-2</c:v>
                </c:pt>
                <c:pt idx="509">
                  <c:v>-4.9169999998412095E-2</c:v>
                </c:pt>
                <c:pt idx="510">
                  <c:v>-4.8770000001240987E-2</c:v>
                </c:pt>
                <c:pt idx="511">
                  <c:v>-4.8770000001240987E-2</c:v>
                </c:pt>
                <c:pt idx="514">
                  <c:v>-4.8669999996491242E-2</c:v>
                </c:pt>
                <c:pt idx="515">
                  <c:v>-4.8199999997450504E-2</c:v>
                </c:pt>
                <c:pt idx="516">
                  <c:v>-4.7769999997399282E-2</c:v>
                </c:pt>
                <c:pt idx="517">
                  <c:v>-4.8899999994318932E-2</c:v>
                </c:pt>
                <c:pt idx="518">
                  <c:v>-4.9460000002000015E-2</c:v>
                </c:pt>
                <c:pt idx="519">
                  <c:v>-4.9259999999776483E-2</c:v>
                </c:pt>
                <c:pt idx="520">
                  <c:v>-4.9259999999776483E-2</c:v>
                </c:pt>
                <c:pt idx="521">
                  <c:v>-4.9070000000938307E-2</c:v>
                </c:pt>
                <c:pt idx="524">
                  <c:v>-5.0299999995331746E-2</c:v>
                </c:pt>
                <c:pt idx="525">
                  <c:v>-4.8599999994621612E-2</c:v>
                </c:pt>
                <c:pt idx="526">
                  <c:v>-5.0640000001294538E-2</c:v>
                </c:pt>
                <c:pt idx="527">
                  <c:v>-5.0640000001294538E-2</c:v>
                </c:pt>
                <c:pt idx="528">
                  <c:v>-5.0510000000940636E-2</c:v>
                </c:pt>
                <c:pt idx="531">
                  <c:v>-4.2860000001383014E-2</c:v>
                </c:pt>
                <c:pt idx="532">
                  <c:v>-4.1369999999005813E-2</c:v>
                </c:pt>
                <c:pt idx="533">
                  <c:v>-6.1240000002726447E-2</c:v>
                </c:pt>
                <c:pt idx="534">
                  <c:v>-5.0139999992097728E-2</c:v>
                </c:pt>
                <c:pt idx="535">
                  <c:v>-5.0139999992097728E-2</c:v>
                </c:pt>
                <c:pt idx="536">
                  <c:v>-5.0139999992097728E-2</c:v>
                </c:pt>
                <c:pt idx="537">
                  <c:v>-5.0129999995988328E-2</c:v>
                </c:pt>
                <c:pt idx="538">
                  <c:v>-4.8339999993913807E-2</c:v>
                </c:pt>
                <c:pt idx="539">
                  <c:v>-5.0439999991795048E-2</c:v>
                </c:pt>
                <c:pt idx="540">
                  <c:v>-5.1019999998970889E-2</c:v>
                </c:pt>
                <c:pt idx="541">
                  <c:v>-5.0929999997606501E-2</c:v>
                </c:pt>
                <c:pt idx="542">
                  <c:v>-5.0919999994221143E-2</c:v>
                </c:pt>
                <c:pt idx="543">
                  <c:v>-5.1009999995585531E-2</c:v>
                </c:pt>
                <c:pt idx="544">
                  <c:v>-5.2680000000691507E-2</c:v>
                </c:pt>
                <c:pt idx="545">
                  <c:v>-5.1819999993313104E-2</c:v>
                </c:pt>
                <c:pt idx="546">
                  <c:v>-5.3239999993820675E-2</c:v>
                </c:pt>
                <c:pt idx="547">
                  <c:v>-5.3999999996449333E-2</c:v>
                </c:pt>
                <c:pt idx="548">
                  <c:v>-5.3160000003117602E-2</c:v>
                </c:pt>
                <c:pt idx="553">
                  <c:v>-5.5599999992409721E-2</c:v>
                </c:pt>
                <c:pt idx="556">
                  <c:v>-5.6439999993017409E-2</c:v>
                </c:pt>
                <c:pt idx="557">
                  <c:v>-5.6439999993017409E-2</c:v>
                </c:pt>
                <c:pt idx="558">
                  <c:v>-5.6339999995543621E-2</c:v>
                </c:pt>
                <c:pt idx="559">
                  <c:v>-5.6339999995543621E-2</c:v>
                </c:pt>
                <c:pt idx="560">
                  <c:v>-5.6239999998069834E-2</c:v>
                </c:pt>
                <c:pt idx="561">
                  <c:v>-5.6139999993320089E-2</c:v>
                </c:pt>
                <c:pt idx="562">
                  <c:v>-5.6139999993320089E-2</c:v>
                </c:pt>
                <c:pt idx="565">
                  <c:v>-5.7029999996302649E-2</c:v>
                </c:pt>
                <c:pt idx="566">
                  <c:v>-5.6859999996959232E-2</c:v>
                </c:pt>
                <c:pt idx="567">
                  <c:v>-5.6859999996959232E-2</c:v>
                </c:pt>
                <c:pt idx="568">
                  <c:v>-6.6259999992325902E-2</c:v>
                </c:pt>
                <c:pt idx="569">
                  <c:v>-6.6259999992325902E-2</c:v>
                </c:pt>
                <c:pt idx="570">
                  <c:v>-6.6259999992325902E-2</c:v>
                </c:pt>
                <c:pt idx="571">
                  <c:v>-5.9319999993022066E-2</c:v>
                </c:pt>
                <c:pt idx="574">
                  <c:v>-6.0459999993327074E-2</c:v>
                </c:pt>
                <c:pt idx="575">
                  <c:v>-6.0059999996155966E-2</c:v>
                </c:pt>
                <c:pt idx="576">
                  <c:v>-5.9659999998984858E-2</c:v>
                </c:pt>
                <c:pt idx="577">
                  <c:v>-6.0119999994640239E-2</c:v>
                </c:pt>
                <c:pt idx="578">
                  <c:v>-6.1459999997168779E-2</c:v>
                </c:pt>
                <c:pt idx="579">
                  <c:v>-6.1159999997471459E-2</c:v>
                </c:pt>
                <c:pt idx="580">
                  <c:v>-6.6299999998591375E-2</c:v>
                </c:pt>
                <c:pt idx="581">
                  <c:v>-6.5600000001722947E-2</c:v>
                </c:pt>
                <c:pt idx="582">
                  <c:v>-6.5300000002025627E-2</c:v>
                </c:pt>
                <c:pt idx="583">
                  <c:v>-6.5199999997275881E-2</c:v>
                </c:pt>
                <c:pt idx="584">
                  <c:v>-6.5579999994952232E-2</c:v>
                </c:pt>
                <c:pt idx="586">
                  <c:v>-6.9479999896429945E-2</c:v>
                </c:pt>
                <c:pt idx="587">
                  <c:v>-7.0179999995161779E-2</c:v>
                </c:pt>
                <c:pt idx="588">
                  <c:v>-7.0369999993999954E-2</c:v>
                </c:pt>
                <c:pt idx="589">
                  <c:v>-7.0959999997285195E-2</c:v>
                </c:pt>
                <c:pt idx="590">
                  <c:v>-7.0159999995667022E-2</c:v>
                </c:pt>
                <c:pt idx="591">
                  <c:v>-7.0059999998193234E-2</c:v>
                </c:pt>
                <c:pt idx="592">
                  <c:v>-7.0429999992484227E-2</c:v>
                </c:pt>
                <c:pt idx="593">
                  <c:v>-6.9129999996221159E-2</c:v>
                </c:pt>
                <c:pt idx="594">
                  <c:v>-6.8229999997129198E-2</c:v>
                </c:pt>
                <c:pt idx="595">
                  <c:v>-6.9060000227182172E-2</c:v>
                </c:pt>
                <c:pt idx="596">
                  <c:v>-7.0659999997587875E-2</c:v>
                </c:pt>
                <c:pt idx="597">
                  <c:v>-7.0459999995364342E-2</c:v>
                </c:pt>
                <c:pt idx="598">
                  <c:v>-7.0659999997587875E-2</c:v>
                </c:pt>
                <c:pt idx="599">
                  <c:v>-7.0399999996880069E-2</c:v>
                </c:pt>
                <c:pt idx="600">
                  <c:v>-6.9369999997434206E-2</c:v>
                </c:pt>
                <c:pt idx="601">
                  <c:v>-7.4979999997594859E-2</c:v>
                </c:pt>
                <c:pt idx="602">
                  <c:v>-7.4880000000121072E-2</c:v>
                </c:pt>
                <c:pt idx="603">
                  <c:v>-7.5089999998454005E-2</c:v>
                </c:pt>
                <c:pt idx="604">
                  <c:v>-7.4919999999110587E-2</c:v>
                </c:pt>
                <c:pt idx="605">
                  <c:v>-7.148999985656701E-2</c:v>
                </c:pt>
                <c:pt idx="606">
                  <c:v>-7.5279999808117282E-2</c:v>
                </c:pt>
                <c:pt idx="607">
                  <c:v>-7.595999999466585E-2</c:v>
                </c:pt>
                <c:pt idx="608">
                  <c:v>-7.595999999466585E-2</c:v>
                </c:pt>
                <c:pt idx="609">
                  <c:v>-7.5859999997192062E-2</c:v>
                </c:pt>
                <c:pt idx="610">
                  <c:v>-7.9229999995732214E-2</c:v>
                </c:pt>
                <c:pt idx="611">
                  <c:v>-7.662999999593012E-2</c:v>
                </c:pt>
                <c:pt idx="612">
                  <c:v>-7.4929999995219987E-2</c:v>
                </c:pt>
                <c:pt idx="613">
                  <c:v>-7.55799999969895E-2</c:v>
                </c:pt>
                <c:pt idx="614">
                  <c:v>-7.5419999993755482E-2</c:v>
                </c:pt>
                <c:pt idx="615">
                  <c:v>-8.1739999994169921E-2</c:v>
                </c:pt>
                <c:pt idx="616">
                  <c:v>-8.1579999998211861E-2</c:v>
                </c:pt>
                <c:pt idx="617">
                  <c:v>-8.3399999995890539E-2</c:v>
                </c:pt>
                <c:pt idx="618">
                  <c:v>-8.2739999998011626E-2</c:v>
                </c:pt>
                <c:pt idx="619">
                  <c:v>-8.4499999997206032E-2</c:v>
                </c:pt>
                <c:pt idx="620">
                  <c:v>-9.1059999998833518E-2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C-40D4-9B0F-C9C09D6DC39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C-40D4-9B0F-C9C09D6DC3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C-40D4-9B0F-C9C09D6DC3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C-40D4-9B0F-C9C09D6DC3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Active!$O$21:$O$641</c:f>
              <c:numCache>
                <c:formatCode>General</c:formatCode>
                <c:ptCount val="621"/>
                <c:pt idx="0">
                  <c:v>0.48283531275615227</c:v>
                </c:pt>
                <c:pt idx="1">
                  <c:v>0.48279294292004449</c:v>
                </c:pt>
                <c:pt idx="2">
                  <c:v>0.47780742553803279</c:v>
                </c:pt>
                <c:pt idx="3">
                  <c:v>0.45816665262230782</c:v>
                </c:pt>
                <c:pt idx="4">
                  <c:v>0.36908642608555131</c:v>
                </c:pt>
                <c:pt idx="5">
                  <c:v>0.36354068531500389</c:v>
                </c:pt>
                <c:pt idx="6">
                  <c:v>0.35553749405020701</c:v>
                </c:pt>
                <c:pt idx="7">
                  <c:v>0.3479532933869201</c:v>
                </c:pt>
                <c:pt idx="8">
                  <c:v>0.34766612005330094</c:v>
                </c:pt>
                <c:pt idx="9">
                  <c:v>0.34760962693849062</c:v>
                </c:pt>
                <c:pt idx="10">
                  <c:v>0.32776171260179443</c:v>
                </c:pt>
                <c:pt idx="11">
                  <c:v>0.32380719456507123</c:v>
                </c:pt>
                <c:pt idx="12">
                  <c:v>0.32011631106412963</c:v>
                </c:pt>
                <c:pt idx="13">
                  <c:v>0.31936306953332527</c:v>
                </c:pt>
                <c:pt idx="14">
                  <c:v>0.23764577896018185</c:v>
                </c:pt>
                <c:pt idx="15">
                  <c:v>0.23761753240277667</c:v>
                </c:pt>
                <c:pt idx="16">
                  <c:v>0.21861701478823545</c:v>
                </c:pt>
                <c:pt idx="17">
                  <c:v>0.21861701478823545</c:v>
                </c:pt>
                <c:pt idx="18">
                  <c:v>0.21861701478823545</c:v>
                </c:pt>
                <c:pt idx="19">
                  <c:v>0.21849461303947973</c:v>
                </c:pt>
                <c:pt idx="20">
                  <c:v>0.21849461303947973</c:v>
                </c:pt>
                <c:pt idx="21">
                  <c:v>0.21816506986975279</c:v>
                </c:pt>
                <c:pt idx="22">
                  <c:v>0.21789201981483619</c:v>
                </c:pt>
                <c:pt idx="23">
                  <c:v>0.20842000756497076</c:v>
                </c:pt>
                <c:pt idx="24">
                  <c:v>0.20762910395762613</c:v>
                </c:pt>
                <c:pt idx="25">
                  <c:v>0.18863329410265239</c:v>
                </c:pt>
                <c:pt idx="26">
                  <c:v>0.18861917082394983</c:v>
                </c:pt>
                <c:pt idx="27">
                  <c:v>0.18857680098784207</c:v>
                </c:pt>
                <c:pt idx="28">
                  <c:v>0.18855326219000446</c:v>
                </c:pt>
                <c:pt idx="29">
                  <c:v>0.18792242240795576</c:v>
                </c:pt>
                <c:pt idx="30">
                  <c:v>0.18789417585055057</c:v>
                </c:pt>
                <c:pt idx="31">
                  <c:v>0.18744223093206794</c:v>
                </c:pt>
                <c:pt idx="32">
                  <c:v>0.1840714750817182</c:v>
                </c:pt>
                <c:pt idx="33">
                  <c:v>0.18331823355091381</c:v>
                </c:pt>
                <c:pt idx="34">
                  <c:v>0.18304518349599719</c:v>
                </c:pt>
                <c:pt idx="35">
                  <c:v>0.18260736185621712</c:v>
                </c:pt>
                <c:pt idx="36">
                  <c:v>0.18244259027135368</c:v>
                </c:pt>
                <c:pt idx="37">
                  <c:v>0.18244259027135368</c:v>
                </c:pt>
                <c:pt idx="38">
                  <c:v>0.18244259027135368</c:v>
                </c:pt>
                <c:pt idx="39">
                  <c:v>0.17894943267224822</c:v>
                </c:pt>
                <c:pt idx="40">
                  <c:v>0.17379914370537308</c:v>
                </c:pt>
                <c:pt idx="41">
                  <c:v>0.16811217014779978</c:v>
                </c:pt>
                <c:pt idx="42">
                  <c:v>0.16796152184163887</c:v>
                </c:pt>
                <c:pt idx="43">
                  <c:v>0.16778262697807284</c:v>
                </c:pt>
                <c:pt idx="44">
                  <c:v>0.16766022522931712</c:v>
                </c:pt>
                <c:pt idx="45">
                  <c:v>0.1673306820595902</c:v>
                </c:pt>
                <c:pt idx="46">
                  <c:v>0.16718003375342932</c:v>
                </c:pt>
                <c:pt idx="47">
                  <c:v>0.16658685604792084</c:v>
                </c:pt>
                <c:pt idx="48">
                  <c:v>0.16233104139887594</c:v>
                </c:pt>
                <c:pt idx="49">
                  <c:v>0.16224630172666044</c:v>
                </c:pt>
                <c:pt idx="50">
                  <c:v>0.16181318784644788</c:v>
                </c:pt>
                <c:pt idx="51">
                  <c:v>0.16181318784644788</c:v>
                </c:pt>
                <c:pt idx="52">
                  <c:v>0.16181318784644788</c:v>
                </c:pt>
                <c:pt idx="53">
                  <c:v>0.16157779986807153</c:v>
                </c:pt>
                <c:pt idx="54">
                  <c:v>0.15823529057512695</c:v>
                </c:pt>
                <c:pt idx="55">
                  <c:v>0.15805639571156088</c:v>
                </c:pt>
                <c:pt idx="56">
                  <c:v>0.15783042325231958</c:v>
                </c:pt>
                <c:pt idx="57">
                  <c:v>0.15778334565664431</c:v>
                </c:pt>
                <c:pt idx="58">
                  <c:v>0.15763269735048341</c:v>
                </c:pt>
                <c:pt idx="59">
                  <c:v>0.15756678871653804</c:v>
                </c:pt>
                <c:pt idx="60">
                  <c:v>0.15744438696778232</c:v>
                </c:pt>
                <c:pt idx="61">
                  <c:v>0.15744438696778232</c:v>
                </c:pt>
                <c:pt idx="62">
                  <c:v>0.15738789385297197</c:v>
                </c:pt>
                <c:pt idx="63">
                  <c:v>0.15730315418075649</c:v>
                </c:pt>
                <c:pt idx="64">
                  <c:v>0.15657815920735724</c:v>
                </c:pt>
                <c:pt idx="65">
                  <c:v>0.15307558608911676</c:v>
                </c:pt>
                <c:pt idx="66">
                  <c:v>0.15304733953171157</c:v>
                </c:pt>
                <c:pt idx="67">
                  <c:v>0.1482360092536984</c:v>
                </c:pt>
                <c:pt idx="68">
                  <c:v>0.14808536094753752</c:v>
                </c:pt>
                <c:pt idx="69">
                  <c:v>0.14790646608397148</c:v>
                </c:pt>
                <c:pt idx="70">
                  <c:v>0.14790646608397148</c:v>
                </c:pt>
                <c:pt idx="71">
                  <c:v>0.14787821952656632</c:v>
                </c:pt>
                <c:pt idx="72">
                  <c:v>0.14777464881608071</c:v>
                </c:pt>
                <c:pt idx="73">
                  <c:v>0.14763341602905489</c:v>
                </c:pt>
                <c:pt idx="74">
                  <c:v>0.1476051694716497</c:v>
                </c:pt>
                <c:pt idx="75">
                  <c:v>0.14741685908894861</c:v>
                </c:pt>
                <c:pt idx="76">
                  <c:v>0.14656946236679366</c:v>
                </c:pt>
                <c:pt idx="77">
                  <c:v>0.14549609318539736</c:v>
                </c:pt>
                <c:pt idx="78">
                  <c:v>0.14338701689914501</c:v>
                </c:pt>
                <c:pt idx="79">
                  <c:v>0.1432646151503893</c:v>
                </c:pt>
                <c:pt idx="80">
                  <c:v>0.1430574737294181</c:v>
                </c:pt>
                <c:pt idx="81">
                  <c:v>0.14289740990412214</c:v>
                </c:pt>
                <c:pt idx="82">
                  <c:v>0.1426337753683406</c:v>
                </c:pt>
                <c:pt idx="83">
                  <c:v>0.14193702695234653</c:v>
                </c:pt>
                <c:pt idx="84">
                  <c:v>0.14156982170607937</c:v>
                </c:pt>
                <c:pt idx="85">
                  <c:v>0.14091073536662552</c:v>
                </c:pt>
                <c:pt idx="86">
                  <c:v>0.13974321099387871</c:v>
                </c:pt>
                <c:pt idx="87">
                  <c:v>0.1390276315396145</c:v>
                </c:pt>
                <c:pt idx="88">
                  <c:v>0.13898996946307429</c:v>
                </c:pt>
                <c:pt idx="89">
                  <c:v>0.13850036246805142</c:v>
                </c:pt>
                <c:pt idx="90">
                  <c:v>0.13850036246805142</c:v>
                </c:pt>
                <c:pt idx="91">
                  <c:v>0.13835912968102559</c:v>
                </c:pt>
                <c:pt idx="92">
                  <c:v>0.13834971416189054</c:v>
                </c:pt>
                <c:pt idx="93">
                  <c:v>0.13802958651129865</c:v>
                </c:pt>
                <c:pt idx="94">
                  <c:v>0.13775653645638206</c:v>
                </c:pt>
                <c:pt idx="95">
                  <c:v>0.13775653645638206</c:v>
                </c:pt>
                <c:pt idx="96">
                  <c:v>0.13775653645638206</c:v>
                </c:pt>
                <c:pt idx="97">
                  <c:v>0.13763413470762634</c:v>
                </c:pt>
                <c:pt idx="98">
                  <c:v>0.13756822607368097</c:v>
                </c:pt>
                <c:pt idx="99">
                  <c:v>0.13756822607368097</c:v>
                </c:pt>
                <c:pt idx="100">
                  <c:v>0.13744582432492525</c:v>
                </c:pt>
                <c:pt idx="101">
                  <c:v>0.13744582432492525</c:v>
                </c:pt>
                <c:pt idx="102">
                  <c:v>0.13741757776752006</c:v>
                </c:pt>
                <c:pt idx="103">
                  <c:v>0.13741757776752006</c:v>
                </c:pt>
                <c:pt idx="104">
                  <c:v>0.13741757776752006</c:v>
                </c:pt>
                <c:pt idx="105">
                  <c:v>0.13741757776752006</c:v>
                </c:pt>
                <c:pt idx="106">
                  <c:v>0.13741757776752006</c:v>
                </c:pt>
                <c:pt idx="107">
                  <c:v>0.1373893312101149</c:v>
                </c:pt>
                <c:pt idx="108">
                  <c:v>0.13726692946135921</c:v>
                </c:pt>
                <c:pt idx="109">
                  <c:v>0.13678673798547139</c:v>
                </c:pt>
                <c:pt idx="110">
                  <c:v>0.13657018104536511</c:v>
                </c:pt>
                <c:pt idx="111">
                  <c:v>0.13465883066094891</c:v>
                </c:pt>
                <c:pt idx="112">
                  <c:v>0.13415980814679102</c:v>
                </c:pt>
                <c:pt idx="113">
                  <c:v>0.1340562374363054</c:v>
                </c:pt>
                <c:pt idx="114">
                  <c:v>0.1340562374363054</c:v>
                </c:pt>
                <c:pt idx="115">
                  <c:v>0.13359487699868769</c:v>
                </c:pt>
                <c:pt idx="116">
                  <c:v>0.13353838388387737</c:v>
                </c:pt>
                <c:pt idx="117">
                  <c:v>0.13332182694377109</c:v>
                </c:pt>
                <c:pt idx="118">
                  <c:v>0.13330299590550099</c:v>
                </c:pt>
                <c:pt idx="119">
                  <c:v>0.13330299590550099</c:v>
                </c:pt>
                <c:pt idx="120">
                  <c:v>0.13322767175242056</c:v>
                </c:pt>
                <c:pt idx="121">
                  <c:v>0.13319942519501538</c:v>
                </c:pt>
                <c:pt idx="122">
                  <c:v>0.13319942519501538</c:v>
                </c:pt>
                <c:pt idx="123">
                  <c:v>0.13319942519501538</c:v>
                </c:pt>
                <c:pt idx="124">
                  <c:v>0.13317117863761022</c:v>
                </c:pt>
                <c:pt idx="125">
                  <c:v>0.13317117863761022</c:v>
                </c:pt>
                <c:pt idx="126">
                  <c:v>0.13317117863761022</c:v>
                </c:pt>
                <c:pt idx="127">
                  <c:v>0.13293579065923383</c:v>
                </c:pt>
                <c:pt idx="128">
                  <c:v>0.13290754410182867</c:v>
                </c:pt>
                <c:pt idx="129">
                  <c:v>0.13289812858269362</c:v>
                </c:pt>
                <c:pt idx="130">
                  <c:v>0.13286988202528846</c:v>
                </c:pt>
                <c:pt idx="131">
                  <c:v>0.13285105098701833</c:v>
                </c:pt>
                <c:pt idx="132">
                  <c:v>0.13285105098701833</c:v>
                </c:pt>
                <c:pt idx="133">
                  <c:v>0.1328416354678833</c:v>
                </c:pt>
                <c:pt idx="134">
                  <c:v>0.1328416354678833</c:v>
                </c:pt>
                <c:pt idx="135">
                  <c:v>0.13256858541296668</c:v>
                </c:pt>
                <c:pt idx="136">
                  <c:v>0.13256858541296668</c:v>
                </c:pt>
                <c:pt idx="137">
                  <c:v>0.13239910606853569</c:v>
                </c:pt>
                <c:pt idx="138">
                  <c:v>0.13224845776237482</c:v>
                </c:pt>
                <c:pt idx="139">
                  <c:v>0.1315611248655158</c:v>
                </c:pt>
                <c:pt idx="140">
                  <c:v>0.13041243153103907</c:v>
                </c:pt>
                <c:pt idx="141">
                  <c:v>0.12904718125645609</c:v>
                </c:pt>
                <c:pt idx="142">
                  <c:v>0.12896244158424058</c:v>
                </c:pt>
                <c:pt idx="143">
                  <c:v>0.12848225010835276</c:v>
                </c:pt>
                <c:pt idx="144">
                  <c:v>0.12829393972565167</c:v>
                </c:pt>
                <c:pt idx="145">
                  <c:v>0.12787965688370923</c:v>
                </c:pt>
                <c:pt idx="146">
                  <c:v>0.12656148420480151</c:v>
                </c:pt>
                <c:pt idx="147">
                  <c:v>0.12320955939272191</c:v>
                </c:pt>
                <c:pt idx="148">
                  <c:v>0.12308715764396619</c:v>
                </c:pt>
                <c:pt idx="149">
                  <c:v>0.12278586103164442</c:v>
                </c:pt>
                <c:pt idx="150">
                  <c:v>0.12260696616807837</c:v>
                </c:pt>
                <c:pt idx="151">
                  <c:v>0.12259755064894332</c:v>
                </c:pt>
                <c:pt idx="152">
                  <c:v>0.12244690234278244</c:v>
                </c:pt>
                <c:pt idx="153">
                  <c:v>0.12242807130451233</c:v>
                </c:pt>
                <c:pt idx="154">
                  <c:v>0.12230566955575661</c:v>
                </c:pt>
                <c:pt idx="155">
                  <c:v>0.12156184354408725</c:v>
                </c:pt>
                <c:pt idx="156">
                  <c:v>0.11832290496162828</c:v>
                </c:pt>
                <c:pt idx="157">
                  <c:v>0.11789920660055081</c:v>
                </c:pt>
                <c:pt idx="158">
                  <c:v>0.11775797381352499</c:v>
                </c:pt>
                <c:pt idx="159">
                  <c:v>0.11757907894995893</c:v>
                </c:pt>
                <c:pt idx="160">
                  <c:v>0.11756966343082388</c:v>
                </c:pt>
                <c:pt idx="161">
                  <c:v>0.11711771851234123</c:v>
                </c:pt>
                <c:pt idx="162">
                  <c:v>0.11711771851234123</c:v>
                </c:pt>
                <c:pt idx="163">
                  <c:v>0.11708947195493608</c:v>
                </c:pt>
                <c:pt idx="164">
                  <c:v>0.11696707020618036</c:v>
                </c:pt>
                <c:pt idx="165">
                  <c:v>0.11405767479344832</c:v>
                </c:pt>
                <c:pt idx="166">
                  <c:v>0.11405767479344832</c:v>
                </c:pt>
                <c:pt idx="167">
                  <c:v>0.11350215916448007</c:v>
                </c:pt>
                <c:pt idx="168">
                  <c:v>0.11345508156880479</c:v>
                </c:pt>
                <c:pt idx="169">
                  <c:v>0.11300313665032215</c:v>
                </c:pt>
                <c:pt idx="170">
                  <c:v>0.11299372113118709</c:v>
                </c:pt>
                <c:pt idx="171">
                  <c:v>0.1129089814589716</c:v>
                </c:pt>
                <c:pt idx="172">
                  <c:v>0.1129089814589716</c:v>
                </c:pt>
                <c:pt idx="173">
                  <c:v>0.11269242451886533</c:v>
                </c:pt>
                <c:pt idx="174">
                  <c:v>0.11224047960038268</c:v>
                </c:pt>
                <c:pt idx="175">
                  <c:v>0.10918043588148976</c:v>
                </c:pt>
                <c:pt idx="176">
                  <c:v>0.1089638789413835</c:v>
                </c:pt>
                <c:pt idx="177">
                  <c:v>0.10878498407781745</c:v>
                </c:pt>
                <c:pt idx="178">
                  <c:v>0.10878498407781745</c:v>
                </c:pt>
                <c:pt idx="179">
                  <c:v>0.1086908288864669</c:v>
                </c:pt>
                <c:pt idx="180">
                  <c:v>0.1086908288864669</c:v>
                </c:pt>
                <c:pt idx="181">
                  <c:v>0.10864845905035915</c:v>
                </c:pt>
                <c:pt idx="182">
                  <c:v>0.10859667369511636</c:v>
                </c:pt>
                <c:pt idx="183">
                  <c:v>0.10859667369511636</c:v>
                </c:pt>
                <c:pt idx="184">
                  <c:v>0.1082294684488492</c:v>
                </c:pt>
                <c:pt idx="185">
                  <c:v>0.10803174254701305</c:v>
                </c:pt>
                <c:pt idx="186">
                  <c:v>0.10789992527912227</c:v>
                </c:pt>
                <c:pt idx="187">
                  <c:v>0.10784343216431194</c:v>
                </c:pt>
                <c:pt idx="188">
                  <c:v>0.10784343216431194</c:v>
                </c:pt>
                <c:pt idx="189">
                  <c:v>0.10784343216431194</c:v>
                </c:pt>
                <c:pt idx="190">
                  <c:v>0.1071184371909127</c:v>
                </c:pt>
                <c:pt idx="191">
                  <c:v>0.1071184371909127</c:v>
                </c:pt>
                <c:pt idx="192">
                  <c:v>0.10664766123415995</c:v>
                </c:pt>
                <c:pt idx="193">
                  <c:v>0.1041807952207755</c:v>
                </c:pt>
                <c:pt idx="194">
                  <c:v>0.10359703303440208</c:v>
                </c:pt>
                <c:pt idx="195">
                  <c:v>0.1035311244004567</c:v>
                </c:pt>
                <c:pt idx="196">
                  <c:v>0.10332398297948549</c:v>
                </c:pt>
                <c:pt idx="197">
                  <c:v>0.10332398297948549</c:v>
                </c:pt>
                <c:pt idx="198">
                  <c:v>0.10322982778813493</c:v>
                </c:pt>
                <c:pt idx="199">
                  <c:v>0.10303210188629877</c:v>
                </c:pt>
                <c:pt idx="200">
                  <c:v>0.10287203806100284</c:v>
                </c:pt>
                <c:pt idx="201">
                  <c:v>0.10284379150359767</c:v>
                </c:pt>
                <c:pt idx="202">
                  <c:v>0.10284379150359767</c:v>
                </c:pt>
                <c:pt idx="203">
                  <c:v>0.10284379150359767</c:v>
                </c:pt>
                <c:pt idx="204">
                  <c:v>0.10284379150359767</c:v>
                </c:pt>
                <c:pt idx="205">
                  <c:v>0.10244833969992535</c:v>
                </c:pt>
                <c:pt idx="206">
                  <c:v>0.10242950866165525</c:v>
                </c:pt>
                <c:pt idx="207">
                  <c:v>0.10196814822403755</c:v>
                </c:pt>
                <c:pt idx="208">
                  <c:v>9.8926935543414737E-2</c:v>
                </c:pt>
                <c:pt idx="209">
                  <c:v>9.8926935543414737E-2</c:v>
                </c:pt>
                <c:pt idx="210">
                  <c:v>9.8926935543414737E-2</c:v>
                </c:pt>
                <c:pt idx="211">
                  <c:v>9.8785702756388913E-2</c:v>
                </c:pt>
                <c:pt idx="212">
                  <c:v>9.8380835433581545E-2</c:v>
                </c:pt>
                <c:pt idx="213">
                  <c:v>9.8352588876176372E-2</c:v>
                </c:pt>
                <c:pt idx="214">
                  <c:v>9.8145447455205162E-2</c:v>
                </c:pt>
                <c:pt idx="215">
                  <c:v>9.806070778298967E-2</c:v>
                </c:pt>
                <c:pt idx="216">
                  <c:v>9.8051292263854617E-2</c:v>
                </c:pt>
                <c:pt idx="217">
                  <c:v>9.8051292263854617E-2</c:v>
                </c:pt>
                <c:pt idx="218">
                  <c:v>9.7910059476828792E-2</c:v>
                </c:pt>
                <c:pt idx="219">
                  <c:v>9.7900643957693739E-2</c:v>
                </c:pt>
                <c:pt idx="220">
                  <c:v>9.7749995651532848E-2</c:v>
                </c:pt>
                <c:pt idx="221">
                  <c:v>9.7571100787966797E-2</c:v>
                </c:pt>
                <c:pt idx="222">
                  <c:v>9.691201444851294E-2</c:v>
                </c:pt>
                <c:pt idx="223">
                  <c:v>9.4539303626479054E-2</c:v>
                </c:pt>
                <c:pt idx="224">
                  <c:v>9.275977050995364E-2</c:v>
                </c:pt>
                <c:pt idx="225">
                  <c:v>9.2449058378496818E-2</c:v>
                </c:pt>
                <c:pt idx="226">
                  <c:v>9.2449058378496818E-2</c:v>
                </c:pt>
                <c:pt idx="227">
                  <c:v>9.1912373787798679E-2</c:v>
                </c:pt>
                <c:pt idx="228">
                  <c:v>9.1912373787798679E-2</c:v>
                </c:pt>
                <c:pt idx="229">
                  <c:v>8.9172457719497639E-2</c:v>
                </c:pt>
                <c:pt idx="230">
                  <c:v>8.8664019686204659E-2</c:v>
                </c:pt>
                <c:pt idx="231">
                  <c:v>8.8325060997342678E-2</c:v>
                </c:pt>
                <c:pt idx="232">
                  <c:v>8.7939024712805416E-2</c:v>
                </c:pt>
                <c:pt idx="233">
                  <c:v>8.7581234985673315E-2</c:v>
                </c:pt>
                <c:pt idx="234">
                  <c:v>8.7571819466538262E-2</c:v>
                </c:pt>
                <c:pt idx="235">
                  <c:v>8.7515326351727929E-2</c:v>
                </c:pt>
                <c:pt idx="236">
                  <c:v>8.7430586679512437E-2</c:v>
                </c:pt>
                <c:pt idx="237">
                  <c:v>8.6912733127084404E-2</c:v>
                </c:pt>
                <c:pt idx="238">
                  <c:v>8.4709501649481503E-2</c:v>
                </c:pt>
                <c:pt idx="239">
                  <c:v>8.3485484161924348E-2</c:v>
                </c:pt>
                <c:pt idx="240">
                  <c:v>8.2459192576203336E-2</c:v>
                </c:pt>
                <c:pt idx="241">
                  <c:v>8.0915047438054291E-2</c:v>
                </c:pt>
                <c:pt idx="242">
                  <c:v>8.0886800880649132E-2</c:v>
                </c:pt>
                <c:pt idx="243">
                  <c:v>8.0585504268327363E-2</c:v>
                </c:pt>
                <c:pt idx="244">
                  <c:v>7.7855003719161375E-2</c:v>
                </c:pt>
                <c:pt idx="245">
                  <c:v>7.7572538145109726E-2</c:v>
                </c:pt>
                <c:pt idx="246">
                  <c:v>7.7544291587704567E-2</c:v>
                </c:pt>
                <c:pt idx="247">
                  <c:v>7.7450136396354008E-2</c:v>
                </c:pt>
                <c:pt idx="248">
                  <c:v>7.7393643281543675E-2</c:v>
                </c:pt>
                <c:pt idx="249">
                  <c:v>7.7393643281543675E-2</c:v>
                </c:pt>
                <c:pt idx="250">
                  <c:v>7.7393643281543675E-2</c:v>
                </c:pt>
                <c:pt idx="251">
                  <c:v>7.7308903609328183E-2</c:v>
                </c:pt>
                <c:pt idx="252">
                  <c:v>7.7252410494517851E-2</c:v>
                </c:pt>
                <c:pt idx="253">
                  <c:v>7.7007606997006414E-2</c:v>
                </c:pt>
                <c:pt idx="254">
                  <c:v>7.6998191477871361E-2</c:v>
                </c:pt>
                <c:pt idx="255">
                  <c:v>7.4004056392923831E-2</c:v>
                </c:pt>
                <c:pt idx="256">
                  <c:v>7.3881654644168127E-2</c:v>
                </c:pt>
                <c:pt idx="257">
                  <c:v>7.3806330491087674E-2</c:v>
                </c:pt>
                <c:pt idx="258">
                  <c:v>7.33826321300102E-2</c:v>
                </c:pt>
                <c:pt idx="259">
                  <c:v>7.3053088960283272E-2</c:v>
                </c:pt>
                <c:pt idx="260">
                  <c:v>7.3034257922013152E-2</c:v>
                </c:pt>
                <c:pt idx="261">
                  <c:v>7.3024842402878098E-2</c:v>
                </c:pt>
                <c:pt idx="262">
                  <c:v>7.2845947539312061E-2</c:v>
                </c:pt>
                <c:pt idx="263">
                  <c:v>7.2544650926990292E-2</c:v>
                </c:pt>
                <c:pt idx="264">
                  <c:v>7.2243354314668523E-2</c:v>
                </c:pt>
                <c:pt idx="265">
                  <c:v>6.8420653545836152E-2</c:v>
                </c:pt>
                <c:pt idx="266">
                  <c:v>6.8175850048324715E-2</c:v>
                </c:pt>
                <c:pt idx="267">
                  <c:v>6.6641120429310724E-2</c:v>
                </c:pt>
                <c:pt idx="268">
                  <c:v>6.3505752557337369E-2</c:v>
                </c:pt>
                <c:pt idx="269">
                  <c:v>6.3147962830205281E-2</c:v>
                </c:pt>
                <c:pt idx="270">
                  <c:v>6.2969067966639231E-2</c:v>
                </c:pt>
                <c:pt idx="271">
                  <c:v>6.2969067966639231E-2</c:v>
                </c:pt>
                <c:pt idx="272">
                  <c:v>6.2573616162966916E-2</c:v>
                </c:pt>
                <c:pt idx="273">
                  <c:v>6.1942776380918226E-2</c:v>
                </c:pt>
                <c:pt idx="274">
                  <c:v>5.9607727635424552E-2</c:v>
                </c:pt>
                <c:pt idx="275">
                  <c:v>5.9513572444074007E-2</c:v>
                </c:pt>
                <c:pt idx="276">
                  <c:v>5.9504156924938947E-2</c:v>
                </c:pt>
                <c:pt idx="277">
                  <c:v>5.9268768946562571E-2</c:v>
                </c:pt>
                <c:pt idx="278">
                  <c:v>5.8120075612085847E-2</c:v>
                </c:pt>
                <c:pt idx="279">
                  <c:v>5.77528703658187E-2</c:v>
                </c:pt>
                <c:pt idx="280">
                  <c:v>5.7573975502252649E-2</c:v>
                </c:pt>
                <c:pt idx="281">
                  <c:v>5.724443233252572E-2</c:v>
                </c:pt>
                <c:pt idx="282">
                  <c:v>5.724443233252572E-2</c:v>
                </c:pt>
                <c:pt idx="283">
                  <c:v>5.724443233252572E-2</c:v>
                </c:pt>
                <c:pt idx="284">
                  <c:v>5.6943135720203958E-2</c:v>
                </c:pt>
                <c:pt idx="285">
                  <c:v>5.3459393640233561E-2</c:v>
                </c:pt>
                <c:pt idx="286">
                  <c:v>5.2423686535377496E-2</c:v>
                </c:pt>
                <c:pt idx="287">
                  <c:v>5.197174161689485E-2</c:v>
                </c:pt>
                <c:pt idx="288">
                  <c:v>5.1792846753328806E-2</c:v>
                </c:pt>
                <c:pt idx="289">
                  <c:v>4.805488565671192E-2</c:v>
                </c:pt>
                <c:pt idx="290">
                  <c:v>4.802663909930676E-2</c:v>
                </c:pt>
                <c:pt idx="291">
                  <c:v>4.7941899427091261E-2</c:v>
                </c:pt>
                <c:pt idx="292">
                  <c:v>4.7819497678335543E-2</c:v>
                </c:pt>
                <c:pt idx="293">
                  <c:v>4.7819497678335543E-2</c:v>
                </c:pt>
                <c:pt idx="294">
                  <c:v>4.7819497678335543E-2</c:v>
                </c:pt>
                <c:pt idx="295">
                  <c:v>4.7819497678335543E-2</c:v>
                </c:pt>
                <c:pt idx="296">
                  <c:v>4.7753589044390157E-2</c:v>
                </c:pt>
                <c:pt idx="297">
                  <c:v>4.6981516475315635E-2</c:v>
                </c:pt>
                <c:pt idx="298">
                  <c:v>4.6943854398775416E-2</c:v>
                </c:pt>
                <c:pt idx="299">
                  <c:v>4.4938348823008678E-2</c:v>
                </c:pt>
                <c:pt idx="300">
                  <c:v>4.4834778112523073E-2</c:v>
                </c:pt>
                <c:pt idx="301">
                  <c:v>4.3121153629943038E-2</c:v>
                </c:pt>
                <c:pt idx="302">
                  <c:v>4.3121153629943038E-2</c:v>
                </c:pt>
                <c:pt idx="303">
                  <c:v>4.3121153629943038E-2</c:v>
                </c:pt>
                <c:pt idx="304">
                  <c:v>4.3121153629943038E-2</c:v>
                </c:pt>
                <c:pt idx="305">
                  <c:v>4.3121153629943038E-2</c:v>
                </c:pt>
                <c:pt idx="306">
                  <c:v>4.2763363902810943E-2</c:v>
                </c:pt>
                <c:pt idx="307">
                  <c:v>4.0051694391915069E-2</c:v>
                </c:pt>
                <c:pt idx="308">
                  <c:v>3.8592288925981523E-2</c:v>
                </c:pt>
                <c:pt idx="309">
                  <c:v>3.8027357777878218E-2</c:v>
                </c:pt>
                <c:pt idx="310">
                  <c:v>3.7876709471717333E-2</c:v>
                </c:pt>
                <c:pt idx="311">
                  <c:v>3.7876709471717333E-2</c:v>
                </c:pt>
                <c:pt idx="312">
                  <c:v>3.7848462914312174E-2</c:v>
                </c:pt>
                <c:pt idx="313">
                  <c:v>3.7726061165556456E-2</c:v>
                </c:pt>
                <c:pt idx="314">
                  <c:v>3.7716645646421403E-2</c:v>
                </c:pt>
                <c:pt idx="315">
                  <c:v>3.3837451762778692E-2</c:v>
                </c:pt>
                <c:pt idx="316">
                  <c:v>3.3809205205373526E-2</c:v>
                </c:pt>
                <c:pt idx="317">
                  <c:v>3.3338429248620766E-2</c:v>
                </c:pt>
                <c:pt idx="318">
                  <c:v>3.3329013729485713E-2</c:v>
                </c:pt>
                <c:pt idx="319">
                  <c:v>3.3178365423324828E-2</c:v>
                </c:pt>
                <c:pt idx="320">
                  <c:v>3.3055963674569117E-2</c:v>
                </c:pt>
                <c:pt idx="321">
                  <c:v>3.3037132636299003E-2</c:v>
                </c:pt>
                <c:pt idx="322">
                  <c:v>3.302771711716395E-2</c:v>
                </c:pt>
                <c:pt idx="323">
                  <c:v>3.2613434275221523E-2</c:v>
                </c:pt>
                <c:pt idx="324">
                  <c:v>3.2547525641276137E-2</c:v>
                </c:pt>
                <c:pt idx="325">
                  <c:v>3.2246229028954375E-2</c:v>
                </c:pt>
                <c:pt idx="326">
                  <c:v>2.8451774817527156E-2</c:v>
                </c:pt>
                <c:pt idx="327">
                  <c:v>2.843294377925705E-2</c:v>
                </c:pt>
                <c:pt idx="328">
                  <c:v>2.8263464434826052E-2</c:v>
                </c:pt>
                <c:pt idx="329">
                  <c:v>2.8216386839150787E-2</c:v>
                </c:pt>
                <c:pt idx="330">
                  <c:v>2.8150478205205401E-2</c:v>
                </c:pt>
                <c:pt idx="331">
                  <c:v>2.8028076456449683E-2</c:v>
                </c:pt>
                <c:pt idx="332">
                  <c:v>2.7943336784234177E-2</c:v>
                </c:pt>
                <c:pt idx="333">
                  <c:v>2.7839766073748579E-2</c:v>
                </c:pt>
                <c:pt idx="334">
                  <c:v>2.728425044478032E-2</c:v>
                </c:pt>
                <c:pt idx="335">
                  <c:v>2.7199510772564828E-2</c:v>
                </c:pt>
                <c:pt idx="336">
                  <c:v>2.6945291755918338E-2</c:v>
                </c:pt>
                <c:pt idx="337">
                  <c:v>2.3452134156812895E-2</c:v>
                </c:pt>
                <c:pt idx="338">
                  <c:v>2.3357978965462337E-2</c:v>
                </c:pt>
                <c:pt idx="339">
                  <c:v>2.3301485850652004E-2</c:v>
                </c:pt>
                <c:pt idx="340">
                  <c:v>2.3273239293246845E-2</c:v>
                </c:pt>
                <c:pt idx="341">
                  <c:v>2.3273239293246845E-2</c:v>
                </c:pt>
                <c:pt idx="342">
                  <c:v>2.3188499621031353E-2</c:v>
                </c:pt>
                <c:pt idx="343">
                  <c:v>2.2830709893899251E-2</c:v>
                </c:pt>
                <c:pt idx="344">
                  <c:v>2.2501166724172322E-2</c:v>
                </c:pt>
                <c:pt idx="345">
                  <c:v>2.2435258090226937E-2</c:v>
                </c:pt>
                <c:pt idx="346">
                  <c:v>2.2397596013686724E-2</c:v>
                </c:pt>
                <c:pt idx="347">
                  <c:v>2.2105714920500008E-2</c:v>
                </c:pt>
                <c:pt idx="348">
                  <c:v>1.8998593605931813E-2</c:v>
                </c:pt>
                <c:pt idx="349">
                  <c:v>1.8998593605931813E-2</c:v>
                </c:pt>
                <c:pt idx="350">
                  <c:v>1.8518402130044007E-2</c:v>
                </c:pt>
                <c:pt idx="351">
                  <c:v>1.8490155572638847E-2</c:v>
                </c:pt>
                <c:pt idx="352">
                  <c:v>1.8367753823883129E-2</c:v>
                </c:pt>
                <c:pt idx="353">
                  <c:v>1.8122950326371692E-2</c:v>
                </c:pt>
                <c:pt idx="354">
                  <c:v>1.8122950326371692E-2</c:v>
                </c:pt>
                <c:pt idx="355">
                  <c:v>1.806645721156136E-2</c:v>
                </c:pt>
                <c:pt idx="356">
                  <c:v>1.806645721156136E-2</c:v>
                </c:pt>
                <c:pt idx="357">
                  <c:v>1.806645721156136E-2</c:v>
                </c:pt>
                <c:pt idx="358">
                  <c:v>1.806645721156136E-2</c:v>
                </c:pt>
                <c:pt idx="359">
                  <c:v>1.8000548577615974E-2</c:v>
                </c:pt>
                <c:pt idx="360">
                  <c:v>1.7953470981940695E-2</c:v>
                </c:pt>
                <c:pt idx="361">
                  <c:v>1.7953470981940695E-2</c:v>
                </c:pt>
                <c:pt idx="362">
                  <c:v>1.4733363437751848E-2</c:v>
                </c:pt>
                <c:pt idx="363">
                  <c:v>1.4309665076674374E-2</c:v>
                </c:pt>
                <c:pt idx="364">
                  <c:v>1.3810642562516448E-2</c:v>
                </c:pt>
                <c:pt idx="365">
                  <c:v>1.3509345950194679E-2</c:v>
                </c:pt>
                <c:pt idx="366">
                  <c:v>1.3490514911924573E-2</c:v>
                </c:pt>
                <c:pt idx="367">
                  <c:v>1.2803182015065542E-2</c:v>
                </c:pt>
                <c:pt idx="368">
                  <c:v>1.2737273381120157E-2</c:v>
                </c:pt>
                <c:pt idx="369">
                  <c:v>1.2737273381120157E-2</c:v>
                </c:pt>
                <c:pt idx="370">
                  <c:v>1.2737273381120157E-2</c:v>
                </c:pt>
                <c:pt idx="371">
                  <c:v>1.2341821577447842E-2</c:v>
                </c:pt>
                <c:pt idx="372">
                  <c:v>1.2285328462637524E-2</c:v>
                </c:pt>
                <c:pt idx="373">
                  <c:v>1.1927538735505422E-2</c:v>
                </c:pt>
                <c:pt idx="374">
                  <c:v>8.6132759999660163E-3</c:v>
                </c:pt>
                <c:pt idx="375">
                  <c:v>8.4626276938051387E-3</c:v>
                </c:pt>
                <c:pt idx="376">
                  <c:v>8.311979387644261E-3</c:v>
                </c:pt>
                <c:pt idx="377">
                  <c:v>8.0106827753224918E-3</c:v>
                </c:pt>
                <c:pt idx="378">
                  <c:v>7.6999706438656695E-3</c:v>
                </c:pt>
                <c:pt idx="379">
                  <c:v>7.4363361080841267E-3</c:v>
                </c:pt>
                <c:pt idx="380">
                  <c:v>7.370427474138741E-3</c:v>
                </c:pt>
                <c:pt idx="381">
                  <c:v>6.9843911896014799E-3</c:v>
                </c:pt>
                <c:pt idx="382">
                  <c:v>6.7772497686302696E-3</c:v>
                </c:pt>
                <c:pt idx="383">
                  <c:v>3.5194801479011967E-3</c:v>
                </c:pt>
                <c:pt idx="384">
                  <c:v>3.368831841740319E-3</c:v>
                </c:pt>
                <c:pt idx="385">
                  <c:v>3.1616904207691088E-3</c:v>
                </c:pt>
                <c:pt idx="386">
                  <c:v>3.0392886720133905E-3</c:v>
                </c:pt>
                <c:pt idx="387">
                  <c:v>3.0392886720133905E-3</c:v>
                </c:pt>
                <c:pt idx="388">
                  <c:v>3.0392886720133905E-3</c:v>
                </c:pt>
                <c:pt idx="389">
                  <c:v>2.7426998192591479E-3</c:v>
                </c:pt>
                <c:pt idx="390">
                  <c:v>2.7379920596916213E-3</c:v>
                </c:pt>
                <c:pt idx="391">
                  <c:v>2.4649420047750253E-3</c:v>
                </c:pt>
                <c:pt idx="392">
                  <c:v>-1.0188000751953641E-3</c:v>
                </c:pt>
                <c:pt idx="393">
                  <c:v>-1.1694483813562556E-3</c:v>
                </c:pt>
                <c:pt idx="394">
                  <c:v>-1.5084070702182373E-3</c:v>
                </c:pt>
                <c:pt idx="395">
                  <c:v>-1.7814571251348332E-3</c:v>
                </c:pt>
                <c:pt idx="396">
                  <c:v>-1.7814571251348332E-3</c:v>
                </c:pt>
                <c:pt idx="397">
                  <c:v>-1.7814571251348332E-3</c:v>
                </c:pt>
                <c:pt idx="398">
                  <c:v>-1.8097036825399926E-3</c:v>
                </c:pt>
                <c:pt idx="399">
                  <c:v>-2.1769089288071475E-3</c:v>
                </c:pt>
                <c:pt idx="400">
                  <c:v>-2.2334020436174801E-3</c:v>
                </c:pt>
                <c:pt idx="401">
                  <c:v>-2.412296907183531E-3</c:v>
                </c:pt>
                <c:pt idx="402">
                  <c:v>-2.4499589837237434E-3</c:v>
                </c:pt>
                <c:pt idx="403">
                  <c:v>-2.7135935195052863E-3</c:v>
                </c:pt>
                <c:pt idx="404">
                  <c:v>-2.7135935195052863E-3</c:v>
                </c:pt>
                <c:pt idx="405">
                  <c:v>-2.7324245577754064E-3</c:v>
                </c:pt>
                <c:pt idx="406">
                  <c:v>-2.7512555960455126E-3</c:v>
                </c:pt>
                <c:pt idx="407">
                  <c:v>-2.8642418256661778E-3</c:v>
                </c:pt>
                <c:pt idx="408">
                  <c:v>-7.3177823765472466E-3</c:v>
                </c:pt>
                <c:pt idx="409">
                  <c:v>-7.3271978956822997E-3</c:v>
                </c:pt>
                <c:pt idx="410">
                  <c:v>-7.4213530870328448E-3</c:v>
                </c:pt>
                <c:pt idx="411">
                  <c:v>-7.4778462018431774E-3</c:v>
                </c:pt>
                <c:pt idx="412">
                  <c:v>-1.0726200303437197E-2</c:v>
                </c:pt>
                <c:pt idx="413">
                  <c:v>-1.1573597025592158E-2</c:v>
                </c:pt>
                <c:pt idx="414">
                  <c:v>-1.193138675272426E-2</c:v>
                </c:pt>
                <c:pt idx="415">
                  <c:v>-1.2147943692830523E-2</c:v>
                </c:pt>
                <c:pt idx="416">
                  <c:v>-1.2439824786017226E-2</c:v>
                </c:pt>
                <c:pt idx="417">
                  <c:v>-1.6177785882634119E-2</c:v>
                </c:pt>
                <c:pt idx="418">
                  <c:v>-1.6206032440039278E-2</c:v>
                </c:pt>
                <c:pt idx="419">
                  <c:v>-1.6206032440039278E-2</c:v>
                </c:pt>
                <c:pt idx="420">
                  <c:v>-1.6206032440039278E-2</c:v>
                </c:pt>
                <c:pt idx="421">
                  <c:v>-1.6206032440039278E-2</c:v>
                </c:pt>
                <c:pt idx="422">
                  <c:v>-1.6356680746200156E-2</c:v>
                </c:pt>
                <c:pt idx="423">
                  <c:v>-1.6450835937550715E-2</c:v>
                </c:pt>
                <c:pt idx="424">
                  <c:v>-1.7109922277004572E-2</c:v>
                </c:pt>
                <c:pt idx="425">
                  <c:v>-1.7237031785327817E-2</c:v>
                </c:pt>
                <c:pt idx="426">
                  <c:v>-1.746771200413666E-2</c:v>
                </c:pt>
                <c:pt idx="427">
                  <c:v>-1.746771200413666E-2</c:v>
                </c:pt>
                <c:pt idx="428">
                  <c:v>-2.1111517909402994E-2</c:v>
                </c:pt>
                <c:pt idx="429">
                  <c:v>-2.1111517909402994E-2</c:v>
                </c:pt>
                <c:pt idx="430">
                  <c:v>-2.1271581734698938E-2</c:v>
                </c:pt>
                <c:pt idx="431">
                  <c:v>-2.135632140691443E-2</c:v>
                </c:pt>
                <c:pt idx="432">
                  <c:v>-2.1930668074152795E-2</c:v>
                </c:pt>
                <c:pt idx="433">
                  <c:v>-2.1930668074152795E-2</c:v>
                </c:pt>
                <c:pt idx="434">
                  <c:v>-2.2043654303773461E-2</c:v>
                </c:pt>
                <c:pt idx="435">
                  <c:v>-2.2297873320419936E-2</c:v>
                </c:pt>
                <c:pt idx="436">
                  <c:v>-2.231199659912253E-2</c:v>
                </c:pt>
                <c:pt idx="437">
                  <c:v>-2.2448521626580828E-2</c:v>
                </c:pt>
                <c:pt idx="438">
                  <c:v>-2.3041699332089299E-2</c:v>
                </c:pt>
                <c:pt idx="439">
                  <c:v>-2.4986004033478185E-2</c:v>
                </c:pt>
                <c:pt idx="440">
                  <c:v>-2.6694920756490687E-2</c:v>
                </c:pt>
                <c:pt idx="441">
                  <c:v>-2.6892646658326844E-2</c:v>
                </c:pt>
                <c:pt idx="442">
                  <c:v>-2.6892646658326844E-2</c:v>
                </c:pt>
                <c:pt idx="443">
                  <c:v>-2.7015048407082562E-2</c:v>
                </c:pt>
                <c:pt idx="444">
                  <c:v>-2.716569671324344E-2</c:v>
                </c:pt>
                <c:pt idx="445">
                  <c:v>-2.716569671324344E-2</c:v>
                </c:pt>
                <c:pt idx="446">
                  <c:v>-2.7259851904593985E-2</c:v>
                </c:pt>
                <c:pt idx="447">
                  <c:v>-2.7259851904593985E-2</c:v>
                </c:pt>
                <c:pt idx="448">
                  <c:v>-2.7768289937886964E-2</c:v>
                </c:pt>
                <c:pt idx="449">
                  <c:v>-2.7777705457022017E-2</c:v>
                </c:pt>
                <c:pt idx="450">
                  <c:v>-2.7956600320588068E-2</c:v>
                </c:pt>
                <c:pt idx="451">
                  <c:v>-2.8050755511938627E-2</c:v>
                </c:pt>
                <c:pt idx="452">
                  <c:v>-2.8050755511938627E-2</c:v>
                </c:pt>
                <c:pt idx="453">
                  <c:v>-2.8050755511938627E-2</c:v>
                </c:pt>
                <c:pt idx="454">
                  <c:v>-3.1219077700884668E-2</c:v>
                </c:pt>
                <c:pt idx="455">
                  <c:v>-3.1478004477098684E-2</c:v>
                </c:pt>
                <c:pt idx="456">
                  <c:v>-3.1478004477098684E-2</c:v>
                </c:pt>
                <c:pt idx="457">
                  <c:v>-3.151566655363891E-2</c:v>
                </c:pt>
                <c:pt idx="458">
                  <c:v>-3.151566655363891E-2</c:v>
                </c:pt>
                <c:pt idx="459">
                  <c:v>-3.1590990706719349E-2</c:v>
                </c:pt>
                <c:pt idx="460">
                  <c:v>-3.1590990706719349E-2</c:v>
                </c:pt>
                <c:pt idx="461">
                  <c:v>-3.1864040761635945E-2</c:v>
                </c:pt>
                <c:pt idx="462">
                  <c:v>-3.1901702838176171E-2</c:v>
                </c:pt>
                <c:pt idx="463">
                  <c:v>-3.1901702838176171E-2</c:v>
                </c:pt>
                <c:pt idx="464">
                  <c:v>-3.195819595298649E-2</c:v>
                </c:pt>
                <c:pt idx="465">
                  <c:v>-3.195819595298649E-2</c:v>
                </c:pt>
                <c:pt idx="466">
                  <c:v>-3.2108844259147382E-2</c:v>
                </c:pt>
                <c:pt idx="467">
                  <c:v>-3.2108844259147382E-2</c:v>
                </c:pt>
                <c:pt idx="468">
                  <c:v>-3.2132383056985014E-2</c:v>
                </c:pt>
                <c:pt idx="469">
                  <c:v>-3.2132383056985014E-2</c:v>
                </c:pt>
                <c:pt idx="470">
                  <c:v>-3.2146506335687594E-2</c:v>
                </c:pt>
                <c:pt idx="471">
                  <c:v>-3.2146506335687594E-2</c:v>
                </c:pt>
                <c:pt idx="472">
                  <c:v>-3.2165337373957714E-2</c:v>
                </c:pt>
                <c:pt idx="473">
                  <c:v>-3.2165337373957714E-2</c:v>
                </c:pt>
                <c:pt idx="474">
                  <c:v>-3.2315985680118592E-2</c:v>
                </c:pt>
                <c:pt idx="475">
                  <c:v>-3.2367771035361398E-2</c:v>
                </c:pt>
                <c:pt idx="476">
                  <c:v>-3.2476049505414523E-2</c:v>
                </c:pt>
                <c:pt idx="477">
                  <c:v>-3.2476049505414523E-2</c:v>
                </c:pt>
                <c:pt idx="478">
                  <c:v>-3.2476049505414523E-2</c:v>
                </c:pt>
                <c:pt idx="479">
                  <c:v>-3.2899747866491996E-2</c:v>
                </c:pt>
                <c:pt idx="480">
                  <c:v>-3.6421152023002612E-2</c:v>
                </c:pt>
                <c:pt idx="481">
                  <c:v>-3.6708325356621802E-2</c:v>
                </c:pt>
                <c:pt idx="482">
                  <c:v>-3.683543486494506E-2</c:v>
                </c:pt>
                <c:pt idx="483">
                  <c:v>-3.683543486494506E-2</c:v>
                </c:pt>
                <c:pt idx="484">
                  <c:v>-3.6891927979755379E-2</c:v>
                </c:pt>
                <c:pt idx="485">
                  <c:v>-3.6891927979755379E-2</c:v>
                </c:pt>
                <c:pt idx="486">
                  <c:v>-3.6891927979755379E-2</c:v>
                </c:pt>
                <c:pt idx="487">
                  <c:v>-3.6957836613700779E-2</c:v>
                </c:pt>
                <c:pt idx="488">
                  <c:v>-3.6957836613700779E-2</c:v>
                </c:pt>
                <c:pt idx="489">
                  <c:v>-3.6957836613700779E-2</c:v>
                </c:pt>
                <c:pt idx="490">
                  <c:v>-3.6967252132835832E-2</c:v>
                </c:pt>
                <c:pt idx="491">
                  <c:v>-3.7004914209376044E-2</c:v>
                </c:pt>
                <c:pt idx="492">
                  <c:v>-3.7108484919861656E-2</c:v>
                </c:pt>
                <c:pt idx="493">
                  <c:v>-3.7108484919861656E-2</c:v>
                </c:pt>
                <c:pt idx="494">
                  <c:v>-3.7146146996401869E-2</c:v>
                </c:pt>
                <c:pt idx="495">
                  <c:v>-3.7160270275104462E-2</c:v>
                </c:pt>
                <c:pt idx="496">
                  <c:v>-3.7230886668617375E-2</c:v>
                </c:pt>
                <c:pt idx="497">
                  <c:v>-3.7254425466454993E-2</c:v>
                </c:pt>
                <c:pt idx="498">
                  <c:v>-3.72732565047251E-2</c:v>
                </c:pt>
                <c:pt idx="499">
                  <c:v>-3.72732565047251E-2</c:v>
                </c:pt>
                <c:pt idx="500">
                  <c:v>-3.72732565047251E-2</c:v>
                </c:pt>
                <c:pt idx="501">
                  <c:v>-3.72732565047251E-2</c:v>
                </c:pt>
                <c:pt idx="502">
                  <c:v>-3.7292087542995234E-2</c:v>
                </c:pt>
                <c:pt idx="503">
                  <c:v>-3.7409781532183412E-2</c:v>
                </c:pt>
                <c:pt idx="504">
                  <c:v>-3.7409781532183412E-2</c:v>
                </c:pt>
                <c:pt idx="505">
                  <c:v>-3.7409781532183412E-2</c:v>
                </c:pt>
                <c:pt idx="506">
                  <c:v>-3.7409781532183412E-2</c:v>
                </c:pt>
                <c:pt idx="507">
                  <c:v>-3.7447443608723624E-2</c:v>
                </c:pt>
                <c:pt idx="508">
                  <c:v>-3.7546306559641723E-2</c:v>
                </c:pt>
                <c:pt idx="509">
                  <c:v>-3.7546306559641723E-2</c:v>
                </c:pt>
                <c:pt idx="510">
                  <c:v>-3.7546306559641723E-2</c:v>
                </c:pt>
                <c:pt idx="511">
                  <c:v>-3.7546306559641723E-2</c:v>
                </c:pt>
                <c:pt idx="512">
                  <c:v>-3.7626338472289689E-2</c:v>
                </c:pt>
                <c:pt idx="513">
                  <c:v>-3.7626338472289689E-2</c:v>
                </c:pt>
                <c:pt idx="514">
                  <c:v>-3.7626338472289689E-2</c:v>
                </c:pt>
                <c:pt idx="515">
                  <c:v>-3.7626338472289689E-2</c:v>
                </c:pt>
                <c:pt idx="516">
                  <c:v>-3.7626338472289689E-2</c:v>
                </c:pt>
                <c:pt idx="517">
                  <c:v>-3.8050036833367162E-2</c:v>
                </c:pt>
                <c:pt idx="518">
                  <c:v>-4.1317221973231288E-2</c:v>
                </c:pt>
                <c:pt idx="519">
                  <c:v>-4.1505532355932379E-2</c:v>
                </c:pt>
                <c:pt idx="520">
                  <c:v>-4.1505532355932379E-2</c:v>
                </c:pt>
                <c:pt idx="521">
                  <c:v>-4.1505532355932379E-2</c:v>
                </c:pt>
                <c:pt idx="522">
                  <c:v>-4.1571440989877778E-2</c:v>
                </c:pt>
                <c:pt idx="523">
                  <c:v>-4.1571440989877778E-2</c:v>
                </c:pt>
                <c:pt idx="524">
                  <c:v>-4.1585564268580344E-2</c:v>
                </c:pt>
                <c:pt idx="525">
                  <c:v>-4.1585564268580344E-2</c:v>
                </c:pt>
                <c:pt idx="526">
                  <c:v>-4.1656180662093284E-2</c:v>
                </c:pt>
                <c:pt idx="527">
                  <c:v>-4.1656180662093284E-2</c:v>
                </c:pt>
                <c:pt idx="528">
                  <c:v>-4.1656180662093284E-2</c:v>
                </c:pt>
                <c:pt idx="529">
                  <c:v>-4.1900984159604693E-2</c:v>
                </c:pt>
                <c:pt idx="530">
                  <c:v>-4.1900984159604693E-2</c:v>
                </c:pt>
                <c:pt idx="531">
                  <c:v>-4.192923071700988E-2</c:v>
                </c:pt>
                <c:pt idx="532">
                  <c:v>-4.192923071700988E-2</c:v>
                </c:pt>
                <c:pt idx="533">
                  <c:v>-4.2409422192897672E-2</c:v>
                </c:pt>
                <c:pt idx="534">
                  <c:v>-4.5893164272868076E-2</c:v>
                </c:pt>
                <c:pt idx="535">
                  <c:v>-4.5893164272868076E-2</c:v>
                </c:pt>
                <c:pt idx="536">
                  <c:v>-4.5893164272868076E-2</c:v>
                </c:pt>
                <c:pt idx="537">
                  <c:v>-4.5893164272868076E-2</c:v>
                </c:pt>
                <c:pt idx="538">
                  <c:v>-4.6316862633945549E-2</c:v>
                </c:pt>
                <c:pt idx="539">
                  <c:v>-4.6458095420971374E-2</c:v>
                </c:pt>
                <c:pt idx="540">
                  <c:v>-4.6985364492534459E-2</c:v>
                </c:pt>
                <c:pt idx="541">
                  <c:v>-4.6985364492534459E-2</c:v>
                </c:pt>
                <c:pt idx="542">
                  <c:v>-4.6985364492534459E-2</c:v>
                </c:pt>
                <c:pt idx="543">
                  <c:v>-4.7145428317830418E-2</c:v>
                </c:pt>
                <c:pt idx="544">
                  <c:v>-4.7286661104856242E-2</c:v>
                </c:pt>
                <c:pt idx="545">
                  <c:v>-5.1203517065039172E-2</c:v>
                </c:pt>
                <c:pt idx="546">
                  <c:v>-5.1928512038438401E-2</c:v>
                </c:pt>
                <c:pt idx="547">
                  <c:v>-5.1980297393681207E-2</c:v>
                </c:pt>
                <c:pt idx="548">
                  <c:v>-5.2079160344599279E-2</c:v>
                </c:pt>
                <c:pt idx="549">
                  <c:v>-5.2639383733135064E-2</c:v>
                </c:pt>
                <c:pt idx="550">
                  <c:v>-5.2639383733135064E-2</c:v>
                </c:pt>
                <c:pt idx="551">
                  <c:v>-5.2653507011837658E-2</c:v>
                </c:pt>
                <c:pt idx="552">
                  <c:v>-5.2653507011837658E-2</c:v>
                </c:pt>
                <c:pt idx="553">
                  <c:v>-5.6033678381322449E-2</c:v>
                </c:pt>
                <c:pt idx="554">
                  <c:v>-5.6843413026937184E-2</c:v>
                </c:pt>
                <c:pt idx="555">
                  <c:v>-5.6843413026937184E-2</c:v>
                </c:pt>
                <c:pt idx="556">
                  <c:v>-5.7285942426284764E-2</c:v>
                </c:pt>
                <c:pt idx="557">
                  <c:v>-5.7285942426284764E-2</c:v>
                </c:pt>
                <c:pt idx="558">
                  <c:v>-5.7285942426284764E-2</c:v>
                </c:pt>
                <c:pt idx="559">
                  <c:v>-5.7285942426284764E-2</c:v>
                </c:pt>
                <c:pt idx="560">
                  <c:v>-5.7285942426284764E-2</c:v>
                </c:pt>
                <c:pt idx="561">
                  <c:v>-5.7285942426284764E-2</c:v>
                </c:pt>
                <c:pt idx="562">
                  <c:v>-5.7285942426284764E-2</c:v>
                </c:pt>
                <c:pt idx="563">
                  <c:v>-5.7460129530283288E-2</c:v>
                </c:pt>
                <c:pt idx="564">
                  <c:v>-5.7460129530283288E-2</c:v>
                </c:pt>
                <c:pt idx="565">
                  <c:v>-5.755899248120136E-2</c:v>
                </c:pt>
                <c:pt idx="566">
                  <c:v>-5.755899248120136E-2</c:v>
                </c:pt>
                <c:pt idx="567">
                  <c:v>-5.755899248120136E-2</c:v>
                </c:pt>
                <c:pt idx="568">
                  <c:v>-6.080734658279538E-2</c:v>
                </c:pt>
                <c:pt idx="569">
                  <c:v>-6.080734658279538E-2</c:v>
                </c:pt>
                <c:pt idx="570">
                  <c:v>-6.080734658279538E-2</c:v>
                </c:pt>
                <c:pt idx="571">
                  <c:v>-6.080734658279538E-2</c:v>
                </c:pt>
                <c:pt idx="572">
                  <c:v>-6.1532341556194636E-2</c:v>
                </c:pt>
                <c:pt idx="573">
                  <c:v>-6.1532341556194636E-2</c:v>
                </c:pt>
                <c:pt idx="574">
                  <c:v>-6.1984286474677269E-2</c:v>
                </c:pt>
                <c:pt idx="575">
                  <c:v>-6.1984286474677269E-2</c:v>
                </c:pt>
                <c:pt idx="576">
                  <c:v>-6.1984286474677269E-2</c:v>
                </c:pt>
                <c:pt idx="577">
                  <c:v>-6.2050195108622669E-2</c:v>
                </c:pt>
                <c:pt idx="578">
                  <c:v>-6.2502140027105302E-2</c:v>
                </c:pt>
                <c:pt idx="579">
                  <c:v>-6.2596295218455861E-2</c:v>
                </c:pt>
                <c:pt idx="580">
                  <c:v>-6.7285223747713313E-2</c:v>
                </c:pt>
                <c:pt idx="581">
                  <c:v>-6.7285223747713313E-2</c:v>
                </c:pt>
                <c:pt idx="582">
                  <c:v>-6.7285223747713313E-2</c:v>
                </c:pt>
                <c:pt idx="583">
                  <c:v>-6.7285223747713313E-2</c:v>
                </c:pt>
                <c:pt idx="584">
                  <c:v>-6.7586520360035068E-2</c:v>
                </c:pt>
                <c:pt idx="585">
                  <c:v>-7.0872536538169301E-2</c:v>
                </c:pt>
                <c:pt idx="586">
                  <c:v>-7.1352728014057121E-2</c:v>
                </c:pt>
                <c:pt idx="587">
                  <c:v>-7.167285566464901E-2</c:v>
                </c:pt>
                <c:pt idx="588">
                  <c:v>-7.1677563424216523E-2</c:v>
                </c:pt>
                <c:pt idx="589">
                  <c:v>-7.1682271183784063E-2</c:v>
                </c:pt>
                <c:pt idx="590">
                  <c:v>-7.1682271183784063E-2</c:v>
                </c:pt>
                <c:pt idx="591">
                  <c:v>-7.1682271183784063E-2</c:v>
                </c:pt>
                <c:pt idx="592">
                  <c:v>-7.1696394462486629E-2</c:v>
                </c:pt>
                <c:pt idx="593">
                  <c:v>-7.1696394462486629E-2</c:v>
                </c:pt>
                <c:pt idx="594">
                  <c:v>-7.1696394462486629E-2</c:v>
                </c:pt>
                <c:pt idx="595">
                  <c:v>-7.1705809981621682E-2</c:v>
                </c:pt>
                <c:pt idx="596">
                  <c:v>-7.2105969544861537E-2</c:v>
                </c:pt>
                <c:pt idx="597">
                  <c:v>-7.2105969544861537E-2</c:v>
                </c:pt>
                <c:pt idx="598">
                  <c:v>-7.2134216102266696E-2</c:v>
                </c:pt>
                <c:pt idx="599">
                  <c:v>-7.2134216102266696E-2</c:v>
                </c:pt>
                <c:pt idx="600">
                  <c:v>-7.341943446420171E-2</c:v>
                </c:pt>
                <c:pt idx="601">
                  <c:v>-7.5862761679748536E-2</c:v>
                </c:pt>
                <c:pt idx="602">
                  <c:v>-7.5862761679748536E-2</c:v>
                </c:pt>
                <c:pt idx="603">
                  <c:v>-7.5891008237153695E-2</c:v>
                </c:pt>
                <c:pt idx="604">
                  <c:v>-7.5891008237153695E-2</c:v>
                </c:pt>
                <c:pt idx="605">
                  <c:v>-7.6079318619854785E-2</c:v>
                </c:pt>
                <c:pt idx="606">
                  <c:v>-7.6098149658124892E-2</c:v>
                </c:pt>
                <c:pt idx="607">
                  <c:v>-7.6860806708064361E-2</c:v>
                </c:pt>
                <c:pt idx="608">
                  <c:v>-7.6860806708064361E-2</c:v>
                </c:pt>
                <c:pt idx="609">
                  <c:v>-7.6860806708064361E-2</c:v>
                </c:pt>
                <c:pt idx="610">
                  <c:v>-7.6874929986766954E-2</c:v>
                </c:pt>
                <c:pt idx="611">
                  <c:v>-7.6874929986766954E-2</c:v>
                </c:pt>
                <c:pt idx="612">
                  <c:v>-7.6874929986766954E-2</c:v>
                </c:pt>
                <c:pt idx="613">
                  <c:v>-7.7322167145682075E-2</c:v>
                </c:pt>
                <c:pt idx="614">
                  <c:v>-7.7322167145682075E-2</c:v>
                </c:pt>
                <c:pt idx="615">
                  <c:v>-8.0288055673224445E-2</c:v>
                </c:pt>
                <c:pt idx="616">
                  <c:v>-8.0288055673224445E-2</c:v>
                </c:pt>
                <c:pt idx="617">
                  <c:v>-8.1530904199051707E-2</c:v>
                </c:pt>
                <c:pt idx="618">
                  <c:v>-8.1530904199051707E-2</c:v>
                </c:pt>
                <c:pt idx="619">
                  <c:v>-8.1926356002724021E-2</c:v>
                </c:pt>
                <c:pt idx="620">
                  <c:v>-8.5805549886366739E-2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5C-40D4-9B0F-C9C09D6DC3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Active!$U$21:$U$641</c:f>
              <c:numCache>
                <c:formatCode>General</c:formatCode>
                <c:ptCount val="621"/>
                <c:pt idx="14">
                  <c:v>0.129480000003241</c:v>
                </c:pt>
                <c:pt idx="15">
                  <c:v>0.13434000000415836</c:v>
                </c:pt>
                <c:pt idx="72">
                  <c:v>-2.4619999996502884E-2</c:v>
                </c:pt>
                <c:pt idx="181">
                  <c:v>3.2790000004752073E-2</c:v>
                </c:pt>
                <c:pt idx="196">
                  <c:v>-3.4599999999045394E-2</c:v>
                </c:pt>
                <c:pt idx="201">
                  <c:v>-2.4979999994684476E-2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22">
                  <c:v>-3.7379999994300306E-2</c:v>
                </c:pt>
                <c:pt idx="229">
                  <c:v>-2.2740000000339933E-2</c:v>
                </c:pt>
                <c:pt idx="301">
                  <c:v>-1.0319999993953388E-2</c:v>
                </c:pt>
                <c:pt idx="302">
                  <c:v>-1.0319999993953388E-2</c:v>
                </c:pt>
                <c:pt idx="303">
                  <c:v>-3.3199999961652793E-3</c:v>
                </c:pt>
                <c:pt idx="304">
                  <c:v>6.8000000464962795E-4</c:v>
                </c:pt>
                <c:pt idx="305">
                  <c:v>1.1680000003252644E-2</c:v>
                </c:pt>
                <c:pt idx="389" formatCode="0.0000">
                  <c:v>-7.4049999995622784E-2</c:v>
                </c:pt>
                <c:pt idx="410">
                  <c:v>7.0140000003448222E-2</c:v>
                </c:pt>
                <c:pt idx="461">
                  <c:v>-1.6339999994670507E-2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5C-40D4-9B0F-C9C09D6D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8552183404259"/>
              <c:y val="0.87778011081948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422223388743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25566343042069E-2"/>
          <c:y val="0.92222484689413819"/>
          <c:w val="0.83980718429613765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9364303178484106"/>
          <c:y val="2.66429840142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77017114914426E-2"/>
          <c:y val="0.14387211367673181"/>
          <c:w val="0.84963325183374083"/>
          <c:h val="0.73001776198934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Active!$I$21:$I$641</c:f>
              <c:numCache>
                <c:formatCode>General</c:formatCode>
                <c:ptCount val="621"/>
                <c:pt idx="36">
                  <c:v>4.6540000003005844E-2</c:v>
                </c:pt>
                <c:pt idx="37">
                  <c:v>4.6540000003005844E-2</c:v>
                </c:pt>
                <c:pt idx="38">
                  <c:v>5.2540000004228204E-2</c:v>
                </c:pt>
                <c:pt idx="49">
                  <c:v>2.8440000001864973E-2</c:v>
                </c:pt>
                <c:pt idx="50">
                  <c:v>2.7960000006714836E-2</c:v>
                </c:pt>
                <c:pt idx="51">
                  <c:v>3.4960000004502945E-2</c:v>
                </c:pt>
                <c:pt idx="52">
                  <c:v>3.6960000004910398E-2</c:v>
                </c:pt>
                <c:pt idx="56">
                  <c:v>3.4220000001369044E-2</c:v>
                </c:pt>
                <c:pt idx="59">
                  <c:v>3.4580000006826594E-2</c:v>
                </c:pt>
                <c:pt idx="60">
                  <c:v>2.8640000004088506E-2</c:v>
                </c:pt>
                <c:pt idx="61">
                  <c:v>2.9640000000654254E-2</c:v>
                </c:pt>
                <c:pt idx="62">
                  <c:v>3.1360000000859145E-2</c:v>
                </c:pt>
                <c:pt idx="65">
                  <c:v>1.2320000001636799E-2</c:v>
                </c:pt>
                <c:pt idx="66">
                  <c:v>3.4180000002379529E-2</c:v>
                </c:pt>
                <c:pt idx="70">
                  <c:v>1.4699999999720603E-2</c:v>
                </c:pt>
                <c:pt idx="71">
                  <c:v>1.4560000003257301E-2</c:v>
                </c:pt>
                <c:pt idx="73">
                  <c:v>1.6680000000633299E-2</c:v>
                </c:pt>
                <c:pt idx="77">
                  <c:v>4.42000000475673E-3</c:v>
                </c:pt>
                <c:pt idx="78">
                  <c:v>1.2300000002142042E-2</c:v>
                </c:pt>
                <c:pt idx="79">
                  <c:v>1.3359999997192062E-2</c:v>
                </c:pt>
                <c:pt idx="80">
                  <c:v>2.0000000076834112E-3</c:v>
                </c:pt>
                <c:pt idx="81">
                  <c:v>9.5400000063818879E-3</c:v>
                </c:pt>
                <c:pt idx="82">
                  <c:v>6.9000000003143214E-3</c:v>
                </c:pt>
                <c:pt idx="83">
                  <c:v>1.6779999998107087E-2</c:v>
                </c:pt>
                <c:pt idx="85">
                  <c:v>1.0360000007494818E-2</c:v>
                </c:pt>
                <c:pt idx="86">
                  <c:v>8.2400000028428622E-3</c:v>
                </c:pt>
                <c:pt idx="89">
                  <c:v>-1.9200000024284236E-3</c:v>
                </c:pt>
                <c:pt idx="90">
                  <c:v>2.0799999983864836E-3</c:v>
                </c:pt>
                <c:pt idx="92">
                  <c:v>1.0000000038417056E-3</c:v>
                </c:pt>
                <c:pt idx="98">
                  <c:v>7.4600000007194467E-3</c:v>
                </c:pt>
                <c:pt idx="99">
                  <c:v>1.0459999997692648E-2</c:v>
                </c:pt>
                <c:pt idx="100">
                  <c:v>5.2000000141561031E-4</c:v>
                </c:pt>
                <c:pt idx="101">
                  <c:v>4.5200000022305176E-3</c:v>
                </c:pt>
                <c:pt idx="102">
                  <c:v>-6.1999999888939783E-4</c:v>
                </c:pt>
                <c:pt idx="103">
                  <c:v>3.3800000019255094E-3</c:v>
                </c:pt>
                <c:pt idx="104">
                  <c:v>4.3799999984912574E-3</c:v>
                </c:pt>
                <c:pt idx="105">
                  <c:v>5.380000002332963E-3</c:v>
                </c:pt>
                <c:pt idx="106">
                  <c:v>8.3799999993061647E-3</c:v>
                </c:pt>
                <c:pt idx="108">
                  <c:v>1.3000000035390258E-3</c:v>
                </c:pt>
                <c:pt idx="109">
                  <c:v>3.9200000028358772E-3</c:v>
                </c:pt>
                <c:pt idx="112">
                  <c:v>2.5900000000547152E-2</c:v>
                </c:pt>
                <c:pt idx="118">
                  <c:v>-2.679999997781124E-3</c:v>
                </c:pt>
                <c:pt idx="119">
                  <c:v>-6.7999999737367034E-4</c:v>
                </c:pt>
                <c:pt idx="120">
                  <c:v>3.2799999971757643E-3</c:v>
                </c:pt>
                <c:pt idx="121">
                  <c:v>-1.4859999995678663E-2</c:v>
                </c:pt>
                <c:pt idx="123">
                  <c:v>2.5140000005194452E-2</c:v>
                </c:pt>
                <c:pt idx="124">
                  <c:v>1.0000000038417056E-3</c:v>
                </c:pt>
                <c:pt idx="126">
                  <c:v>1.0999999998603016E-2</c:v>
                </c:pt>
                <c:pt idx="127">
                  <c:v>1.8499999998311978E-2</c:v>
                </c:pt>
                <c:pt idx="128">
                  <c:v>-5.6399999957648106E-3</c:v>
                </c:pt>
                <c:pt idx="129">
                  <c:v>3.9800000013201497E-3</c:v>
                </c:pt>
                <c:pt idx="130">
                  <c:v>5.8399999979883432E-3</c:v>
                </c:pt>
                <c:pt idx="131">
                  <c:v>-2.9199999989941716E-3</c:v>
                </c:pt>
                <c:pt idx="132">
                  <c:v>1.1080000003858004E-2</c:v>
                </c:pt>
                <c:pt idx="133">
                  <c:v>1.7000000079860911E-3</c:v>
                </c:pt>
                <c:pt idx="134">
                  <c:v>1.5700000003562309E-2</c:v>
                </c:pt>
                <c:pt idx="135">
                  <c:v>-3.1999999191612005E-4</c:v>
                </c:pt>
                <c:pt idx="136">
                  <c:v>1.3680000003660098E-2</c:v>
                </c:pt>
                <c:pt idx="137">
                  <c:v>2.8400000010151416E-3</c:v>
                </c:pt>
                <c:pt idx="138">
                  <c:v>-1.2399999977787957E-3</c:v>
                </c:pt>
                <c:pt idx="140">
                  <c:v>-1.3399999952525832E-3</c:v>
                </c:pt>
                <c:pt idx="141">
                  <c:v>-1.443999999173684E-2</c:v>
                </c:pt>
                <c:pt idx="142">
                  <c:v>-4.8600000009173527E-3</c:v>
                </c:pt>
                <c:pt idx="143">
                  <c:v>-1.2399999977787957E-3</c:v>
                </c:pt>
                <c:pt idx="145">
                  <c:v>4.400000034365803E-4</c:v>
                </c:pt>
                <c:pt idx="147">
                  <c:v>-6.0399999929359183E-3</c:v>
                </c:pt>
                <c:pt idx="148">
                  <c:v>-1.2979999999515712E-2</c:v>
                </c:pt>
                <c:pt idx="149">
                  <c:v>-1.0139999991224613E-2</c:v>
                </c:pt>
                <c:pt idx="150">
                  <c:v>6.3999999838415533E-4</c:v>
                </c:pt>
                <c:pt idx="151">
                  <c:v>-5.7400000005145557E-3</c:v>
                </c:pt>
                <c:pt idx="152">
                  <c:v>-1.0819999995874241E-2</c:v>
                </c:pt>
                <c:pt idx="153">
                  <c:v>-1.5800000037415884E-3</c:v>
                </c:pt>
                <c:pt idx="154">
                  <c:v>3.4800000066752546E-3</c:v>
                </c:pt>
                <c:pt idx="156">
                  <c:v>7.4000000313390046E-4</c:v>
                </c:pt>
                <c:pt idx="157">
                  <c:v>6.4000000566011295E-4</c:v>
                </c:pt>
                <c:pt idx="158">
                  <c:v>-3.0599999954574741E-3</c:v>
                </c:pt>
                <c:pt idx="159">
                  <c:v>-1.0279999994963873E-2</c:v>
                </c:pt>
                <c:pt idx="160">
                  <c:v>-6.5999999787891284E-4</c:v>
                </c:pt>
                <c:pt idx="161">
                  <c:v>-7.900000004156027E-3</c:v>
                </c:pt>
                <c:pt idx="163">
                  <c:v>-1.1039999997592531E-2</c:v>
                </c:pt>
                <c:pt idx="164">
                  <c:v>-4.9799999978858978E-3</c:v>
                </c:pt>
                <c:pt idx="165">
                  <c:v>6.0000000667059794E-4</c:v>
                </c:pt>
                <c:pt idx="166">
                  <c:v>9.6000000048661605E-3</c:v>
                </c:pt>
                <c:pt idx="167">
                  <c:v>1.1799999992945231E-3</c:v>
                </c:pt>
                <c:pt idx="168">
                  <c:v>4.2800000010174699E-3</c:v>
                </c:pt>
                <c:pt idx="169">
                  <c:v>2.0399999993969686E-3</c:v>
                </c:pt>
                <c:pt idx="170">
                  <c:v>-1.9339999998919666E-2</c:v>
                </c:pt>
                <c:pt idx="171">
                  <c:v>-7.5999999535270035E-4</c:v>
                </c:pt>
                <c:pt idx="172">
                  <c:v>2.2400000016205013E-3</c:v>
                </c:pt>
                <c:pt idx="173">
                  <c:v>5.0000000192085281E-4</c:v>
                </c:pt>
                <c:pt idx="174">
                  <c:v>6.260000001930166E-3</c:v>
                </c:pt>
                <c:pt idx="175">
                  <c:v>-3.2399999981862493E-3</c:v>
                </c:pt>
                <c:pt idx="176">
                  <c:v>1.9999999494757503E-5</c:v>
                </c:pt>
                <c:pt idx="177">
                  <c:v>-1.9999999494757503E-4</c:v>
                </c:pt>
                <c:pt idx="178">
                  <c:v>3.7999999985913746E-3</c:v>
                </c:pt>
                <c:pt idx="179">
                  <c:v>2.0000000004074536E-3</c:v>
                </c:pt>
                <c:pt idx="180">
                  <c:v>8.0000000016298145E-3</c:v>
                </c:pt>
                <c:pt idx="182">
                  <c:v>-4.8000000024330802E-3</c:v>
                </c:pt>
                <c:pt idx="183">
                  <c:v>-4.8000000024330802E-3</c:v>
                </c:pt>
                <c:pt idx="184">
                  <c:v>3.8000000495230779E-4</c:v>
                </c:pt>
                <c:pt idx="185">
                  <c:v>1.0399999999208376E-2</c:v>
                </c:pt>
                <c:pt idx="186">
                  <c:v>-1.1919999997189734E-2</c:v>
                </c:pt>
                <c:pt idx="187">
                  <c:v>-1.2199999997392297E-2</c:v>
                </c:pt>
                <c:pt idx="188">
                  <c:v>4.8000000024330802E-3</c:v>
                </c:pt>
                <c:pt idx="189">
                  <c:v>5.8000000062747858E-3</c:v>
                </c:pt>
                <c:pt idx="190">
                  <c:v>1.5400000047520734E-3</c:v>
                </c:pt>
                <c:pt idx="191">
                  <c:v>1.0540000002947636E-2</c:v>
                </c:pt>
                <c:pt idx="192">
                  <c:v>-1.2459999998100102E-2</c:v>
                </c:pt>
                <c:pt idx="193">
                  <c:v>9.8000000434694812E-4</c:v>
                </c:pt>
                <c:pt idx="194">
                  <c:v>-4.5799999934388325E-3</c:v>
                </c:pt>
                <c:pt idx="195">
                  <c:v>6.7600000038510188E-3</c:v>
                </c:pt>
                <c:pt idx="196">
                  <c:v>-3.4599999999045394E-2</c:v>
                </c:pt>
                <c:pt idx="197">
                  <c:v>-2.5599999993573874E-2</c:v>
                </c:pt>
                <c:pt idx="198">
                  <c:v>3.6000000036437996E-3</c:v>
                </c:pt>
                <c:pt idx="199">
                  <c:v>-3.3799999946495518E-3</c:v>
                </c:pt>
                <c:pt idx="200">
                  <c:v>-1.1839999999210704E-2</c:v>
                </c:pt>
                <c:pt idx="201">
                  <c:v>-2.4979999994684476E-2</c:v>
                </c:pt>
                <c:pt idx="202">
                  <c:v>-5.9799999944516458E-3</c:v>
                </c:pt>
                <c:pt idx="203">
                  <c:v>-2.9799999974784441E-3</c:v>
                </c:pt>
                <c:pt idx="204">
                  <c:v>-9.799999970709905E-4</c:v>
                </c:pt>
                <c:pt idx="205">
                  <c:v>5.0600000031408854E-3</c:v>
                </c:pt>
                <c:pt idx="206">
                  <c:v>1.0300000001734588E-2</c:v>
                </c:pt>
                <c:pt idx="207">
                  <c:v>-1.4319999994768295E-2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11">
                  <c:v>1.2400000050547533E-3</c:v>
                </c:pt>
                <c:pt idx="212">
                  <c:v>-1.1099999996076804E-2</c:v>
                </c:pt>
                <c:pt idx="213">
                  <c:v>-2.3999999393709004E-4</c:v>
                </c:pt>
                <c:pt idx="214">
                  <c:v>2.4000000048545189E-3</c:v>
                </c:pt>
                <c:pt idx="215">
                  <c:v>-3.0199999964679591E-3</c:v>
                </c:pt>
                <c:pt idx="216">
                  <c:v>5.9999999939464033E-4</c:v>
                </c:pt>
                <c:pt idx="217">
                  <c:v>2.599999999802094E-3</c:v>
                </c:pt>
                <c:pt idx="218">
                  <c:v>1.9000000029336661E-3</c:v>
                </c:pt>
                <c:pt idx="219">
                  <c:v>3.5200000056647696E-3</c:v>
                </c:pt>
                <c:pt idx="220">
                  <c:v>6.4399999973829836E-3</c:v>
                </c:pt>
                <c:pt idx="221">
                  <c:v>-6.7800000033457763E-3</c:v>
                </c:pt>
                <c:pt idx="222">
                  <c:v>-3.7379999994300306E-2</c:v>
                </c:pt>
                <c:pt idx="223">
                  <c:v>-4.1399999972782098E-3</c:v>
                </c:pt>
                <c:pt idx="224">
                  <c:v>3.9999998989515007E-5</c:v>
                </c:pt>
                <c:pt idx="225">
                  <c:v>-5.4999999993015081E-3</c:v>
                </c:pt>
                <c:pt idx="227">
                  <c:v>-1.2159999998402782E-2</c:v>
                </c:pt>
                <c:pt idx="228">
                  <c:v>-9.1599999941536225E-3</c:v>
                </c:pt>
                <c:pt idx="229">
                  <c:v>-2.2740000000339933E-2</c:v>
                </c:pt>
                <c:pt idx="230">
                  <c:v>4.7399999966728501E-3</c:v>
                </c:pt>
                <c:pt idx="231">
                  <c:v>1.0060000000521541E-2</c:v>
                </c:pt>
                <c:pt idx="232">
                  <c:v>9.4800000078976154E-3</c:v>
                </c:pt>
                <c:pt idx="233">
                  <c:v>3.0399999959627166E-3</c:v>
                </c:pt>
                <c:pt idx="234">
                  <c:v>4.6600000059697777E-3</c:v>
                </c:pt>
                <c:pt idx="235">
                  <c:v>3.3800000019255094E-3</c:v>
                </c:pt>
                <c:pt idx="236">
                  <c:v>8.9599999992060475E-3</c:v>
                </c:pt>
                <c:pt idx="237">
                  <c:v>-8.93999999971129E-3</c:v>
                </c:pt>
                <c:pt idx="238">
                  <c:v>1.3999999646330252E-4</c:v>
                </c:pt>
                <c:pt idx="239">
                  <c:v>-2.2599999938393012E-3</c:v>
                </c:pt>
                <c:pt idx="240">
                  <c:v>1.3200000030337833E-3</c:v>
                </c:pt>
                <c:pt idx="241">
                  <c:v>2.9999999969732016E-3</c:v>
                </c:pt>
                <c:pt idx="242">
                  <c:v>8.600000073784031E-4</c:v>
                </c:pt>
                <c:pt idx="243">
                  <c:v>-2.3000000001047738E-3</c:v>
                </c:pt>
                <c:pt idx="244">
                  <c:v>-1.1499999993247911E-2</c:v>
                </c:pt>
                <c:pt idx="245">
                  <c:v>-1.9000000029336661E-3</c:v>
                </c:pt>
                <c:pt idx="246">
                  <c:v>1.9600000086938962E-3</c:v>
                </c:pt>
                <c:pt idx="247">
                  <c:v>-8.3999999333173037E-4</c:v>
                </c:pt>
                <c:pt idx="248">
                  <c:v>-1.0119999999005813E-2</c:v>
                </c:pt>
                <c:pt idx="249">
                  <c:v>-4.1199999977834523E-3</c:v>
                </c:pt>
                <c:pt idx="250">
                  <c:v>2.8800000000046566E-3</c:v>
                </c:pt>
                <c:pt idx="251">
                  <c:v>-2.5399999940418638E-3</c:v>
                </c:pt>
                <c:pt idx="252">
                  <c:v>-1.8199999976786785E-3</c:v>
                </c:pt>
                <c:pt idx="253">
                  <c:v>-6.9999999686842784E-4</c:v>
                </c:pt>
                <c:pt idx="254">
                  <c:v>-8.0799999923328869E-3</c:v>
                </c:pt>
                <c:pt idx="255">
                  <c:v>4.0799999987939373E-3</c:v>
                </c:pt>
                <c:pt idx="256">
                  <c:v>1.1400000075809658E-3</c:v>
                </c:pt>
                <c:pt idx="257">
                  <c:v>1.0000000474974513E-4</c:v>
                </c:pt>
                <c:pt idx="258">
                  <c:v>-5.9999999939464033E-3</c:v>
                </c:pt>
                <c:pt idx="259">
                  <c:v>-5.2999999970779754E-3</c:v>
                </c:pt>
                <c:pt idx="260">
                  <c:v>-3.0599999954574741E-3</c:v>
                </c:pt>
                <c:pt idx="261">
                  <c:v>-2.4399999965680763E-3</c:v>
                </c:pt>
                <c:pt idx="262">
                  <c:v>-5.6600000025355257E-3</c:v>
                </c:pt>
                <c:pt idx="263">
                  <c:v>-1.1819999992439989E-2</c:v>
                </c:pt>
                <c:pt idx="264">
                  <c:v>-8.979999998700805E-3</c:v>
                </c:pt>
                <c:pt idx="265">
                  <c:v>-2.2600000011152588E-3</c:v>
                </c:pt>
                <c:pt idx="266">
                  <c:v>-1.3999999646330252E-4</c:v>
                </c:pt>
                <c:pt idx="267">
                  <c:v>-8.0799999996088445E-3</c:v>
                </c:pt>
                <c:pt idx="268">
                  <c:v>-7.6199999966775067E-3</c:v>
                </c:pt>
                <c:pt idx="269">
                  <c:v>-9.059999996679835E-3</c:v>
                </c:pt>
                <c:pt idx="270">
                  <c:v>-1.7279999992751982E-2</c:v>
                </c:pt>
                <c:pt idx="271">
                  <c:v>-7.2799999907147139E-3</c:v>
                </c:pt>
                <c:pt idx="272">
                  <c:v>-1.1239999999816064E-2</c:v>
                </c:pt>
                <c:pt idx="273">
                  <c:v>-1.6999999934341758E-3</c:v>
                </c:pt>
                <c:pt idx="274">
                  <c:v>-3.9400000023306347E-3</c:v>
                </c:pt>
                <c:pt idx="275">
                  <c:v>-8.7399999974877574E-3</c:v>
                </c:pt>
                <c:pt idx="276">
                  <c:v>-1.9119999997201376E-2</c:v>
                </c:pt>
                <c:pt idx="277">
                  <c:v>-6.1999999888939783E-4</c:v>
                </c:pt>
                <c:pt idx="278">
                  <c:v>-4.9799999978858978E-3</c:v>
                </c:pt>
                <c:pt idx="279">
                  <c:v>-6.8000000028405339E-3</c:v>
                </c:pt>
                <c:pt idx="280">
                  <c:v>-1.2020000001939479E-2</c:v>
                </c:pt>
                <c:pt idx="281">
                  <c:v>-1.3319999998202547E-2</c:v>
                </c:pt>
                <c:pt idx="282">
                  <c:v>-1.1319999997795094E-2</c:v>
                </c:pt>
                <c:pt idx="283">
                  <c:v>1.680000001215376E-3</c:v>
                </c:pt>
                <c:pt idx="284">
                  <c:v>-3.4799999993992969E-3</c:v>
                </c:pt>
                <c:pt idx="285">
                  <c:v>-2.0080000002053566E-2</c:v>
                </c:pt>
                <c:pt idx="286">
                  <c:v>-7.8799999973853119E-3</c:v>
                </c:pt>
                <c:pt idx="287">
                  <c:v>-1.6120000000228174E-2</c:v>
                </c:pt>
                <c:pt idx="288">
                  <c:v>-2.0339999995485414E-2</c:v>
                </c:pt>
                <c:pt idx="289">
                  <c:v>-9.2000000004190952E-3</c:v>
                </c:pt>
                <c:pt idx="290">
                  <c:v>-7.3399999964749441E-3</c:v>
                </c:pt>
                <c:pt idx="291">
                  <c:v>-9.7600000008242205E-3</c:v>
                </c:pt>
                <c:pt idx="292">
                  <c:v>-1.5699999996286351E-2</c:v>
                </c:pt>
                <c:pt idx="293">
                  <c:v>-1.1699999995471444E-2</c:v>
                </c:pt>
                <c:pt idx="294">
                  <c:v>-9.6999999950639904E-3</c:v>
                </c:pt>
                <c:pt idx="295">
                  <c:v>-5.6999999942490831E-3</c:v>
                </c:pt>
                <c:pt idx="296">
                  <c:v>-1.735999999800697E-2</c:v>
                </c:pt>
                <c:pt idx="297">
                  <c:v>-1.751999999396503E-2</c:v>
                </c:pt>
                <c:pt idx="298">
                  <c:v>-2.3039999992761295E-2</c:v>
                </c:pt>
                <c:pt idx="299">
                  <c:v>-2.7979999998933636E-2</c:v>
                </c:pt>
                <c:pt idx="306">
                  <c:v>-2.2759999992558733E-2</c:v>
                </c:pt>
                <c:pt idx="309">
                  <c:v>-2.2899999996297993E-2</c:v>
                </c:pt>
                <c:pt idx="310">
                  <c:v>-2.3979999998118728E-2</c:v>
                </c:pt>
                <c:pt idx="312">
                  <c:v>-3.1119999999646097E-2</c:v>
                </c:pt>
                <c:pt idx="313">
                  <c:v>-4.1060000003199093E-2</c:v>
                </c:pt>
                <c:pt idx="315">
                  <c:v>9.3000000051688403E-3</c:v>
                </c:pt>
                <c:pt idx="316">
                  <c:v>4.0600000065751374E-3</c:v>
                </c:pt>
                <c:pt idx="317">
                  <c:v>-4.3139999994309619E-2</c:v>
                </c:pt>
                <c:pt idx="318">
                  <c:v>2.8000000020256266E-4</c:v>
                </c:pt>
                <c:pt idx="319">
                  <c:v>-2.7599999993981328E-2</c:v>
                </c:pt>
                <c:pt idx="320">
                  <c:v>-2.6539999998931307E-2</c:v>
                </c:pt>
                <c:pt idx="321">
                  <c:v>-2.7299999994284008E-2</c:v>
                </c:pt>
                <c:pt idx="322">
                  <c:v>-3.568000000086613E-2</c:v>
                </c:pt>
                <c:pt idx="323">
                  <c:v>-3.8399999997636769E-2</c:v>
                </c:pt>
                <c:pt idx="324">
                  <c:v>-3.2059999997727573E-2</c:v>
                </c:pt>
                <c:pt idx="325">
                  <c:v>-3.9219999998749699E-2</c:v>
                </c:pt>
                <c:pt idx="326">
                  <c:v>-3.4359999997832347E-2</c:v>
                </c:pt>
                <c:pt idx="327">
                  <c:v>-4.011999999784166E-2</c:v>
                </c:pt>
                <c:pt idx="329">
                  <c:v>-5.1859999999578577E-2</c:v>
                </c:pt>
                <c:pt idx="330">
                  <c:v>-4.0520000002288725E-2</c:v>
                </c:pt>
                <c:pt idx="331">
                  <c:v>-3.5459999991871882E-2</c:v>
                </c:pt>
                <c:pt idx="332">
                  <c:v>-3.8880000000062864E-2</c:v>
                </c:pt>
                <c:pt idx="334">
                  <c:v>-5.0479999998060521E-2</c:v>
                </c:pt>
                <c:pt idx="335">
                  <c:v>-5.3899999998975545E-2</c:v>
                </c:pt>
                <c:pt idx="336">
                  <c:v>-4.3159999993804377E-2</c:v>
                </c:pt>
                <c:pt idx="337">
                  <c:v>-5.1339999998162966E-2</c:v>
                </c:pt>
                <c:pt idx="338">
                  <c:v>-3.8939999998547137E-2</c:v>
                </c:pt>
                <c:pt idx="339">
                  <c:v>-4.3219999999564607E-2</c:v>
                </c:pt>
                <c:pt idx="340">
                  <c:v>-5.1459999995131511E-2</c:v>
                </c:pt>
                <c:pt idx="341">
                  <c:v>-4.5259999998961575E-2</c:v>
                </c:pt>
                <c:pt idx="342">
                  <c:v>-4.0779999995720573E-2</c:v>
                </c:pt>
                <c:pt idx="343">
                  <c:v>-5.1219999993918464E-2</c:v>
                </c:pt>
                <c:pt idx="344">
                  <c:v>-5.3520000001299195E-2</c:v>
                </c:pt>
                <c:pt idx="345">
                  <c:v>-5.3179999995336402E-2</c:v>
                </c:pt>
                <c:pt idx="346">
                  <c:v>-4.499999999825377E-2</c:v>
                </c:pt>
                <c:pt idx="347">
                  <c:v>-4.6479999997245613E-2</c:v>
                </c:pt>
                <c:pt idx="348">
                  <c:v>-7.3879999996279366E-2</c:v>
                </c:pt>
                <c:pt idx="349">
                  <c:v>-4.6880000001692679E-2</c:v>
                </c:pt>
                <c:pt idx="350">
                  <c:v>-5.5260000000998843E-2</c:v>
                </c:pt>
                <c:pt idx="351">
                  <c:v>-5.73999999978696E-2</c:v>
                </c:pt>
                <c:pt idx="352">
                  <c:v>-5.0340000001597218E-2</c:v>
                </c:pt>
                <c:pt idx="355">
                  <c:v>-5.6499999998777639E-2</c:v>
                </c:pt>
                <c:pt idx="357">
                  <c:v>-4.8500000004423782E-2</c:v>
                </c:pt>
                <c:pt idx="358">
                  <c:v>-4.5500000000174623E-2</c:v>
                </c:pt>
                <c:pt idx="359">
                  <c:v>-5.0560000003315508E-2</c:v>
                </c:pt>
                <c:pt idx="360">
                  <c:v>-5.30599999910919E-2</c:v>
                </c:pt>
                <c:pt idx="371">
                  <c:v>-4.913999999553198E-2</c:v>
                </c:pt>
                <c:pt idx="412">
                  <c:v>-4.9539999999979045E-2</c:v>
                </c:pt>
                <c:pt idx="512">
                  <c:v>-4.8699999999371357E-2</c:v>
                </c:pt>
                <c:pt idx="522">
                  <c:v>-5.0219999990076758E-2</c:v>
                </c:pt>
                <c:pt idx="529">
                  <c:v>-4.9220000000786968E-2</c:v>
                </c:pt>
                <c:pt idx="549">
                  <c:v>-5.400999999983469E-2</c:v>
                </c:pt>
                <c:pt idx="551">
                  <c:v>-5.327999999281019E-2</c:v>
                </c:pt>
                <c:pt idx="554">
                  <c:v>-5.5379999997967388E-2</c:v>
                </c:pt>
                <c:pt idx="563">
                  <c:v>-5.4069999991043005E-2</c:v>
                </c:pt>
                <c:pt idx="572">
                  <c:v>-5.9719999997469131E-2</c:v>
                </c:pt>
                <c:pt idx="585">
                  <c:v>-6.9980000000214204E-2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DB-4C14-B24D-CCE263B4186C}"/>
            </c:ext>
          </c:extLst>
        </c:ser>
        <c:ser>
          <c:idx val="1"/>
          <c:order val="1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Active!$J$21:$J$641</c:f>
              <c:numCache>
                <c:formatCode>General</c:formatCode>
                <c:ptCount val="621"/>
                <c:pt idx="23">
                  <c:v>5.385999999998603E-2</c:v>
                </c:pt>
                <c:pt idx="24">
                  <c:v>5.2640000001701992E-2</c:v>
                </c:pt>
                <c:pt idx="25">
                  <c:v>5.1290000003064051E-2</c:v>
                </c:pt>
                <c:pt idx="26">
                  <c:v>5.0119999999878928E-2</c:v>
                </c:pt>
                <c:pt idx="27">
                  <c:v>4.8009999998612329E-2</c:v>
                </c:pt>
                <c:pt idx="28">
                  <c:v>5.0259999996342231E-2</c:v>
                </c:pt>
                <c:pt idx="29">
                  <c:v>5.0400000000081491E-2</c:v>
                </c:pt>
                <c:pt idx="30">
                  <c:v>5.0460000005841721E-2</c:v>
                </c:pt>
                <c:pt idx="31">
                  <c:v>5.0020000002405141E-2</c:v>
                </c:pt>
                <c:pt idx="32">
                  <c:v>4.9680000003718305E-2</c:v>
                </c:pt>
                <c:pt idx="33">
                  <c:v>4.9380000004020985E-2</c:v>
                </c:pt>
                <c:pt idx="34">
                  <c:v>4.8960000000079162E-2</c:v>
                </c:pt>
                <c:pt idx="35">
                  <c:v>5.0490000001445878E-2</c:v>
                </c:pt>
                <c:pt idx="39">
                  <c:v>4.6959999999671709E-2</c:v>
                </c:pt>
                <c:pt idx="40">
                  <c:v>4.469999999855645E-2</c:v>
                </c:pt>
                <c:pt idx="41">
                  <c:v>4.8180000005231705E-2</c:v>
                </c:pt>
                <c:pt idx="42">
                  <c:v>4.010000000562286E-2</c:v>
                </c:pt>
                <c:pt idx="43">
                  <c:v>3.988000000390457E-2</c:v>
                </c:pt>
                <c:pt idx="44">
                  <c:v>4.1940000002796296E-2</c:v>
                </c:pt>
                <c:pt idx="45">
                  <c:v>4.2640000006940681E-2</c:v>
                </c:pt>
                <c:pt idx="46">
                  <c:v>3.8560000000870787E-2</c:v>
                </c:pt>
                <c:pt idx="47">
                  <c:v>4.041999999753898E-2</c:v>
                </c:pt>
                <c:pt idx="48">
                  <c:v>3.6860000007436611E-2</c:v>
                </c:pt>
                <c:pt idx="53">
                  <c:v>3.545999999914784E-2</c:v>
                </c:pt>
                <c:pt idx="54">
                  <c:v>2.9560000002675224E-2</c:v>
                </c:pt>
                <c:pt idx="55">
                  <c:v>2.0340000002761371E-2</c:v>
                </c:pt>
                <c:pt idx="57">
                  <c:v>3.132000000186963E-2</c:v>
                </c:pt>
                <c:pt idx="58">
                  <c:v>2.5240000002668239E-2</c:v>
                </c:pt>
                <c:pt idx="63">
                  <c:v>2.6940000003378373E-2</c:v>
                </c:pt>
                <c:pt idx="64">
                  <c:v>2.4879999997210689E-2</c:v>
                </c:pt>
                <c:pt idx="67">
                  <c:v>1.0999999998603016E-2</c:v>
                </c:pt>
                <c:pt idx="68">
                  <c:v>1.292000000103144E-2</c:v>
                </c:pt>
                <c:pt idx="69">
                  <c:v>1.1700000002747402E-2</c:v>
                </c:pt>
                <c:pt idx="74">
                  <c:v>1.3539999999920838E-2</c:v>
                </c:pt>
                <c:pt idx="75">
                  <c:v>1.5740000002551824E-2</c:v>
                </c:pt>
                <c:pt idx="76">
                  <c:v>1.1640000004263129E-2</c:v>
                </c:pt>
                <c:pt idx="84">
                  <c:v>1.1559999999008141E-2</c:v>
                </c:pt>
                <c:pt idx="87">
                  <c:v>9.3600000036531128E-3</c:v>
                </c:pt>
                <c:pt idx="88">
                  <c:v>7.8400000056717545E-3</c:v>
                </c:pt>
                <c:pt idx="91">
                  <c:v>5.380000002332963E-3</c:v>
                </c:pt>
                <c:pt idx="93">
                  <c:v>8.0000005254987627E-5</c:v>
                </c:pt>
                <c:pt idx="94">
                  <c:v>5.999999848427251E-5</c:v>
                </c:pt>
                <c:pt idx="95">
                  <c:v>3.0600000027334318E-3</c:v>
                </c:pt>
                <c:pt idx="96">
                  <c:v>5.0600000031408854E-3</c:v>
                </c:pt>
                <c:pt idx="97">
                  <c:v>4.1200000050594099E-3</c:v>
                </c:pt>
                <c:pt idx="110">
                  <c:v>1.0800000018207356E-3</c:v>
                </c:pt>
                <c:pt idx="111">
                  <c:v>4.0399999998044223E-3</c:v>
                </c:pt>
                <c:pt idx="113">
                  <c:v>-3.2799999971757643E-3</c:v>
                </c:pt>
                <c:pt idx="114">
                  <c:v>4.7200000044540502E-3</c:v>
                </c:pt>
                <c:pt idx="115">
                  <c:v>1.1999999987892807E-3</c:v>
                </c:pt>
                <c:pt idx="116">
                  <c:v>5.2000000141561031E-4</c:v>
                </c:pt>
                <c:pt idx="117">
                  <c:v>-8.2000000111293048E-4</c:v>
                </c:pt>
                <c:pt idx="122">
                  <c:v>3.4000000596279278E-4</c:v>
                </c:pt>
                <c:pt idx="125">
                  <c:v>9.0000000054715201E-3</c:v>
                </c:pt>
                <c:pt idx="139">
                  <c:v>8.020000001124572E-3</c:v>
                </c:pt>
                <c:pt idx="144">
                  <c:v>-8.3999999333173037E-4</c:v>
                </c:pt>
                <c:pt idx="146">
                  <c:v>-1.8659999994270038E-2</c:v>
                </c:pt>
                <c:pt idx="155">
                  <c:v>-1.2839999995776452E-2</c:v>
                </c:pt>
                <c:pt idx="162">
                  <c:v>-3.6000000036437996E-3</c:v>
                </c:pt>
                <c:pt idx="300">
                  <c:v>-2.7459999997518025E-2</c:v>
                </c:pt>
                <c:pt idx="307">
                  <c:v>-2.9999999991559889E-2</c:v>
                </c:pt>
                <c:pt idx="364">
                  <c:v>-5.4959999994025566E-2</c:v>
                </c:pt>
                <c:pt idx="365">
                  <c:v>-5.5220000002009328E-2</c:v>
                </c:pt>
                <c:pt idx="399">
                  <c:v>-5.2700000000186265E-2</c:v>
                </c:pt>
                <c:pt idx="411">
                  <c:v>-5.2439999999478459E-2</c:v>
                </c:pt>
                <c:pt idx="413">
                  <c:v>-5.1739999995334074E-2</c:v>
                </c:pt>
                <c:pt idx="415">
                  <c:v>-5.1719999995839316E-2</c:v>
                </c:pt>
                <c:pt idx="417">
                  <c:v>-5.0559999996039551E-2</c:v>
                </c:pt>
                <c:pt idx="440">
                  <c:v>-4.9419999995734543E-2</c:v>
                </c:pt>
                <c:pt idx="513">
                  <c:v>-4.8699999999371357E-2</c:v>
                </c:pt>
                <c:pt idx="523">
                  <c:v>-5.0219999990076758E-2</c:v>
                </c:pt>
                <c:pt idx="530">
                  <c:v>-4.9220000000786968E-2</c:v>
                </c:pt>
                <c:pt idx="550">
                  <c:v>-5.400999999983469E-2</c:v>
                </c:pt>
                <c:pt idx="552">
                  <c:v>-5.327999999281019E-2</c:v>
                </c:pt>
                <c:pt idx="555">
                  <c:v>-5.5379999997967388E-2</c:v>
                </c:pt>
                <c:pt idx="564">
                  <c:v>-5.4069999991043005E-2</c:v>
                </c:pt>
                <c:pt idx="573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DB-4C14-B24D-CCE263B4186C}"/>
            </c:ext>
          </c:extLst>
        </c:ser>
        <c:ser>
          <c:idx val="2"/>
          <c:order val="2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Active!$K$21:$K$641</c:f>
              <c:numCache>
                <c:formatCode>General</c:formatCode>
                <c:ptCount val="621"/>
                <c:pt idx="308">
                  <c:v>-2.8099999995902181E-2</c:v>
                </c:pt>
                <c:pt idx="311">
                  <c:v>-2.0749999996041879E-2</c:v>
                </c:pt>
                <c:pt idx="314">
                  <c:v>-2.8439999994589016E-2</c:v>
                </c:pt>
                <c:pt idx="328">
                  <c:v>-3.7960000001476146E-2</c:v>
                </c:pt>
                <c:pt idx="333">
                  <c:v>-4.2059999999764841E-2</c:v>
                </c:pt>
                <c:pt idx="353">
                  <c:v>-5.431999999564141E-2</c:v>
                </c:pt>
                <c:pt idx="354">
                  <c:v>-5.431999999564141E-2</c:v>
                </c:pt>
                <c:pt idx="356">
                  <c:v>-5.430000000342261E-2</c:v>
                </c:pt>
                <c:pt idx="361">
                  <c:v>-5.2259999996749684E-2</c:v>
                </c:pt>
                <c:pt idx="362">
                  <c:v>-5.6019999996351544E-2</c:v>
                </c:pt>
                <c:pt idx="363">
                  <c:v>-5.5689999993774109E-2</c:v>
                </c:pt>
                <c:pt idx="366">
                  <c:v>-4.8179999997955747E-2</c:v>
                </c:pt>
                <c:pt idx="367">
                  <c:v>-6.1920000000100117E-2</c:v>
                </c:pt>
                <c:pt idx="368">
                  <c:v>-5.5280000000493601E-2</c:v>
                </c:pt>
                <c:pt idx="369">
                  <c:v>-4.8779999997350387E-2</c:v>
                </c:pt>
                <c:pt idx="370">
                  <c:v>-4.7579999998561107E-2</c:v>
                </c:pt>
                <c:pt idx="372">
                  <c:v>-5.1820000000589062E-2</c:v>
                </c:pt>
                <c:pt idx="373">
                  <c:v>-5.8259999997972045E-2</c:v>
                </c:pt>
                <c:pt idx="374">
                  <c:v>-5.1019999998970889E-2</c:v>
                </c:pt>
                <c:pt idx="375">
                  <c:v>-5.4799999990791548E-2</c:v>
                </c:pt>
                <c:pt idx="376">
                  <c:v>-5.4179999999178108E-2</c:v>
                </c:pt>
                <c:pt idx="377">
                  <c:v>-5.0339999994321261E-2</c:v>
                </c:pt>
                <c:pt idx="378">
                  <c:v>-5.8879999996861443E-2</c:v>
                </c:pt>
                <c:pt idx="379">
                  <c:v>-5.7519999994838145E-2</c:v>
                </c:pt>
                <c:pt idx="380">
                  <c:v>-6.0179999993124511E-2</c:v>
                </c:pt>
                <c:pt idx="381">
                  <c:v>-5.1659999997355044E-2</c:v>
                </c:pt>
                <c:pt idx="382">
                  <c:v>-5.311999999685213E-2</c:v>
                </c:pt>
                <c:pt idx="383">
                  <c:v>-4.559999999764841E-2</c:v>
                </c:pt>
                <c:pt idx="384">
                  <c:v>-5.4479999998875428E-2</c:v>
                </c:pt>
                <c:pt idx="385">
                  <c:v>-5.4539999997359701E-2</c:v>
                </c:pt>
                <c:pt idx="386">
                  <c:v>-5.4980000000796281E-2</c:v>
                </c:pt>
                <c:pt idx="387">
                  <c:v>-5.438000000140164E-2</c:v>
                </c:pt>
                <c:pt idx="388">
                  <c:v>-5.3879999999480788E-2</c:v>
                </c:pt>
                <c:pt idx="390">
                  <c:v>-5.8239999998477288E-2</c:v>
                </c:pt>
                <c:pt idx="391">
                  <c:v>-5.4659999994328246E-2</c:v>
                </c:pt>
                <c:pt idx="392">
                  <c:v>-5.3659999997762498E-2</c:v>
                </c:pt>
                <c:pt idx="393">
                  <c:v>-5.3173052110651042E-2</c:v>
                </c:pt>
                <c:pt idx="394">
                  <c:v>-5.3519999994023237E-2</c:v>
                </c:pt>
                <c:pt idx="395">
                  <c:v>-5.6539999997767154E-2</c:v>
                </c:pt>
                <c:pt idx="396">
                  <c:v>-5.5759999995643739E-2</c:v>
                </c:pt>
                <c:pt idx="397">
                  <c:v>-5.2439999992202502E-2</c:v>
                </c:pt>
                <c:pt idx="398">
                  <c:v>-5.3179999995336402E-2</c:v>
                </c:pt>
                <c:pt idx="400">
                  <c:v>-5.5779999995138496E-2</c:v>
                </c:pt>
                <c:pt idx="401">
                  <c:v>-5.3099999997357372E-2</c:v>
                </c:pt>
                <c:pt idx="402">
                  <c:v>-5.311999999685213E-2</c:v>
                </c:pt>
                <c:pt idx="403">
                  <c:v>-6.2159999994037207E-2</c:v>
                </c:pt>
                <c:pt idx="404">
                  <c:v>-6.2159999994037207E-2</c:v>
                </c:pt>
                <c:pt idx="405">
                  <c:v>-5.2019999995536637E-2</c:v>
                </c:pt>
                <c:pt idx="406">
                  <c:v>-5.2369999997608829E-2</c:v>
                </c:pt>
                <c:pt idx="407">
                  <c:v>-5.333999999857042E-2</c:v>
                </c:pt>
                <c:pt idx="408">
                  <c:v>-5.1979999996547122E-2</c:v>
                </c:pt>
                <c:pt idx="409">
                  <c:v>-4.935999999725027E-2</c:v>
                </c:pt>
                <c:pt idx="414">
                  <c:v>-4.8179999997955747E-2</c:v>
                </c:pt>
                <c:pt idx="416">
                  <c:v>-5.0699999999778811E-2</c:v>
                </c:pt>
                <c:pt idx="418">
                  <c:v>-5.0839999996242113E-2</c:v>
                </c:pt>
                <c:pt idx="419">
                  <c:v>-5.0149999995483086E-2</c:v>
                </c:pt>
                <c:pt idx="420">
                  <c:v>-5.0149999995483086E-2</c:v>
                </c:pt>
                <c:pt idx="421">
                  <c:v>-5.0149999995483086E-2</c:v>
                </c:pt>
                <c:pt idx="422">
                  <c:v>-5.0179999998363201E-2</c:v>
                </c:pt>
                <c:pt idx="423">
                  <c:v>-5.0279999995836988E-2</c:v>
                </c:pt>
                <c:pt idx="424">
                  <c:v>-5.0279999995836988E-2</c:v>
                </c:pt>
                <c:pt idx="425">
                  <c:v>-5.0009999991743825E-2</c:v>
                </c:pt>
                <c:pt idx="426">
                  <c:v>-5.0639999994018581E-2</c:v>
                </c:pt>
                <c:pt idx="427">
                  <c:v>-5.0619999994523823E-2</c:v>
                </c:pt>
                <c:pt idx="428">
                  <c:v>-5.0080000000889413E-2</c:v>
                </c:pt>
                <c:pt idx="429">
                  <c:v>-5.0009999999019783E-2</c:v>
                </c:pt>
                <c:pt idx="430">
                  <c:v>-5.0139999999373686E-2</c:v>
                </c:pt>
                <c:pt idx="431">
                  <c:v>-5.0559999996039551E-2</c:v>
                </c:pt>
                <c:pt idx="432">
                  <c:v>-5.3740000003017485E-2</c:v>
                </c:pt>
                <c:pt idx="433">
                  <c:v>-5.0239999996847473E-2</c:v>
                </c:pt>
                <c:pt idx="434">
                  <c:v>-5.0300000002607703E-2</c:v>
                </c:pt>
                <c:pt idx="435">
                  <c:v>-5.0459999998565763E-2</c:v>
                </c:pt>
                <c:pt idx="436">
                  <c:v>-4.5630000000528526E-2</c:v>
                </c:pt>
                <c:pt idx="437">
                  <c:v>-4.9740000002202578E-2</c:v>
                </c:pt>
                <c:pt idx="438">
                  <c:v>-5.7979999990493525E-2</c:v>
                </c:pt>
                <c:pt idx="439">
                  <c:v>-5.0950000004377216E-2</c:v>
                </c:pt>
                <c:pt idx="441">
                  <c:v>-4.9299999998765998E-2</c:v>
                </c:pt>
                <c:pt idx="442">
                  <c:v>-4.9179999994521495E-2</c:v>
                </c:pt>
                <c:pt idx="443">
                  <c:v>-4.9339999997755513E-2</c:v>
                </c:pt>
                <c:pt idx="444">
                  <c:v>-4.9019999998563435E-2</c:v>
                </c:pt>
                <c:pt idx="445">
                  <c:v>-4.8999999999068677E-2</c:v>
                </c:pt>
                <c:pt idx="446">
                  <c:v>-5.0320000002102461E-2</c:v>
                </c:pt>
                <c:pt idx="447">
                  <c:v>-4.8819999996339902E-2</c:v>
                </c:pt>
                <c:pt idx="448">
                  <c:v>-4.8159999998460989E-2</c:v>
                </c:pt>
                <c:pt idx="449">
                  <c:v>-4.7819999999774154E-2</c:v>
                </c:pt>
                <c:pt idx="450">
                  <c:v>-4.7539999999571592E-2</c:v>
                </c:pt>
                <c:pt idx="451">
                  <c:v>-4.927999999927124E-2</c:v>
                </c:pt>
                <c:pt idx="452">
                  <c:v>-4.897999999957392E-2</c:v>
                </c:pt>
                <c:pt idx="453">
                  <c:v>-4.8779999997350387E-2</c:v>
                </c:pt>
                <c:pt idx="454">
                  <c:v>-4.7079999996640254E-2</c:v>
                </c:pt>
                <c:pt idx="455">
                  <c:v>-4.875999999785563E-2</c:v>
                </c:pt>
                <c:pt idx="456">
                  <c:v>-4.8739999998360872E-2</c:v>
                </c:pt>
                <c:pt idx="457">
                  <c:v>-4.8390000003564637E-2</c:v>
                </c:pt>
                <c:pt idx="458">
                  <c:v>-4.8280000002705492E-2</c:v>
                </c:pt>
                <c:pt idx="459">
                  <c:v>-4.921999999351101E-2</c:v>
                </c:pt>
                <c:pt idx="460">
                  <c:v>-4.9049999994167592E-2</c:v>
                </c:pt>
                <c:pt idx="462">
                  <c:v>-4.8659999993105885E-2</c:v>
                </c:pt>
                <c:pt idx="463">
                  <c:v>-4.8559999995632097E-2</c:v>
                </c:pt>
                <c:pt idx="464">
                  <c:v>-4.8599999994621612E-2</c:v>
                </c:pt>
                <c:pt idx="465">
                  <c:v>-4.8239999996440019E-2</c:v>
                </c:pt>
                <c:pt idx="466">
                  <c:v>-4.9019999998563435E-2</c:v>
                </c:pt>
                <c:pt idx="467">
                  <c:v>-4.8719999998866115E-2</c:v>
                </c:pt>
                <c:pt idx="468">
                  <c:v>-5.0189999994472601E-2</c:v>
                </c:pt>
                <c:pt idx="469">
                  <c:v>-4.8669999996491242E-2</c:v>
                </c:pt>
                <c:pt idx="470">
                  <c:v>-5.6539999997767154E-2</c:v>
                </c:pt>
                <c:pt idx="471">
                  <c:v>-4.8540000003413297E-2</c:v>
                </c:pt>
                <c:pt idx="472">
                  <c:v>-4.8130000002856832E-2</c:v>
                </c:pt>
                <c:pt idx="473">
                  <c:v>-4.8000000002502929E-2</c:v>
                </c:pt>
                <c:pt idx="474">
                  <c:v>-4.860999999800697E-2</c:v>
                </c:pt>
                <c:pt idx="475">
                  <c:v>-4.5969999999215361E-2</c:v>
                </c:pt>
                <c:pt idx="476">
                  <c:v>-4.8669999996491242E-2</c:v>
                </c:pt>
                <c:pt idx="477">
                  <c:v>-4.8569999999017455E-2</c:v>
                </c:pt>
                <c:pt idx="478">
                  <c:v>-4.8569999999017455E-2</c:v>
                </c:pt>
                <c:pt idx="479">
                  <c:v>-4.7039999997650739E-2</c:v>
                </c:pt>
                <c:pt idx="480">
                  <c:v>-4.8659999993105885E-2</c:v>
                </c:pt>
                <c:pt idx="481">
                  <c:v>-4.995000000053551E-2</c:v>
                </c:pt>
                <c:pt idx="482">
                  <c:v>-4.853000000002794E-2</c:v>
                </c:pt>
                <c:pt idx="483">
                  <c:v>-4.8279999995429534E-2</c:v>
                </c:pt>
                <c:pt idx="484">
                  <c:v>-4.8199999997450504E-2</c:v>
                </c:pt>
                <c:pt idx="485">
                  <c:v>-4.8159999998460989E-2</c:v>
                </c:pt>
                <c:pt idx="486">
                  <c:v>-4.8159999998460989E-2</c:v>
                </c:pt>
                <c:pt idx="487">
                  <c:v>-4.7720000002300367E-2</c:v>
                </c:pt>
                <c:pt idx="488">
                  <c:v>-4.7720000002300367E-2</c:v>
                </c:pt>
                <c:pt idx="489">
                  <c:v>-4.6139999998558778E-2</c:v>
                </c:pt>
                <c:pt idx="490">
                  <c:v>-4.8899999994318932E-2</c:v>
                </c:pt>
                <c:pt idx="491">
                  <c:v>-4.8719999991590157E-2</c:v>
                </c:pt>
                <c:pt idx="492">
                  <c:v>-4.9299999998765998E-2</c:v>
                </c:pt>
                <c:pt idx="493">
                  <c:v>-4.9299999998765998E-2</c:v>
                </c:pt>
                <c:pt idx="494">
                  <c:v>-4.891999999381369E-2</c:v>
                </c:pt>
                <c:pt idx="495">
                  <c:v>-4.8589999998512212E-2</c:v>
                </c:pt>
                <c:pt idx="496">
                  <c:v>-4.4289999990724027E-2</c:v>
                </c:pt>
                <c:pt idx="497">
                  <c:v>-4.898999999568332E-2</c:v>
                </c:pt>
                <c:pt idx="498">
                  <c:v>-5.1950000000942964E-2</c:v>
                </c:pt>
                <c:pt idx="499">
                  <c:v>-5.1950000000942964E-2</c:v>
                </c:pt>
                <c:pt idx="500">
                  <c:v>-4.995000000053551E-2</c:v>
                </c:pt>
                <c:pt idx="501">
                  <c:v>-4.995000000053551E-2</c:v>
                </c:pt>
                <c:pt idx="502">
                  <c:v>-4.7310000001743902E-2</c:v>
                </c:pt>
                <c:pt idx="503">
                  <c:v>-4.875999999785563E-2</c:v>
                </c:pt>
                <c:pt idx="504">
                  <c:v>-4.875999999785563E-2</c:v>
                </c:pt>
                <c:pt idx="505">
                  <c:v>-4.8560000002908055E-2</c:v>
                </c:pt>
                <c:pt idx="506">
                  <c:v>-4.8560000002908055E-2</c:v>
                </c:pt>
                <c:pt idx="507">
                  <c:v>-4.409999999916181E-2</c:v>
                </c:pt>
                <c:pt idx="508">
                  <c:v>-4.9169999998412095E-2</c:v>
                </c:pt>
                <c:pt idx="509">
                  <c:v>-4.9169999998412095E-2</c:v>
                </c:pt>
                <c:pt idx="510">
                  <c:v>-4.8770000001240987E-2</c:v>
                </c:pt>
                <c:pt idx="511">
                  <c:v>-4.8770000001240987E-2</c:v>
                </c:pt>
                <c:pt idx="514">
                  <c:v>-4.8669999996491242E-2</c:v>
                </c:pt>
                <c:pt idx="515">
                  <c:v>-4.8199999997450504E-2</c:v>
                </c:pt>
                <c:pt idx="516">
                  <c:v>-4.7769999997399282E-2</c:v>
                </c:pt>
                <c:pt idx="517">
                  <c:v>-4.8899999994318932E-2</c:v>
                </c:pt>
                <c:pt idx="518">
                  <c:v>-4.9460000002000015E-2</c:v>
                </c:pt>
                <c:pt idx="519">
                  <c:v>-4.9259999999776483E-2</c:v>
                </c:pt>
                <c:pt idx="520">
                  <c:v>-4.9259999999776483E-2</c:v>
                </c:pt>
                <c:pt idx="521">
                  <c:v>-4.9070000000938307E-2</c:v>
                </c:pt>
                <c:pt idx="524">
                  <c:v>-5.0299999995331746E-2</c:v>
                </c:pt>
                <c:pt idx="525">
                  <c:v>-4.8599999994621612E-2</c:v>
                </c:pt>
                <c:pt idx="526">
                  <c:v>-5.0640000001294538E-2</c:v>
                </c:pt>
                <c:pt idx="527">
                  <c:v>-5.0640000001294538E-2</c:v>
                </c:pt>
                <c:pt idx="528">
                  <c:v>-5.0510000000940636E-2</c:v>
                </c:pt>
                <c:pt idx="531">
                  <c:v>-4.2860000001383014E-2</c:v>
                </c:pt>
                <c:pt idx="532">
                  <c:v>-4.1369999999005813E-2</c:v>
                </c:pt>
                <c:pt idx="533">
                  <c:v>-6.1240000002726447E-2</c:v>
                </c:pt>
                <c:pt idx="534">
                  <c:v>-5.0139999992097728E-2</c:v>
                </c:pt>
                <c:pt idx="535">
                  <c:v>-5.0139999992097728E-2</c:v>
                </c:pt>
                <c:pt idx="536">
                  <c:v>-5.0139999992097728E-2</c:v>
                </c:pt>
                <c:pt idx="537">
                  <c:v>-5.0129999995988328E-2</c:v>
                </c:pt>
                <c:pt idx="538">
                  <c:v>-4.8339999993913807E-2</c:v>
                </c:pt>
                <c:pt idx="539">
                  <c:v>-5.0439999991795048E-2</c:v>
                </c:pt>
                <c:pt idx="540">
                  <c:v>-5.1019999998970889E-2</c:v>
                </c:pt>
                <c:pt idx="541">
                  <c:v>-5.0929999997606501E-2</c:v>
                </c:pt>
                <c:pt idx="542">
                  <c:v>-5.0919999994221143E-2</c:v>
                </c:pt>
                <c:pt idx="543">
                  <c:v>-5.1009999995585531E-2</c:v>
                </c:pt>
                <c:pt idx="544">
                  <c:v>-5.2680000000691507E-2</c:v>
                </c:pt>
                <c:pt idx="545">
                  <c:v>-5.1819999993313104E-2</c:v>
                </c:pt>
                <c:pt idx="546">
                  <c:v>-5.3239999993820675E-2</c:v>
                </c:pt>
                <c:pt idx="547">
                  <c:v>-5.3999999996449333E-2</c:v>
                </c:pt>
                <c:pt idx="548">
                  <c:v>-5.3160000003117602E-2</c:v>
                </c:pt>
                <c:pt idx="553">
                  <c:v>-5.5599999992409721E-2</c:v>
                </c:pt>
                <c:pt idx="556">
                  <c:v>-5.6439999993017409E-2</c:v>
                </c:pt>
                <c:pt idx="557">
                  <c:v>-5.6439999993017409E-2</c:v>
                </c:pt>
                <c:pt idx="558">
                  <c:v>-5.6339999995543621E-2</c:v>
                </c:pt>
                <c:pt idx="559">
                  <c:v>-5.6339999995543621E-2</c:v>
                </c:pt>
                <c:pt idx="560">
                  <c:v>-5.6239999998069834E-2</c:v>
                </c:pt>
                <c:pt idx="561">
                  <c:v>-5.6139999993320089E-2</c:v>
                </c:pt>
                <c:pt idx="562">
                  <c:v>-5.6139999993320089E-2</c:v>
                </c:pt>
                <c:pt idx="565">
                  <c:v>-5.7029999996302649E-2</c:v>
                </c:pt>
                <c:pt idx="566">
                  <c:v>-5.6859999996959232E-2</c:v>
                </c:pt>
                <c:pt idx="567">
                  <c:v>-5.6859999996959232E-2</c:v>
                </c:pt>
                <c:pt idx="568">
                  <c:v>-6.6259999992325902E-2</c:v>
                </c:pt>
                <c:pt idx="569">
                  <c:v>-6.6259999992325902E-2</c:v>
                </c:pt>
                <c:pt idx="570">
                  <c:v>-6.6259999992325902E-2</c:v>
                </c:pt>
                <c:pt idx="571">
                  <c:v>-5.9319999993022066E-2</c:v>
                </c:pt>
                <c:pt idx="574">
                  <c:v>-6.0459999993327074E-2</c:v>
                </c:pt>
                <c:pt idx="575">
                  <c:v>-6.0059999996155966E-2</c:v>
                </c:pt>
                <c:pt idx="576">
                  <c:v>-5.9659999998984858E-2</c:v>
                </c:pt>
                <c:pt idx="577">
                  <c:v>-6.0119999994640239E-2</c:v>
                </c:pt>
                <c:pt idx="578">
                  <c:v>-6.1459999997168779E-2</c:v>
                </c:pt>
                <c:pt idx="579">
                  <c:v>-6.1159999997471459E-2</c:v>
                </c:pt>
                <c:pt idx="580">
                  <c:v>-6.6299999998591375E-2</c:v>
                </c:pt>
                <c:pt idx="581">
                  <c:v>-6.5600000001722947E-2</c:v>
                </c:pt>
                <c:pt idx="582">
                  <c:v>-6.5300000002025627E-2</c:v>
                </c:pt>
                <c:pt idx="583">
                  <c:v>-6.5199999997275881E-2</c:v>
                </c:pt>
                <c:pt idx="584">
                  <c:v>-6.5579999994952232E-2</c:v>
                </c:pt>
                <c:pt idx="586">
                  <c:v>-6.9479999896429945E-2</c:v>
                </c:pt>
                <c:pt idx="587">
                  <c:v>-7.0179999995161779E-2</c:v>
                </c:pt>
                <c:pt idx="588">
                  <c:v>-7.0369999993999954E-2</c:v>
                </c:pt>
                <c:pt idx="589">
                  <c:v>-7.0959999997285195E-2</c:v>
                </c:pt>
                <c:pt idx="590">
                  <c:v>-7.0159999995667022E-2</c:v>
                </c:pt>
                <c:pt idx="591">
                  <c:v>-7.0059999998193234E-2</c:v>
                </c:pt>
                <c:pt idx="592">
                  <c:v>-7.0429999992484227E-2</c:v>
                </c:pt>
                <c:pt idx="593">
                  <c:v>-6.9129999996221159E-2</c:v>
                </c:pt>
                <c:pt idx="594">
                  <c:v>-6.8229999997129198E-2</c:v>
                </c:pt>
                <c:pt idx="595">
                  <c:v>-6.9060000227182172E-2</c:v>
                </c:pt>
                <c:pt idx="596">
                  <c:v>-7.0659999997587875E-2</c:v>
                </c:pt>
                <c:pt idx="597">
                  <c:v>-7.0459999995364342E-2</c:v>
                </c:pt>
                <c:pt idx="598">
                  <c:v>-7.0659999997587875E-2</c:v>
                </c:pt>
                <c:pt idx="599">
                  <c:v>-7.0399999996880069E-2</c:v>
                </c:pt>
                <c:pt idx="600">
                  <c:v>-6.9369999997434206E-2</c:v>
                </c:pt>
                <c:pt idx="601">
                  <c:v>-7.4979999997594859E-2</c:v>
                </c:pt>
                <c:pt idx="602">
                  <c:v>-7.4880000000121072E-2</c:v>
                </c:pt>
                <c:pt idx="603">
                  <c:v>-7.5089999998454005E-2</c:v>
                </c:pt>
                <c:pt idx="604">
                  <c:v>-7.4919999999110587E-2</c:v>
                </c:pt>
                <c:pt idx="605">
                  <c:v>-7.148999985656701E-2</c:v>
                </c:pt>
                <c:pt idx="606">
                  <c:v>-7.5279999808117282E-2</c:v>
                </c:pt>
                <c:pt idx="607">
                  <c:v>-7.595999999466585E-2</c:v>
                </c:pt>
                <c:pt idx="608">
                  <c:v>-7.595999999466585E-2</c:v>
                </c:pt>
                <c:pt idx="609">
                  <c:v>-7.5859999997192062E-2</c:v>
                </c:pt>
                <c:pt idx="610">
                  <c:v>-7.9229999995732214E-2</c:v>
                </c:pt>
                <c:pt idx="611">
                  <c:v>-7.662999999593012E-2</c:v>
                </c:pt>
                <c:pt idx="612">
                  <c:v>-7.4929999995219987E-2</c:v>
                </c:pt>
                <c:pt idx="613">
                  <c:v>-7.55799999969895E-2</c:v>
                </c:pt>
                <c:pt idx="614">
                  <c:v>-7.5419999993755482E-2</c:v>
                </c:pt>
                <c:pt idx="615">
                  <c:v>-8.1739999994169921E-2</c:v>
                </c:pt>
                <c:pt idx="616">
                  <c:v>-8.1579999998211861E-2</c:v>
                </c:pt>
                <c:pt idx="617">
                  <c:v>-8.3399999995890539E-2</c:v>
                </c:pt>
                <c:pt idx="618">
                  <c:v>-8.2739999998011626E-2</c:v>
                </c:pt>
                <c:pt idx="619">
                  <c:v>-8.4499999997206032E-2</c:v>
                </c:pt>
                <c:pt idx="620">
                  <c:v>-9.1059999998833518E-2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DB-4C14-B24D-CCE263B4186C}"/>
            </c:ext>
          </c:extLst>
        </c:ser>
        <c:ser>
          <c:idx val="3"/>
          <c:order val="3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DB-4C14-B24D-CCE263B4186C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DB-4C14-B24D-CCE263B4186C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DB-4C14-B24D-CCE263B4186C}"/>
            </c:ext>
          </c:extLst>
        </c:ser>
        <c:ser>
          <c:idx val="6"/>
          <c:order val="6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5.0438278107762358E-2</c:v>
                </c:pt>
                <c:pt idx="1">
                  <c:v>5.0065777093500102E-2</c:v>
                </c:pt>
                <c:pt idx="2">
                  <c:v>5.023401689099654E-2</c:v>
                </c:pt>
                <c:pt idx="3">
                  <c:v>5.0715975564563004E-2</c:v>
                </c:pt>
                <c:pt idx="4">
                  <c:v>5.1322260416576296E-2</c:v>
                </c:pt>
                <c:pt idx="5">
                  <c:v>5.1897712581725236E-2</c:v>
                </c:pt>
                <c:pt idx="6">
                  <c:v>5.2314604492411411E-2</c:v>
                </c:pt>
                <c:pt idx="7">
                  <c:v>5.2465814671576759E-2</c:v>
                </c:pt>
                <c:pt idx="8">
                  <c:v>5.2259130336535994E-2</c:v>
                </c:pt>
                <c:pt idx="9">
                  <c:v>5.161292111449281E-2</c:v>
                </c:pt>
                <c:pt idx="10">
                  <c:v>5.0453192409951185E-2</c:v>
                </c:pt>
                <c:pt idx="11">
                  <c:v>4.8712101894155382E-2</c:v>
                </c:pt>
                <c:pt idx="12">
                  <c:v>4.6328257373238861E-2</c:v>
                </c:pt>
                <c:pt idx="13">
                  <c:v>4.3249524901808084E-2</c:v>
                </c:pt>
                <c:pt idx="14">
                  <c:v>3.9439721032878607E-2</c:v>
                </c:pt>
                <c:pt idx="15">
                  <c:v>3.489138365781283E-2</c:v>
                </c:pt>
                <c:pt idx="16">
                  <c:v>2.964736182789935E-2</c:v>
                </c:pt>
                <c:pt idx="17">
                  <c:v>2.3832596850675097E-2</c:v>
                </c:pt>
                <c:pt idx="18">
                  <c:v>1.7690234686727698E-2</c:v>
                </c:pt>
                <c:pt idx="19">
                  <c:v>1.1598905637474431E-2</c:v>
                </c:pt>
                <c:pt idx="20">
                  <c:v>6.0298108979871829E-3</c:v>
                </c:pt>
                <c:pt idx="21">
                  <c:v>1.4225346962564445E-3</c:v>
                </c:pt>
                <c:pt idx="22">
                  <c:v>-1.9610159844330351E-3</c:v>
                </c:pt>
                <c:pt idx="23">
                  <c:v>-4.097520153118055E-3</c:v>
                </c:pt>
                <c:pt idx="24">
                  <c:v>-5.1490207257405577E-3</c:v>
                </c:pt>
                <c:pt idx="25">
                  <c:v>-5.3643735086600806E-3</c:v>
                </c:pt>
                <c:pt idx="26">
                  <c:v>-5.0028857699585105E-3</c:v>
                </c:pt>
                <c:pt idx="27">
                  <c:v>-4.2968408690192018E-3</c:v>
                </c:pt>
                <c:pt idx="28">
                  <c:v>-3.4410721194434784E-3</c:v>
                </c:pt>
                <c:pt idx="29">
                  <c:v>-2.5953452864624338E-3</c:v>
                </c:pt>
                <c:pt idx="30">
                  <c:v>-1.8909518150109182E-3</c:v>
                </c:pt>
                <c:pt idx="31">
                  <c:v>-1.4376370882367854E-3</c:v>
                </c:pt>
                <c:pt idx="32">
                  <c:v>-1.3294896910107188E-3</c:v>
                </c:pt>
                <c:pt idx="33">
                  <c:v>-1.6494695584670666E-3</c:v>
                </c:pt>
                <c:pt idx="34">
                  <c:v>-2.4725576140085942E-3</c:v>
                </c:pt>
                <c:pt idx="35">
                  <c:v>-3.8674657447777556E-3</c:v>
                </c:pt>
                <c:pt idx="36">
                  <c:v>-5.8966325182343623E-3</c:v>
                </c:pt>
                <c:pt idx="37">
                  <c:v>-8.6138495569651006E-3</c:v>
                </c:pt>
                <c:pt idx="38">
                  <c:v>-1.2058253644913612E-2</c:v>
                </c:pt>
                <c:pt idx="39">
                  <c:v>-1.6242611236630688E-2</c:v>
                </c:pt>
                <c:pt idx="40">
                  <c:v>-2.1133175636405363E-2</c:v>
                </c:pt>
                <c:pt idx="41">
                  <c:v>-2.6619301412064054E-2</c:v>
                </c:pt>
                <c:pt idx="42">
                  <c:v>-3.2477045452461745E-2</c:v>
                </c:pt>
                <c:pt idx="43">
                  <c:v>-3.8346816615754155E-2</c:v>
                </c:pt>
                <c:pt idx="44">
                  <c:v>-4.3764941885243699E-2</c:v>
                </c:pt>
                <c:pt idx="45">
                  <c:v>-4.8277396536996871E-2</c:v>
                </c:pt>
                <c:pt idx="46">
                  <c:v>-5.1589544639590812E-2</c:v>
                </c:pt>
                <c:pt idx="47">
                  <c:v>-5.3644289911067053E-2</c:v>
                </c:pt>
                <c:pt idx="48">
                  <c:v>-5.4582628060025722E-2</c:v>
                </c:pt>
                <c:pt idx="49">
                  <c:v>-5.4646431560022787E-2</c:v>
                </c:pt>
                <c:pt idx="50">
                  <c:v>-5.4096670905826767E-2</c:v>
                </c:pt>
                <c:pt idx="51">
                  <c:v>-5.3170694343471908E-2</c:v>
                </c:pt>
                <c:pt idx="52">
                  <c:v>-5.2068841168799909E-2</c:v>
                </c:pt>
                <c:pt idx="53">
                  <c:v>-5.0955631033350844E-2</c:v>
                </c:pt>
                <c:pt idx="54">
                  <c:v>-4.9966069282395977E-2</c:v>
                </c:pt>
                <c:pt idx="55">
                  <c:v>-4.9212651368876259E-2</c:v>
                </c:pt>
                <c:pt idx="56">
                  <c:v>-4.8791438334587857E-2</c:v>
                </c:pt>
                <c:pt idx="57">
                  <c:v>-4.8786787011473792E-2</c:v>
                </c:pt>
                <c:pt idx="58">
                  <c:v>-4.9274701609314908E-2</c:v>
                </c:pt>
                <c:pt idx="59">
                  <c:v>-5.0324764566399803E-2</c:v>
                </c:pt>
                <c:pt idx="60">
                  <c:v>-5.2000412283510988E-2</c:v>
                </c:pt>
                <c:pt idx="61">
                  <c:v>-5.4356969379573933E-2</c:v>
                </c:pt>
                <c:pt idx="62">
                  <c:v>-5.7436280800457672E-2</c:v>
                </c:pt>
                <c:pt idx="63">
                  <c:v>-6.12559914467646E-2</c:v>
                </c:pt>
                <c:pt idx="64">
                  <c:v>-6.5790803245927662E-2</c:v>
                </c:pt>
                <c:pt idx="65">
                  <c:v>-7.0943556683202125E-2</c:v>
                </c:pt>
                <c:pt idx="66">
                  <c:v>-7.650895843660227E-2</c:v>
                </c:pt>
                <c:pt idx="67">
                  <c:v>-8.2147061649263886E-2</c:v>
                </c:pt>
                <c:pt idx="68">
                  <c:v>-8.7404229555092305E-2</c:v>
                </c:pt>
                <c:pt idx="69">
                  <c:v>-9.1815421837840611E-2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DB-4C14-B24D-CCE263B4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5280"/>
        <c:axId val="1"/>
      </c:scatterChart>
      <c:valAx>
        <c:axId val="9348952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44498777506108"/>
              <c:y val="0.92184724689165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17359413202935E-2"/>
              <c:y val="0.45470692717584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52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904645476772615"/>
          <c:y val="0.94849023090586149"/>
          <c:w val="0.52200488997555006"/>
          <c:h val="3.55239786856127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592238106159060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79167581867"/>
          <c:y val="0.2182897143762513"/>
          <c:w val="0.80744464161837837"/>
          <c:h val="0.57227303498638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  <c:pt idx="627">
                  <c:v>20714</c:v>
                </c:pt>
              </c:numCache>
            </c:numRef>
          </c:xVal>
          <c:yVal>
            <c:numRef>
              <c:f>Active!$I$21:$I$800</c:f>
              <c:numCache>
                <c:formatCode>General</c:formatCode>
                <c:ptCount val="780"/>
                <c:pt idx="36">
                  <c:v>4.6540000003005844E-2</c:v>
                </c:pt>
                <c:pt idx="37">
                  <c:v>4.6540000003005844E-2</c:v>
                </c:pt>
                <c:pt idx="38">
                  <c:v>5.2540000004228204E-2</c:v>
                </c:pt>
                <c:pt idx="49">
                  <c:v>2.8440000001864973E-2</c:v>
                </c:pt>
                <c:pt idx="50">
                  <c:v>2.7960000006714836E-2</c:v>
                </c:pt>
                <c:pt idx="51">
                  <c:v>3.4960000004502945E-2</c:v>
                </c:pt>
                <c:pt idx="52">
                  <c:v>3.6960000004910398E-2</c:v>
                </c:pt>
                <c:pt idx="56">
                  <c:v>3.4220000001369044E-2</c:v>
                </c:pt>
                <c:pt idx="59">
                  <c:v>3.4580000006826594E-2</c:v>
                </c:pt>
                <c:pt idx="60">
                  <c:v>2.8640000004088506E-2</c:v>
                </c:pt>
                <c:pt idx="61">
                  <c:v>2.9640000000654254E-2</c:v>
                </c:pt>
                <c:pt idx="62">
                  <c:v>3.1360000000859145E-2</c:v>
                </c:pt>
                <c:pt idx="65">
                  <c:v>1.2320000001636799E-2</c:v>
                </c:pt>
                <c:pt idx="66">
                  <c:v>3.4180000002379529E-2</c:v>
                </c:pt>
                <c:pt idx="70">
                  <c:v>1.4699999999720603E-2</c:v>
                </c:pt>
                <c:pt idx="71">
                  <c:v>1.4560000003257301E-2</c:v>
                </c:pt>
                <c:pt idx="73">
                  <c:v>1.6680000000633299E-2</c:v>
                </c:pt>
                <c:pt idx="77">
                  <c:v>4.42000000475673E-3</c:v>
                </c:pt>
                <c:pt idx="78">
                  <c:v>1.2300000002142042E-2</c:v>
                </c:pt>
                <c:pt idx="79">
                  <c:v>1.3359999997192062E-2</c:v>
                </c:pt>
                <c:pt idx="80">
                  <c:v>2.0000000076834112E-3</c:v>
                </c:pt>
                <c:pt idx="81">
                  <c:v>9.5400000063818879E-3</c:v>
                </c:pt>
                <c:pt idx="82">
                  <c:v>6.9000000003143214E-3</c:v>
                </c:pt>
                <c:pt idx="83">
                  <c:v>1.6779999998107087E-2</c:v>
                </c:pt>
                <c:pt idx="85">
                  <c:v>1.0360000007494818E-2</c:v>
                </c:pt>
                <c:pt idx="86">
                  <c:v>8.2400000028428622E-3</c:v>
                </c:pt>
                <c:pt idx="89">
                  <c:v>-1.9200000024284236E-3</c:v>
                </c:pt>
                <c:pt idx="90">
                  <c:v>2.0799999983864836E-3</c:v>
                </c:pt>
                <c:pt idx="92">
                  <c:v>1.0000000038417056E-3</c:v>
                </c:pt>
                <c:pt idx="98">
                  <c:v>7.4600000007194467E-3</c:v>
                </c:pt>
                <c:pt idx="99">
                  <c:v>1.0459999997692648E-2</c:v>
                </c:pt>
                <c:pt idx="100">
                  <c:v>5.2000000141561031E-4</c:v>
                </c:pt>
                <c:pt idx="101">
                  <c:v>4.5200000022305176E-3</c:v>
                </c:pt>
                <c:pt idx="102">
                  <c:v>-6.1999999888939783E-4</c:v>
                </c:pt>
                <c:pt idx="103">
                  <c:v>3.3800000019255094E-3</c:v>
                </c:pt>
                <c:pt idx="104">
                  <c:v>4.3799999984912574E-3</c:v>
                </c:pt>
                <c:pt idx="105">
                  <c:v>5.380000002332963E-3</c:v>
                </c:pt>
                <c:pt idx="106">
                  <c:v>8.3799999993061647E-3</c:v>
                </c:pt>
                <c:pt idx="108">
                  <c:v>1.3000000035390258E-3</c:v>
                </c:pt>
                <c:pt idx="109">
                  <c:v>3.9200000028358772E-3</c:v>
                </c:pt>
                <c:pt idx="112">
                  <c:v>2.5900000000547152E-2</c:v>
                </c:pt>
                <c:pt idx="118">
                  <c:v>-2.679999997781124E-3</c:v>
                </c:pt>
                <c:pt idx="119">
                  <c:v>-6.7999999737367034E-4</c:v>
                </c:pt>
                <c:pt idx="120">
                  <c:v>3.2799999971757643E-3</c:v>
                </c:pt>
                <c:pt idx="121">
                  <c:v>-1.4859999995678663E-2</c:v>
                </c:pt>
                <c:pt idx="123">
                  <c:v>2.5140000005194452E-2</c:v>
                </c:pt>
                <c:pt idx="124">
                  <c:v>1.0000000038417056E-3</c:v>
                </c:pt>
                <c:pt idx="126">
                  <c:v>1.0999999998603016E-2</c:v>
                </c:pt>
                <c:pt idx="127">
                  <c:v>1.8499999998311978E-2</c:v>
                </c:pt>
                <c:pt idx="128">
                  <c:v>-5.6399999957648106E-3</c:v>
                </c:pt>
                <c:pt idx="129">
                  <c:v>3.9800000013201497E-3</c:v>
                </c:pt>
                <c:pt idx="130">
                  <c:v>5.8399999979883432E-3</c:v>
                </c:pt>
                <c:pt idx="131">
                  <c:v>-2.9199999989941716E-3</c:v>
                </c:pt>
                <c:pt idx="132">
                  <c:v>1.1080000003858004E-2</c:v>
                </c:pt>
                <c:pt idx="133">
                  <c:v>1.7000000079860911E-3</c:v>
                </c:pt>
                <c:pt idx="134">
                  <c:v>1.5700000003562309E-2</c:v>
                </c:pt>
                <c:pt idx="135">
                  <c:v>-3.1999999191612005E-4</c:v>
                </c:pt>
                <c:pt idx="136">
                  <c:v>1.3680000003660098E-2</c:v>
                </c:pt>
                <c:pt idx="137">
                  <c:v>2.8400000010151416E-3</c:v>
                </c:pt>
                <c:pt idx="138">
                  <c:v>-1.2399999977787957E-3</c:v>
                </c:pt>
                <c:pt idx="140">
                  <c:v>-1.3399999952525832E-3</c:v>
                </c:pt>
                <c:pt idx="141">
                  <c:v>-1.443999999173684E-2</c:v>
                </c:pt>
                <c:pt idx="142">
                  <c:v>-4.8600000009173527E-3</c:v>
                </c:pt>
                <c:pt idx="143">
                  <c:v>-1.2399999977787957E-3</c:v>
                </c:pt>
                <c:pt idx="145">
                  <c:v>4.400000034365803E-4</c:v>
                </c:pt>
                <c:pt idx="147">
                  <c:v>-6.0399999929359183E-3</c:v>
                </c:pt>
                <c:pt idx="148">
                  <c:v>-1.2979999999515712E-2</c:v>
                </c:pt>
                <c:pt idx="149">
                  <c:v>-1.0139999991224613E-2</c:v>
                </c:pt>
                <c:pt idx="150">
                  <c:v>6.3999999838415533E-4</c:v>
                </c:pt>
                <c:pt idx="151">
                  <c:v>-5.7400000005145557E-3</c:v>
                </c:pt>
                <c:pt idx="152">
                  <c:v>-1.0819999995874241E-2</c:v>
                </c:pt>
                <c:pt idx="153">
                  <c:v>-1.5800000037415884E-3</c:v>
                </c:pt>
                <c:pt idx="154">
                  <c:v>3.4800000066752546E-3</c:v>
                </c:pt>
                <c:pt idx="156">
                  <c:v>7.4000000313390046E-4</c:v>
                </c:pt>
                <c:pt idx="157">
                  <c:v>6.4000000566011295E-4</c:v>
                </c:pt>
                <c:pt idx="158">
                  <c:v>-3.0599999954574741E-3</c:v>
                </c:pt>
                <c:pt idx="159">
                  <c:v>-1.0279999994963873E-2</c:v>
                </c:pt>
                <c:pt idx="160">
                  <c:v>-6.5999999787891284E-4</c:v>
                </c:pt>
                <c:pt idx="161">
                  <c:v>-7.900000004156027E-3</c:v>
                </c:pt>
                <c:pt idx="163">
                  <c:v>-1.1039999997592531E-2</c:v>
                </c:pt>
                <c:pt idx="164">
                  <c:v>-4.9799999978858978E-3</c:v>
                </c:pt>
                <c:pt idx="165">
                  <c:v>6.0000000667059794E-4</c:v>
                </c:pt>
                <c:pt idx="166">
                  <c:v>9.6000000048661605E-3</c:v>
                </c:pt>
                <c:pt idx="167">
                  <c:v>1.1799999992945231E-3</c:v>
                </c:pt>
                <c:pt idx="168">
                  <c:v>4.2800000010174699E-3</c:v>
                </c:pt>
                <c:pt idx="169">
                  <c:v>2.0399999993969686E-3</c:v>
                </c:pt>
                <c:pt idx="170">
                  <c:v>-1.9339999998919666E-2</c:v>
                </c:pt>
                <c:pt idx="171">
                  <c:v>-7.5999999535270035E-4</c:v>
                </c:pt>
                <c:pt idx="172">
                  <c:v>2.2400000016205013E-3</c:v>
                </c:pt>
                <c:pt idx="173">
                  <c:v>5.0000000192085281E-4</c:v>
                </c:pt>
                <c:pt idx="174">
                  <c:v>6.260000001930166E-3</c:v>
                </c:pt>
                <c:pt idx="175">
                  <c:v>-3.2399999981862493E-3</c:v>
                </c:pt>
                <c:pt idx="176">
                  <c:v>1.9999999494757503E-5</c:v>
                </c:pt>
                <c:pt idx="177">
                  <c:v>-1.9999999494757503E-4</c:v>
                </c:pt>
                <c:pt idx="178">
                  <c:v>3.7999999985913746E-3</c:v>
                </c:pt>
                <c:pt idx="179">
                  <c:v>2.0000000004074536E-3</c:v>
                </c:pt>
                <c:pt idx="180">
                  <c:v>8.0000000016298145E-3</c:v>
                </c:pt>
                <c:pt idx="182">
                  <c:v>-4.8000000024330802E-3</c:v>
                </c:pt>
                <c:pt idx="183">
                  <c:v>-4.8000000024330802E-3</c:v>
                </c:pt>
                <c:pt idx="184">
                  <c:v>3.8000000495230779E-4</c:v>
                </c:pt>
                <c:pt idx="185">
                  <c:v>1.0399999999208376E-2</c:v>
                </c:pt>
                <c:pt idx="186">
                  <c:v>-1.1919999997189734E-2</c:v>
                </c:pt>
                <c:pt idx="187">
                  <c:v>-1.2199999997392297E-2</c:v>
                </c:pt>
                <c:pt idx="188">
                  <c:v>4.8000000024330802E-3</c:v>
                </c:pt>
                <c:pt idx="189">
                  <c:v>5.8000000062747858E-3</c:v>
                </c:pt>
                <c:pt idx="190">
                  <c:v>1.5400000047520734E-3</c:v>
                </c:pt>
                <c:pt idx="191">
                  <c:v>1.0540000002947636E-2</c:v>
                </c:pt>
                <c:pt idx="192">
                  <c:v>-1.2459999998100102E-2</c:v>
                </c:pt>
                <c:pt idx="193">
                  <c:v>9.8000000434694812E-4</c:v>
                </c:pt>
                <c:pt idx="194">
                  <c:v>-4.5799999934388325E-3</c:v>
                </c:pt>
                <c:pt idx="195">
                  <c:v>6.7600000038510188E-3</c:v>
                </c:pt>
                <c:pt idx="196">
                  <c:v>-3.4599999999045394E-2</c:v>
                </c:pt>
                <c:pt idx="197">
                  <c:v>-2.5599999993573874E-2</c:v>
                </c:pt>
                <c:pt idx="198">
                  <c:v>3.6000000036437996E-3</c:v>
                </c:pt>
                <c:pt idx="199">
                  <c:v>-3.3799999946495518E-3</c:v>
                </c:pt>
                <c:pt idx="200">
                  <c:v>-1.1839999999210704E-2</c:v>
                </c:pt>
                <c:pt idx="201">
                  <c:v>-2.4979999994684476E-2</c:v>
                </c:pt>
                <c:pt idx="202">
                  <c:v>-5.9799999944516458E-3</c:v>
                </c:pt>
                <c:pt idx="203">
                  <c:v>-2.9799999974784441E-3</c:v>
                </c:pt>
                <c:pt idx="204">
                  <c:v>-9.799999970709905E-4</c:v>
                </c:pt>
                <c:pt idx="205">
                  <c:v>5.0600000031408854E-3</c:v>
                </c:pt>
                <c:pt idx="206">
                  <c:v>1.0300000001734588E-2</c:v>
                </c:pt>
                <c:pt idx="207">
                  <c:v>-1.4319999994768295E-2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11">
                  <c:v>1.2400000050547533E-3</c:v>
                </c:pt>
                <c:pt idx="212">
                  <c:v>-1.1099999996076804E-2</c:v>
                </c:pt>
                <c:pt idx="213">
                  <c:v>-2.3999999393709004E-4</c:v>
                </c:pt>
                <c:pt idx="214">
                  <c:v>2.4000000048545189E-3</c:v>
                </c:pt>
                <c:pt idx="215">
                  <c:v>-3.0199999964679591E-3</c:v>
                </c:pt>
                <c:pt idx="216">
                  <c:v>5.9999999939464033E-4</c:v>
                </c:pt>
                <c:pt idx="217">
                  <c:v>2.599999999802094E-3</c:v>
                </c:pt>
                <c:pt idx="218">
                  <c:v>1.9000000029336661E-3</c:v>
                </c:pt>
                <c:pt idx="219">
                  <c:v>3.5200000056647696E-3</c:v>
                </c:pt>
                <c:pt idx="220">
                  <c:v>6.4399999973829836E-3</c:v>
                </c:pt>
                <c:pt idx="221">
                  <c:v>-6.7800000033457763E-3</c:v>
                </c:pt>
                <c:pt idx="222">
                  <c:v>-3.7379999994300306E-2</c:v>
                </c:pt>
                <c:pt idx="223">
                  <c:v>-4.1399999972782098E-3</c:v>
                </c:pt>
                <c:pt idx="224">
                  <c:v>3.9999998989515007E-5</c:v>
                </c:pt>
                <c:pt idx="225">
                  <c:v>-5.4999999993015081E-3</c:v>
                </c:pt>
                <c:pt idx="227">
                  <c:v>-1.2159999998402782E-2</c:v>
                </c:pt>
                <c:pt idx="228">
                  <c:v>-9.1599999941536225E-3</c:v>
                </c:pt>
                <c:pt idx="229">
                  <c:v>-2.2740000000339933E-2</c:v>
                </c:pt>
                <c:pt idx="230">
                  <c:v>4.7399999966728501E-3</c:v>
                </c:pt>
                <c:pt idx="231">
                  <c:v>1.0060000000521541E-2</c:v>
                </c:pt>
                <c:pt idx="232">
                  <c:v>9.4800000078976154E-3</c:v>
                </c:pt>
                <c:pt idx="233">
                  <c:v>3.0399999959627166E-3</c:v>
                </c:pt>
                <c:pt idx="234">
                  <c:v>4.6600000059697777E-3</c:v>
                </c:pt>
                <c:pt idx="235">
                  <c:v>3.3800000019255094E-3</c:v>
                </c:pt>
                <c:pt idx="236">
                  <c:v>8.9599999992060475E-3</c:v>
                </c:pt>
                <c:pt idx="237">
                  <c:v>-8.93999999971129E-3</c:v>
                </c:pt>
                <c:pt idx="238">
                  <c:v>1.3999999646330252E-4</c:v>
                </c:pt>
                <c:pt idx="239">
                  <c:v>-2.2599999938393012E-3</c:v>
                </c:pt>
                <c:pt idx="240">
                  <c:v>1.3200000030337833E-3</c:v>
                </c:pt>
                <c:pt idx="241">
                  <c:v>2.9999999969732016E-3</c:v>
                </c:pt>
                <c:pt idx="242">
                  <c:v>8.600000073784031E-4</c:v>
                </c:pt>
                <c:pt idx="243">
                  <c:v>-2.3000000001047738E-3</c:v>
                </c:pt>
                <c:pt idx="244">
                  <c:v>-1.1499999993247911E-2</c:v>
                </c:pt>
                <c:pt idx="245">
                  <c:v>-1.9000000029336661E-3</c:v>
                </c:pt>
                <c:pt idx="246">
                  <c:v>1.9600000086938962E-3</c:v>
                </c:pt>
                <c:pt idx="247">
                  <c:v>-8.3999999333173037E-4</c:v>
                </c:pt>
                <c:pt idx="248">
                  <c:v>-1.0119999999005813E-2</c:v>
                </c:pt>
                <c:pt idx="249">
                  <c:v>-4.1199999977834523E-3</c:v>
                </c:pt>
                <c:pt idx="250">
                  <c:v>2.8800000000046566E-3</c:v>
                </c:pt>
                <c:pt idx="251">
                  <c:v>-2.5399999940418638E-3</c:v>
                </c:pt>
                <c:pt idx="252">
                  <c:v>-1.8199999976786785E-3</c:v>
                </c:pt>
                <c:pt idx="253">
                  <c:v>-6.9999999686842784E-4</c:v>
                </c:pt>
                <c:pt idx="254">
                  <c:v>-8.0799999923328869E-3</c:v>
                </c:pt>
                <c:pt idx="255">
                  <c:v>4.0799999987939373E-3</c:v>
                </c:pt>
                <c:pt idx="256">
                  <c:v>1.1400000075809658E-3</c:v>
                </c:pt>
                <c:pt idx="257">
                  <c:v>1.0000000474974513E-4</c:v>
                </c:pt>
                <c:pt idx="258">
                  <c:v>-5.9999999939464033E-3</c:v>
                </c:pt>
                <c:pt idx="259">
                  <c:v>-5.2999999970779754E-3</c:v>
                </c:pt>
                <c:pt idx="260">
                  <c:v>-3.0599999954574741E-3</c:v>
                </c:pt>
                <c:pt idx="261">
                  <c:v>-2.4399999965680763E-3</c:v>
                </c:pt>
                <c:pt idx="262">
                  <c:v>-5.6600000025355257E-3</c:v>
                </c:pt>
                <c:pt idx="263">
                  <c:v>-1.1819999992439989E-2</c:v>
                </c:pt>
                <c:pt idx="264">
                  <c:v>-8.979999998700805E-3</c:v>
                </c:pt>
                <c:pt idx="265">
                  <c:v>-2.2600000011152588E-3</c:v>
                </c:pt>
                <c:pt idx="266">
                  <c:v>-1.3999999646330252E-4</c:v>
                </c:pt>
                <c:pt idx="267">
                  <c:v>-8.0799999996088445E-3</c:v>
                </c:pt>
                <c:pt idx="268">
                  <c:v>-7.6199999966775067E-3</c:v>
                </c:pt>
                <c:pt idx="269">
                  <c:v>-9.059999996679835E-3</c:v>
                </c:pt>
                <c:pt idx="270">
                  <c:v>-1.7279999992751982E-2</c:v>
                </c:pt>
                <c:pt idx="271">
                  <c:v>-7.2799999907147139E-3</c:v>
                </c:pt>
                <c:pt idx="272">
                  <c:v>-1.1239999999816064E-2</c:v>
                </c:pt>
                <c:pt idx="273">
                  <c:v>-1.6999999934341758E-3</c:v>
                </c:pt>
                <c:pt idx="274">
                  <c:v>-3.9400000023306347E-3</c:v>
                </c:pt>
                <c:pt idx="275">
                  <c:v>-8.7399999974877574E-3</c:v>
                </c:pt>
                <c:pt idx="276">
                  <c:v>-1.9119999997201376E-2</c:v>
                </c:pt>
                <c:pt idx="277">
                  <c:v>-6.1999999888939783E-4</c:v>
                </c:pt>
                <c:pt idx="278">
                  <c:v>-4.9799999978858978E-3</c:v>
                </c:pt>
                <c:pt idx="279">
                  <c:v>-6.8000000028405339E-3</c:v>
                </c:pt>
                <c:pt idx="280">
                  <c:v>-1.2020000001939479E-2</c:v>
                </c:pt>
                <c:pt idx="281">
                  <c:v>-1.3319999998202547E-2</c:v>
                </c:pt>
                <c:pt idx="282">
                  <c:v>-1.1319999997795094E-2</c:v>
                </c:pt>
                <c:pt idx="283">
                  <c:v>1.680000001215376E-3</c:v>
                </c:pt>
                <c:pt idx="284">
                  <c:v>-3.4799999993992969E-3</c:v>
                </c:pt>
                <c:pt idx="285">
                  <c:v>-2.0080000002053566E-2</c:v>
                </c:pt>
                <c:pt idx="286">
                  <c:v>-7.8799999973853119E-3</c:v>
                </c:pt>
                <c:pt idx="287">
                  <c:v>-1.6120000000228174E-2</c:v>
                </c:pt>
                <c:pt idx="288">
                  <c:v>-2.0339999995485414E-2</c:v>
                </c:pt>
                <c:pt idx="289">
                  <c:v>-9.2000000004190952E-3</c:v>
                </c:pt>
                <c:pt idx="290">
                  <c:v>-7.3399999964749441E-3</c:v>
                </c:pt>
                <c:pt idx="291">
                  <c:v>-9.7600000008242205E-3</c:v>
                </c:pt>
                <c:pt idx="292">
                  <c:v>-1.5699999996286351E-2</c:v>
                </c:pt>
                <c:pt idx="293">
                  <c:v>-1.1699999995471444E-2</c:v>
                </c:pt>
                <c:pt idx="294">
                  <c:v>-9.6999999950639904E-3</c:v>
                </c:pt>
                <c:pt idx="295">
                  <c:v>-5.6999999942490831E-3</c:v>
                </c:pt>
                <c:pt idx="296">
                  <c:v>-1.735999999800697E-2</c:v>
                </c:pt>
                <c:pt idx="297">
                  <c:v>-1.751999999396503E-2</c:v>
                </c:pt>
                <c:pt idx="298">
                  <c:v>-2.3039999992761295E-2</c:v>
                </c:pt>
                <c:pt idx="299">
                  <c:v>-2.7979999998933636E-2</c:v>
                </c:pt>
                <c:pt idx="306">
                  <c:v>-2.2759999992558733E-2</c:v>
                </c:pt>
                <c:pt idx="309">
                  <c:v>-2.2899999996297993E-2</c:v>
                </c:pt>
                <c:pt idx="310">
                  <c:v>-2.3979999998118728E-2</c:v>
                </c:pt>
                <c:pt idx="312">
                  <c:v>-3.1119999999646097E-2</c:v>
                </c:pt>
                <c:pt idx="313">
                  <c:v>-4.1060000003199093E-2</c:v>
                </c:pt>
                <c:pt idx="315">
                  <c:v>9.3000000051688403E-3</c:v>
                </c:pt>
                <c:pt idx="316">
                  <c:v>4.0600000065751374E-3</c:v>
                </c:pt>
                <c:pt idx="317">
                  <c:v>-4.3139999994309619E-2</c:v>
                </c:pt>
                <c:pt idx="318">
                  <c:v>2.8000000020256266E-4</c:v>
                </c:pt>
                <c:pt idx="319">
                  <c:v>-2.7599999993981328E-2</c:v>
                </c:pt>
                <c:pt idx="320">
                  <c:v>-2.6539999998931307E-2</c:v>
                </c:pt>
                <c:pt idx="321">
                  <c:v>-2.7299999994284008E-2</c:v>
                </c:pt>
                <c:pt idx="322">
                  <c:v>-3.568000000086613E-2</c:v>
                </c:pt>
                <c:pt idx="323">
                  <c:v>-3.8399999997636769E-2</c:v>
                </c:pt>
                <c:pt idx="324">
                  <c:v>-3.2059999997727573E-2</c:v>
                </c:pt>
                <c:pt idx="325">
                  <c:v>-3.9219999998749699E-2</c:v>
                </c:pt>
                <c:pt idx="326">
                  <c:v>-3.4359999997832347E-2</c:v>
                </c:pt>
                <c:pt idx="327">
                  <c:v>-4.011999999784166E-2</c:v>
                </c:pt>
                <c:pt idx="329">
                  <c:v>-5.1859999999578577E-2</c:v>
                </c:pt>
                <c:pt idx="330">
                  <c:v>-4.0520000002288725E-2</c:v>
                </c:pt>
                <c:pt idx="331">
                  <c:v>-3.5459999991871882E-2</c:v>
                </c:pt>
                <c:pt idx="332">
                  <c:v>-3.8880000000062864E-2</c:v>
                </c:pt>
                <c:pt idx="334">
                  <c:v>-5.0479999998060521E-2</c:v>
                </c:pt>
                <c:pt idx="335">
                  <c:v>-5.3899999998975545E-2</c:v>
                </c:pt>
                <c:pt idx="336">
                  <c:v>-4.3159999993804377E-2</c:v>
                </c:pt>
                <c:pt idx="337">
                  <c:v>-5.1339999998162966E-2</c:v>
                </c:pt>
                <c:pt idx="338">
                  <c:v>-3.8939999998547137E-2</c:v>
                </c:pt>
                <c:pt idx="339">
                  <c:v>-4.3219999999564607E-2</c:v>
                </c:pt>
                <c:pt idx="340">
                  <c:v>-5.1459999995131511E-2</c:v>
                </c:pt>
                <c:pt idx="341">
                  <c:v>-4.5259999998961575E-2</c:v>
                </c:pt>
                <c:pt idx="342">
                  <c:v>-4.0779999995720573E-2</c:v>
                </c:pt>
                <c:pt idx="343">
                  <c:v>-5.1219999993918464E-2</c:v>
                </c:pt>
                <c:pt idx="344">
                  <c:v>-5.3520000001299195E-2</c:v>
                </c:pt>
                <c:pt idx="345">
                  <c:v>-5.3179999995336402E-2</c:v>
                </c:pt>
                <c:pt idx="346">
                  <c:v>-4.499999999825377E-2</c:v>
                </c:pt>
                <c:pt idx="347">
                  <c:v>-4.6479999997245613E-2</c:v>
                </c:pt>
                <c:pt idx="348">
                  <c:v>-7.3879999996279366E-2</c:v>
                </c:pt>
                <c:pt idx="349">
                  <c:v>-4.6880000001692679E-2</c:v>
                </c:pt>
                <c:pt idx="350">
                  <c:v>-5.5260000000998843E-2</c:v>
                </c:pt>
                <c:pt idx="351">
                  <c:v>-5.73999999978696E-2</c:v>
                </c:pt>
                <c:pt idx="352">
                  <c:v>-5.0340000001597218E-2</c:v>
                </c:pt>
                <c:pt idx="355">
                  <c:v>-5.6499999998777639E-2</c:v>
                </c:pt>
                <c:pt idx="357">
                  <c:v>-4.8500000004423782E-2</c:v>
                </c:pt>
                <c:pt idx="358">
                  <c:v>-4.5500000000174623E-2</c:v>
                </c:pt>
                <c:pt idx="359">
                  <c:v>-5.0560000003315508E-2</c:v>
                </c:pt>
                <c:pt idx="360">
                  <c:v>-5.30599999910919E-2</c:v>
                </c:pt>
                <c:pt idx="371">
                  <c:v>-4.913999999553198E-2</c:v>
                </c:pt>
                <c:pt idx="412">
                  <c:v>-4.9539999999979045E-2</c:v>
                </c:pt>
                <c:pt idx="512">
                  <c:v>-4.8699999999371357E-2</c:v>
                </c:pt>
                <c:pt idx="522">
                  <c:v>-5.0219999990076758E-2</c:v>
                </c:pt>
                <c:pt idx="529">
                  <c:v>-4.9220000000786968E-2</c:v>
                </c:pt>
                <c:pt idx="549">
                  <c:v>-5.400999999983469E-2</c:v>
                </c:pt>
                <c:pt idx="551">
                  <c:v>-5.327999999281019E-2</c:v>
                </c:pt>
                <c:pt idx="554">
                  <c:v>-5.5379999997967388E-2</c:v>
                </c:pt>
                <c:pt idx="563">
                  <c:v>-5.4069999991043005E-2</c:v>
                </c:pt>
                <c:pt idx="572">
                  <c:v>-5.9719999997469131E-2</c:v>
                </c:pt>
                <c:pt idx="585">
                  <c:v>-6.9980000000214204E-2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A-4F34-BCEA-DA4F0C1DB9F6}"/>
            </c:ext>
          </c:extLst>
        </c:ser>
        <c:ser>
          <c:idx val="1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Active!$F$21:$F$662</c:f>
              <c:numCache>
                <c:formatCode>General</c:formatCode>
                <c:ptCount val="642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  <c:pt idx="627">
                  <c:v>20714</c:v>
                </c:pt>
              </c:numCache>
            </c:numRef>
          </c:xVal>
          <c:yVal>
            <c:numRef>
              <c:f>Active!$J$21:$J$662</c:f>
              <c:numCache>
                <c:formatCode>General</c:formatCode>
                <c:ptCount val="642"/>
                <c:pt idx="23">
                  <c:v>5.385999999998603E-2</c:v>
                </c:pt>
                <c:pt idx="24">
                  <c:v>5.2640000001701992E-2</c:v>
                </c:pt>
                <c:pt idx="25">
                  <c:v>5.1290000003064051E-2</c:v>
                </c:pt>
                <c:pt idx="26">
                  <c:v>5.0119999999878928E-2</c:v>
                </c:pt>
                <c:pt idx="27">
                  <c:v>4.8009999998612329E-2</c:v>
                </c:pt>
                <c:pt idx="28">
                  <c:v>5.0259999996342231E-2</c:v>
                </c:pt>
                <c:pt idx="29">
                  <c:v>5.0400000000081491E-2</c:v>
                </c:pt>
                <c:pt idx="30">
                  <c:v>5.0460000005841721E-2</c:v>
                </c:pt>
                <c:pt idx="31">
                  <c:v>5.0020000002405141E-2</c:v>
                </c:pt>
                <c:pt idx="32">
                  <c:v>4.9680000003718305E-2</c:v>
                </c:pt>
                <c:pt idx="33">
                  <c:v>4.9380000004020985E-2</c:v>
                </c:pt>
                <c:pt idx="34">
                  <c:v>4.8960000000079162E-2</c:v>
                </c:pt>
                <c:pt idx="35">
                  <c:v>5.0490000001445878E-2</c:v>
                </c:pt>
                <c:pt idx="39">
                  <c:v>4.6959999999671709E-2</c:v>
                </c:pt>
                <c:pt idx="40">
                  <c:v>4.469999999855645E-2</c:v>
                </c:pt>
                <c:pt idx="41">
                  <c:v>4.8180000005231705E-2</c:v>
                </c:pt>
                <c:pt idx="42">
                  <c:v>4.010000000562286E-2</c:v>
                </c:pt>
                <c:pt idx="43">
                  <c:v>3.988000000390457E-2</c:v>
                </c:pt>
                <c:pt idx="44">
                  <c:v>4.1940000002796296E-2</c:v>
                </c:pt>
                <c:pt idx="45">
                  <c:v>4.2640000006940681E-2</c:v>
                </c:pt>
                <c:pt idx="46">
                  <c:v>3.8560000000870787E-2</c:v>
                </c:pt>
                <c:pt idx="47">
                  <c:v>4.041999999753898E-2</c:v>
                </c:pt>
                <c:pt idx="48">
                  <c:v>3.6860000007436611E-2</c:v>
                </c:pt>
                <c:pt idx="53">
                  <c:v>3.545999999914784E-2</c:v>
                </c:pt>
                <c:pt idx="54">
                  <c:v>2.9560000002675224E-2</c:v>
                </c:pt>
                <c:pt idx="55">
                  <c:v>2.0340000002761371E-2</c:v>
                </c:pt>
                <c:pt idx="57">
                  <c:v>3.132000000186963E-2</c:v>
                </c:pt>
                <c:pt idx="58">
                  <c:v>2.5240000002668239E-2</c:v>
                </c:pt>
                <c:pt idx="63">
                  <c:v>2.6940000003378373E-2</c:v>
                </c:pt>
                <c:pt idx="64">
                  <c:v>2.4879999997210689E-2</c:v>
                </c:pt>
                <c:pt idx="67">
                  <c:v>1.0999999998603016E-2</c:v>
                </c:pt>
                <c:pt idx="68">
                  <c:v>1.292000000103144E-2</c:v>
                </c:pt>
                <c:pt idx="69">
                  <c:v>1.1700000002747402E-2</c:v>
                </c:pt>
                <c:pt idx="74">
                  <c:v>1.3539999999920838E-2</c:v>
                </c:pt>
                <c:pt idx="75">
                  <c:v>1.5740000002551824E-2</c:v>
                </c:pt>
                <c:pt idx="76">
                  <c:v>1.1640000004263129E-2</c:v>
                </c:pt>
                <c:pt idx="84">
                  <c:v>1.1559999999008141E-2</c:v>
                </c:pt>
                <c:pt idx="87">
                  <c:v>9.3600000036531128E-3</c:v>
                </c:pt>
                <c:pt idx="88">
                  <c:v>7.8400000056717545E-3</c:v>
                </c:pt>
                <c:pt idx="91">
                  <c:v>5.380000002332963E-3</c:v>
                </c:pt>
                <c:pt idx="93">
                  <c:v>8.0000005254987627E-5</c:v>
                </c:pt>
                <c:pt idx="94">
                  <c:v>5.999999848427251E-5</c:v>
                </c:pt>
                <c:pt idx="95">
                  <c:v>3.0600000027334318E-3</c:v>
                </c:pt>
                <c:pt idx="96">
                  <c:v>5.0600000031408854E-3</c:v>
                </c:pt>
                <c:pt idx="97">
                  <c:v>4.1200000050594099E-3</c:v>
                </c:pt>
                <c:pt idx="110">
                  <c:v>1.0800000018207356E-3</c:v>
                </c:pt>
                <c:pt idx="111">
                  <c:v>4.0399999998044223E-3</c:v>
                </c:pt>
                <c:pt idx="113">
                  <c:v>-3.2799999971757643E-3</c:v>
                </c:pt>
                <c:pt idx="114">
                  <c:v>4.7200000044540502E-3</c:v>
                </c:pt>
                <c:pt idx="115">
                  <c:v>1.1999999987892807E-3</c:v>
                </c:pt>
                <c:pt idx="116">
                  <c:v>5.2000000141561031E-4</c:v>
                </c:pt>
                <c:pt idx="117">
                  <c:v>-8.2000000111293048E-4</c:v>
                </c:pt>
                <c:pt idx="122">
                  <c:v>3.4000000596279278E-4</c:v>
                </c:pt>
                <c:pt idx="125">
                  <c:v>9.0000000054715201E-3</c:v>
                </c:pt>
                <c:pt idx="139">
                  <c:v>8.020000001124572E-3</c:v>
                </c:pt>
                <c:pt idx="144">
                  <c:v>-8.3999999333173037E-4</c:v>
                </c:pt>
                <c:pt idx="146">
                  <c:v>-1.8659999994270038E-2</c:v>
                </c:pt>
                <c:pt idx="155">
                  <c:v>-1.2839999995776452E-2</c:v>
                </c:pt>
                <c:pt idx="162">
                  <c:v>-3.6000000036437996E-3</c:v>
                </c:pt>
                <c:pt idx="300">
                  <c:v>-2.7459999997518025E-2</c:v>
                </c:pt>
                <c:pt idx="307">
                  <c:v>-2.9999999991559889E-2</c:v>
                </c:pt>
                <c:pt idx="364">
                  <c:v>-5.4959999994025566E-2</c:v>
                </c:pt>
                <c:pt idx="365">
                  <c:v>-5.5220000002009328E-2</c:v>
                </c:pt>
                <c:pt idx="399">
                  <c:v>-5.2700000000186265E-2</c:v>
                </c:pt>
                <c:pt idx="411">
                  <c:v>-5.2439999999478459E-2</c:v>
                </c:pt>
                <c:pt idx="413">
                  <c:v>-5.1739999995334074E-2</c:v>
                </c:pt>
                <c:pt idx="415">
                  <c:v>-5.1719999995839316E-2</c:v>
                </c:pt>
                <c:pt idx="417">
                  <c:v>-5.0559999996039551E-2</c:v>
                </c:pt>
                <c:pt idx="440">
                  <c:v>-4.9419999995734543E-2</c:v>
                </c:pt>
                <c:pt idx="513">
                  <c:v>-4.8699999999371357E-2</c:v>
                </c:pt>
                <c:pt idx="523">
                  <c:v>-5.0219999990076758E-2</c:v>
                </c:pt>
                <c:pt idx="530">
                  <c:v>-4.9220000000786968E-2</c:v>
                </c:pt>
                <c:pt idx="550">
                  <c:v>-5.400999999983469E-2</c:v>
                </c:pt>
                <c:pt idx="552">
                  <c:v>-5.327999999281019E-2</c:v>
                </c:pt>
                <c:pt idx="555">
                  <c:v>-5.5379999997967388E-2</c:v>
                </c:pt>
                <c:pt idx="564">
                  <c:v>-5.4069999991043005E-2</c:v>
                </c:pt>
                <c:pt idx="573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A-4F34-BCEA-DA4F0C1DB9F6}"/>
            </c:ext>
          </c:extLst>
        </c:ser>
        <c:ser>
          <c:idx val="2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  <c:pt idx="627">
                  <c:v>20714</c:v>
                </c:pt>
              </c:numCache>
            </c:numRef>
          </c:xVal>
          <c:yVal>
            <c:numRef>
              <c:f>Active!$K$21:$K$6710</c:f>
              <c:numCache>
                <c:formatCode>General</c:formatCode>
                <c:ptCount val="6690"/>
                <c:pt idx="308">
                  <c:v>-2.8099999995902181E-2</c:v>
                </c:pt>
                <c:pt idx="311">
                  <c:v>-2.0749999996041879E-2</c:v>
                </c:pt>
                <c:pt idx="314">
                  <c:v>-2.8439999994589016E-2</c:v>
                </c:pt>
                <c:pt idx="328">
                  <c:v>-3.7960000001476146E-2</c:v>
                </c:pt>
                <c:pt idx="333">
                  <c:v>-4.2059999999764841E-2</c:v>
                </c:pt>
                <c:pt idx="353">
                  <c:v>-5.431999999564141E-2</c:v>
                </c:pt>
                <c:pt idx="354">
                  <c:v>-5.431999999564141E-2</c:v>
                </c:pt>
                <c:pt idx="356">
                  <c:v>-5.430000000342261E-2</c:v>
                </c:pt>
                <c:pt idx="361">
                  <c:v>-5.2259999996749684E-2</c:v>
                </c:pt>
                <c:pt idx="362">
                  <c:v>-5.6019999996351544E-2</c:v>
                </c:pt>
                <c:pt idx="363">
                  <c:v>-5.5689999993774109E-2</c:v>
                </c:pt>
                <c:pt idx="366">
                  <c:v>-4.8179999997955747E-2</c:v>
                </c:pt>
                <c:pt idx="367">
                  <c:v>-6.1920000000100117E-2</c:v>
                </c:pt>
                <c:pt idx="368">
                  <c:v>-5.5280000000493601E-2</c:v>
                </c:pt>
                <c:pt idx="369">
                  <c:v>-4.8779999997350387E-2</c:v>
                </c:pt>
                <c:pt idx="370">
                  <c:v>-4.7579999998561107E-2</c:v>
                </c:pt>
                <c:pt idx="372">
                  <c:v>-5.1820000000589062E-2</c:v>
                </c:pt>
                <c:pt idx="373">
                  <c:v>-5.8259999997972045E-2</c:v>
                </c:pt>
                <c:pt idx="374">
                  <c:v>-5.1019999998970889E-2</c:v>
                </c:pt>
                <c:pt idx="375">
                  <c:v>-5.4799999990791548E-2</c:v>
                </c:pt>
                <c:pt idx="376">
                  <c:v>-5.4179999999178108E-2</c:v>
                </c:pt>
                <c:pt idx="377">
                  <c:v>-5.0339999994321261E-2</c:v>
                </c:pt>
                <c:pt idx="378">
                  <c:v>-5.8879999996861443E-2</c:v>
                </c:pt>
                <c:pt idx="379">
                  <c:v>-5.7519999994838145E-2</c:v>
                </c:pt>
                <c:pt idx="380">
                  <c:v>-6.0179999993124511E-2</c:v>
                </c:pt>
                <c:pt idx="381">
                  <c:v>-5.1659999997355044E-2</c:v>
                </c:pt>
                <c:pt idx="382">
                  <c:v>-5.311999999685213E-2</c:v>
                </c:pt>
                <c:pt idx="383">
                  <c:v>-4.559999999764841E-2</c:v>
                </c:pt>
                <c:pt idx="384">
                  <c:v>-5.4479999998875428E-2</c:v>
                </c:pt>
                <c:pt idx="385">
                  <c:v>-5.4539999997359701E-2</c:v>
                </c:pt>
                <c:pt idx="386">
                  <c:v>-5.4980000000796281E-2</c:v>
                </c:pt>
                <c:pt idx="387">
                  <c:v>-5.438000000140164E-2</c:v>
                </c:pt>
                <c:pt idx="388">
                  <c:v>-5.3879999999480788E-2</c:v>
                </c:pt>
                <c:pt idx="390">
                  <c:v>-5.8239999998477288E-2</c:v>
                </c:pt>
                <c:pt idx="391">
                  <c:v>-5.4659999994328246E-2</c:v>
                </c:pt>
                <c:pt idx="392">
                  <c:v>-5.3659999997762498E-2</c:v>
                </c:pt>
                <c:pt idx="393">
                  <c:v>-5.3173052110651042E-2</c:v>
                </c:pt>
                <c:pt idx="394">
                  <c:v>-5.3519999994023237E-2</c:v>
                </c:pt>
                <c:pt idx="395">
                  <c:v>-5.6539999997767154E-2</c:v>
                </c:pt>
                <c:pt idx="396">
                  <c:v>-5.5759999995643739E-2</c:v>
                </c:pt>
                <c:pt idx="397">
                  <c:v>-5.2439999992202502E-2</c:v>
                </c:pt>
                <c:pt idx="398">
                  <c:v>-5.3179999995336402E-2</c:v>
                </c:pt>
                <c:pt idx="400">
                  <c:v>-5.5779999995138496E-2</c:v>
                </c:pt>
                <c:pt idx="401">
                  <c:v>-5.3099999997357372E-2</c:v>
                </c:pt>
                <c:pt idx="402">
                  <c:v>-5.311999999685213E-2</c:v>
                </c:pt>
                <c:pt idx="403">
                  <c:v>-6.2159999994037207E-2</c:v>
                </c:pt>
                <c:pt idx="404">
                  <c:v>-6.2159999994037207E-2</c:v>
                </c:pt>
                <c:pt idx="405">
                  <c:v>-5.2019999995536637E-2</c:v>
                </c:pt>
                <c:pt idx="406">
                  <c:v>-5.2369999997608829E-2</c:v>
                </c:pt>
                <c:pt idx="407">
                  <c:v>-5.333999999857042E-2</c:v>
                </c:pt>
                <c:pt idx="408">
                  <c:v>-5.1979999996547122E-2</c:v>
                </c:pt>
                <c:pt idx="409">
                  <c:v>-4.935999999725027E-2</c:v>
                </c:pt>
                <c:pt idx="414">
                  <c:v>-4.8179999997955747E-2</c:v>
                </c:pt>
                <c:pt idx="416">
                  <c:v>-5.0699999999778811E-2</c:v>
                </c:pt>
                <c:pt idx="418">
                  <c:v>-5.0839999996242113E-2</c:v>
                </c:pt>
                <c:pt idx="419">
                  <c:v>-5.0149999995483086E-2</c:v>
                </c:pt>
                <c:pt idx="420">
                  <c:v>-5.0149999995483086E-2</c:v>
                </c:pt>
                <c:pt idx="421">
                  <c:v>-5.0149999995483086E-2</c:v>
                </c:pt>
                <c:pt idx="422">
                  <c:v>-5.0179999998363201E-2</c:v>
                </c:pt>
                <c:pt idx="423">
                  <c:v>-5.0279999995836988E-2</c:v>
                </c:pt>
                <c:pt idx="424">
                  <c:v>-5.0279999995836988E-2</c:v>
                </c:pt>
                <c:pt idx="425">
                  <c:v>-5.0009999991743825E-2</c:v>
                </c:pt>
                <c:pt idx="426">
                  <c:v>-5.0639999994018581E-2</c:v>
                </c:pt>
                <c:pt idx="427">
                  <c:v>-5.0619999994523823E-2</c:v>
                </c:pt>
                <c:pt idx="428">
                  <c:v>-5.0080000000889413E-2</c:v>
                </c:pt>
                <c:pt idx="429">
                  <c:v>-5.0009999999019783E-2</c:v>
                </c:pt>
                <c:pt idx="430">
                  <c:v>-5.0139999999373686E-2</c:v>
                </c:pt>
                <c:pt idx="431">
                  <c:v>-5.0559999996039551E-2</c:v>
                </c:pt>
                <c:pt idx="432">
                  <c:v>-5.3740000003017485E-2</c:v>
                </c:pt>
                <c:pt idx="433">
                  <c:v>-5.0239999996847473E-2</c:v>
                </c:pt>
                <c:pt idx="434">
                  <c:v>-5.0300000002607703E-2</c:v>
                </c:pt>
                <c:pt idx="435">
                  <c:v>-5.0459999998565763E-2</c:v>
                </c:pt>
                <c:pt idx="436">
                  <c:v>-4.5630000000528526E-2</c:v>
                </c:pt>
                <c:pt idx="437">
                  <c:v>-4.9740000002202578E-2</c:v>
                </c:pt>
                <c:pt idx="438">
                  <c:v>-5.7979999990493525E-2</c:v>
                </c:pt>
                <c:pt idx="439">
                  <c:v>-5.0950000004377216E-2</c:v>
                </c:pt>
                <c:pt idx="441">
                  <c:v>-4.9299999998765998E-2</c:v>
                </c:pt>
                <c:pt idx="442">
                  <c:v>-4.9179999994521495E-2</c:v>
                </c:pt>
                <c:pt idx="443">
                  <c:v>-4.9339999997755513E-2</c:v>
                </c:pt>
                <c:pt idx="444">
                  <c:v>-4.9019999998563435E-2</c:v>
                </c:pt>
                <c:pt idx="445">
                  <c:v>-4.8999999999068677E-2</c:v>
                </c:pt>
                <c:pt idx="446">
                  <c:v>-5.0320000002102461E-2</c:v>
                </c:pt>
                <c:pt idx="447">
                  <c:v>-4.8819999996339902E-2</c:v>
                </c:pt>
                <c:pt idx="448">
                  <c:v>-4.8159999998460989E-2</c:v>
                </c:pt>
                <c:pt idx="449">
                  <c:v>-4.7819999999774154E-2</c:v>
                </c:pt>
                <c:pt idx="450">
                  <c:v>-4.7539999999571592E-2</c:v>
                </c:pt>
                <c:pt idx="451">
                  <c:v>-4.927999999927124E-2</c:v>
                </c:pt>
                <c:pt idx="452">
                  <c:v>-4.897999999957392E-2</c:v>
                </c:pt>
                <c:pt idx="453">
                  <c:v>-4.8779999997350387E-2</c:v>
                </c:pt>
                <c:pt idx="454">
                  <c:v>-4.7079999996640254E-2</c:v>
                </c:pt>
                <c:pt idx="455">
                  <c:v>-4.875999999785563E-2</c:v>
                </c:pt>
                <c:pt idx="456">
                  <c:v>-4.8739999998360872E-2</c:v>
                </c:pt>
                <c:pt idx="457">
                  <c:v>-4.8390000003564637E-2</c:v>
                </c:pt>
                <c:pt idx="458">
                  <c:v>-4.8280000002705492E-2</c:v>
                </c:pt>
                <c:pt idx="459">
                  <c:v>-4.921999999351101E-2</c:v>
                </c:pt>
                <c:pt idx="460">
                  <c:v>-4.9049999994167592E-2</c:v>
                </c:pt>
                <c:pt idx="462">
                  <c:v>-4.8659999993105885E-2</c:v>
                </c:pt>
                <c:pt idx="463">
                  <c:v>-4.8559999995632097E-2</c:v>
                </c:pt>
                <c:pt idx="464">
                  <c:v>-4.8599999994621612E-2</c:v>
                </c:pt>
                <c:pt idx="465">
                  <c:v>-4.8239999996440019E-2</c:v>
                </c:pt>
                <c:pt idx="466">
                  <c:v>-4.9019999998563435E-2</c:v>
                </c:pt>
                <c:pt idx="467">
                  <c:v>-4.8719999998866115E-2</c:v>
                </c:pt>
                <c:pt idx="468">
                  <c:v>-5.0189999994472601E-2</c:v>
                </c:pt>
                <c:pt idx="469">
                  <c:v>-4.8669999996491242E-2</c:v>
                </c:pt>
                <c:pt idx="470">
                  <c:v>-5.6539999997767154E-2</c:v>
                </c:pt>
                <c:pt idx="471">
                  <c:v>-4.8540000003413297E-2</c:v>
                </c:pt>
                <c:pt idx="472">
                  <c:v>-4.8130000002856832E-2</c:v>
                </c:pt>
                <c:pt idx="473">
                  <c:v>-4.8000000002502929E-2</c:v>
                </c:pt>
                <c:pt idx="474">
                  <c:v>-4.860999999800697E-2</c:v>
                </c:pt>
                <c:pt idx="475">
                  <c:v>-4.5969999999215361E-2</c:v>
                </c:pt>
                <c:pt idx="476">
                  <c:v>-4.8669999996491242E-2</c:v>
                </c:pt>
                <c:pt idx="477">
                  <c:v>-4.8569999999017455E-2</c:v>
                </c:pt>
                <c:pt idx="478">
                  <c:v>-4.8569999999017455E-2</c:v>
                </c:pt>
                <c:pt idx="479">
                  <c:v>-4.7039999997650739E-2</c:v>
                </c:pt>
                <c:pt idx="480">
                  <c:v>-4.8659999993105885E-2</c:v>
                </c:pt>
                <c:pt idx="481">
                  <c:v>-4.995000000053551E-2</c:v>
                </c:pt>
                <c:pt idx="482">
                  <c:v>-4.853000000002794E-2</c:v>
                </c:pt>
                <c:pt idx="483">
                  <c:v>-4.8279999995429534E-2</c:v>
                </c:pt>
                <c:pt idx="484">
                  <c:v>-4.8199999997450504E-2</c:v>
                </c:pt>
                <c:pt idx="485">
                  <c:v>-4.8159999998460989E-2</c:v>
                </c:pt>
                <c:pt idx="486">
                  <c:v>-4.8159999998460989E-2</c:v>
                </c:pt>
                <c:pt idx="487">
                  <c:v>-4.7720000002300367E-2</c:v>
                </c:pt>
                <c:pt idx="488">
                  <c:v>-4.7720000002300367E-2</c:v>
                </c:pt>
                <c:pt idx="489">
                  <c:v>-4.6139999998558778E-2</c:v>
                </c:pt>
                <c:pt idx="490">
                  <c:v>-4.8899999994318932E-2</c:v>
                </c:pt>
                <c:pt idx="491">
                  <c:v>-4.8719999991590157E-2</c:v>
                </c:pt>
                <c:pt idx="492">
                  <c:v>-4.9299999998765998E-2</c:v>
                </c:pt>
                <c:pt idx="493">
                  <c:v>-4.9299999998765998E-2</c:v>
                </c:pt>
                <c:pt idx="494">
                  <c:v>-4.891999999381369E-2</c:v>
                </c:pt>
                <c:pt idx="495">
                  <c:v>-4.8589999998512212E-2</c:v>
                </c:pt>
                <c:pt idx="496">
                  <c:v>-4.4289999990724027E-2</c:v>
                </c:pt>
                <c:pt idx="497">
                  <c:v>-4.898999999568332E-2</c:v>
                </c:pt>
                <c:pt idx="498">
                  <c:v>-5.1950000000942964E-2</c:v>
                </c:pt>
                <c:pt idx="499">
                  <c:v>-5.1950000000942964E-2</c:v>
                </c:pt>
                <c:pt idx="500">
                  <c:v>-4.995000000053551E-2</c:v>
                </c:pt>
                <c:pt idx="501">
                  <c:v>-4.995000000053551E-2</c:v>
                </c:pt>
                <c:pt idx="502">
                  <c:v>-4.7310000001743902E-2</c:v>
                </c:pt>
                <c:pt idx="503">
                  <c:v>-4.875999999785563E-2</c:v>
                </c:pt>
                <c:pt idx="504">
                  <c:v>-4.875999999785563E-2</c:v>
                </c:pt>
                <c:pt idx="505">
                  <c:v>-4.8560000002908055E-2</c:v>
                </c:pt>
                <c:pt idx="506">
                  <c:v>-4.8560000002908055E-2</c:v>
                </c:pt>
                <c:pt idx="507">
                  <c:v>-4.409999999916181E-2</c:v>
                </c:pt>
                <c:pt idx="508">
                  <c:v>-4.9169999998412095E-2</c:v>
                </c:pt>
                <c:pt idx="509">
                  <c:v>-4.9169999998412095E-2</c:v>
                </c:pt>
                <c:pt idx="510">
                  <c:v>-4.8770000001240987E-2</c:v>
                </c:pt>
                <c:pt idx="511">
                  <c:v>-4.8770000001240987E-2</c:v>
                </c:pt>
                <c:pt idx="514">
                  <c:v>-4.8669999996491242E-2</c:v>
                </c:pt>
                <c:pt idx="515">
                  <c:v>-4.8199999997450504E-2</c:v>
                </c:pt>
                <c:pt idx="516">
                  <c:v>-4.7769999997399282E-2</c:v>
                </c:pt>
                <c:pt idx="517">
                  <c:v>-4.8899999994318932E-2</c:v>
                </c:pt>
                <c:pt idx="518">
                  <c:v>-4.9460000002000015E-2</c:v>
                </c:pt>
                <c:pt idx="519">
                  <c:v>-4.9259999999776483E-2</c:v>
                </c:pt>
                <c:pt idx="520">
                  <c:v>-4.9259999999776483E-2</c:v>
                </c:pt>
                <c:pt idx="521">
                  <c:v>-4.9070000000938307E-2</c:v>
                </c:pt>
                <c:pt idx="524">
                  <c:v>-5.0299999995331746E-2</c:v>
                </c:pt>
                <c:pt idx="525">
                  <c:v>-4.8599999994621612E-2</c:v>
                </c:pt>
                <c:pt idx="526">
                  <c:v>-5.0640000001294538E-2</c:v>
                </c:pt>
                <c:pt idx="527">
                  <c:v>-5.0640000001294538E-2</c:v>
                </c:pt>
                <c:pt idx="528">
                  <c:v>-5.0510000000940636E-2</c:v>
                </c:pt>
                <c:pt idx="531">
                  <c:v>-4.2860000001383014E-2</c:v>
                </c:pt>
                <c:pt idx="532">
                  <c:v>-4.1369999999005813E-2</c:v>
                </c:pt>
                <c:pt idx="533">
                  <c:v>-6.1240000002726447E-2</c:v>
                </c:pt>
                <c:pt idx="534">
                  <c:v>-5.0139999992097728E-2</c:v>
                </c:pt>
                <c:pt idx="535">
                  <c:v>-5.0139999992097728E-2</c:v>
                </c:pt>
                <c:pt idx="536">
                  <c:v>-5.0139999992097728E-2</c:v>
                </c:pt>
                <c:pt idx="537">
                  <c:v>-5.0129999995988328E-2</c:v>
                </c:pt>
                <c:pt idx="538">
                  <c:v>-4.8339999993913807E-2</c:v>
                </c:pt>
                <c:pt idx="539">
                  <c:v>-5.0439999991795048E-2</c:v>
                </c:pt>
                <c:pt idx="540">
                  <c:v>-5.1019999998970889E-2</c:v>
                </c:pt>
                <c:pt idx="541">
                  <c:v>-5.0929999997606501E-2</c:v>
                </c:pt>
                <c:pt idx="542">
                  <c:v>-5.0919999994221143E-2</c:v>
                </c:pt>
                <c:pt idx="543">
                  <c:v>-5.1009999995585531E-2</c:v>
                </c:pt>
                <c:pt idx="544">
                  <c:v>-5.2680000000691507E-2</c:v>
                </c:pt>
                <c:pt idx="545">
                  <c:v>-5.1819999993313104E-2</c:v>
                </c:pt>
                <c:pt idx="546">
                  <c:v>-5.3239999993820675E-2</c:v>
                </c:pt>
                <c:pt idx="547">
                  <c:v>-5.3999999996449333E-2</c:v>
                </c:pt>
                <c:pt idx="548">
                  <c:v>-5.3160000003117602E-2</c:v>
                </c:pt>
                <c:pt idx="553">
                  <c:v>-5.5599999992409721E-2</c:v>
                </c:pt>
                <c:pt idx="556">
                  <c:v>-5.6439999993017409E-2</c:v>
                </c:pt>
                <c:pt idx="557">
                  <c:v>-5.6439999993017409E-2</c:v>
                </c:pt>
                <c:pt idx="558">
                  <c:v>-5.6339999995543621E-2</c:v>
                </c:pt>
                <c:pt idx="559">
                  <c:v>-5.6339999995543621E-2</c:v>
                </c:pt>
                <c:pt idx="560">
                  <c:v>-5.6239999998069834E-2</c:v>
                </c:pt>
                <c:pt idx="561">
                  <c:v>-5.6139999993320089E-2</c:v>
                </c:pt>
                <c:pt idx="562">
                  <c:v>-5.6139999993320089E-2</c:v>
                </c:pt>
                <c:pt idx="565">
                  <c:v>-5.7029999996302649E-2</c:v>
                </c:pt>
                <c:pt idx="566">
                  <c:v>-5.6859999996959232E-2</c:v>
                </c:pt>
                <c:pt idx="567">
                  <c:v>-5.6859999996959232E-2</c:v>
                </c:pt>
                <c:pt idx="568">
                  <c:v>-6.6259999992325902E-2</c:v>
                </c:pt>
                <c:pt idx="569">
                  <c:v>-6.6259999992325902E-2</c:v>
                </c:pt>
                <c:pt idx="570">
                  <c:v>-6.6259999992325902E-2</c:v>
                </c:pt>
                <c:pt idx="571">
                  <c:v>-5.9319999993022066E-2</c:v>
                </c:pt>
                <c:pt idx="574">
                  <c:v>-6.0459999993327074E-2</c:v>
                </c:pt>
                <c:pt idx="575">
                  <c:v>-6.0059999996155966E-2</c:v>
                </c:pt>
                <c:pt idx="576">
                  <c:v>-5.9659999998984858E-2</c:v>
                </c:pt>
                <c:pt idx="577">
                  <c:v>-6.0119999994640239E-2</c:v>
                </c:pt>
                <c:pt idx="578">
                  <c:v>-6.1459999997168779E-2</c:v>
                </c:pt>
                <c:pt idx="579">
                  <c:v>-6.1159999997471459E-2</c:v>
                </c:pt>
                <c:pt idx="580">
                  <c:v>-6.6299999998591375E-2</c:v>
                </c:pt>
                <c:pt idx="581">
                  <c:v>-6.5600000001722947E-2</c:v>
                </c:pt>
                <c:pt idx="582">
                  <c:v>-6.5300000002025627E-2</c:v>
                </c:pt>
                <c:pt idx="583">
                  <c:v>-6.5199999997275881E-2</c:v>
                </c:pt>
                <c:pt idx="584">
                  <c:v>-6.5579999994952232E-2</c:v>
                </c:pt>
                <c:pt idx="586">
                  <c:v>-6.9479999896429945E-2</c:v>
                </c:pt>
                <c:pt idx="587">
                  <c:v>-7.0179999995161779E-2</c:v>
                </c:pt>
                <c:pt idx="588">
                  <c:v>-7.0369999993999954E-2</c:v>
                </c:pt>
                <c:pt idx="589">
                  <c:v>-7.0959999997285195E-2</c:v>
                </c:pt>
                <c:pt idx="590">
                  <c:v>-7.0159999995667022E-2</c:v>
                </c:pt>
                <c:pt idx="591">
                  <c:v>-7.0059999998193234E-2</c:v>
                </c:pt>
                <c:pt idx="592">
                  <c:v>-7.0429999992484227E-2</c:v>
                </c:pt>
                <c:pt idx="593">
                  <c:v>-6.9129999996221159E-2</c:v>
                </c:pt>
                <c:pt idx="594">
                  <c:v>-6.8229999997129198E-2</c:v>
                </c:pt>
                <c:pt idx="595">
                  <c:v>-6.9060000227182172E-2</c:v>
                </c:pt>
                <c:pt idx="596">
                  <c:v>-7.0659999997587875E-2</c:v>
                </c:pt>
                <c:pt idx="597">
                  <c:v>-7.0459999995364342E-2</c:v>
                </c:pt>
                <c:pt idx="598">
                  <c:v>-7.0659999997587875E-2</c:v>
                </c:pt>
                <c:pt idx="599">
                  <c:v>-7.0399999996880069E-2</c:v>
                </c:pt>
                <c:pt idx="600">
                  <c:v>-6.9369999997434206E-2</c:v>
                </c:pt>
                <c:pt idx="601">
                  <c:v>-7.4979999997594859E-2</c:v>
                </c:pt>
                <c:pt idx="602">
                  <c:v>-7.4880000000121072E-2</c:v>
                </c:pt>
                <c:pt idx="603">
                  <c:v>-7.5089999998454005E-2</c:v>
                </c:pt>
                <c:pt idx="604">
                  <c:v>-7.4919999999110587E-2</c:v>
                </c:pt>
                <c:pt idx="605">
                  <c:v>-7.148999985656701E-2</c:v>
                </c:pt>
                <c:pt idx="606">
                  <c:v>-7.5279999808117282E-2</c:v>
                </c:pt>
                <c:pt idx="607">
                  <c:v>-7.595999999466585E-2</c:v>
                </c:pt>
                <c:pt idx="608">
                  <c:v>-7.595999999466585E-2</c:v>
                </c:pt>
                <c:pt idx="609">
                  <c:v>-7.5859999997192062E-2</c:v>
                </c:pt>
                <c:pt idx="610">
                  <c:v>-7.9229999995732214E-2</c:v>
                </c:pt>
                <c:pt idx="611">
                  <c:v>-7.662999999593012E-2</c:v>
                </c:pt>
                <c:pt idx="612">
                  <c:v>-7.4929999995219987E-2</c:v>
                </c:pt>
                <c:pt idx="613">
                  <c:v>-7.55799999969895E-2</c:v>
                </c:pt>
                <c:pt idx="614">
                  <c:v>-7.5419999993755482E-2</c:v>
                </c:pt>
                <c:pt idx="615">
                  <c:v>-8.1739999994169921E-2</c:v>
                </c:pt>
                <c:pt idx="616">
                  <c:v>-8.1579999998211861E-2</c:v>
                </c:pt>
                <c:pt idx="617">
                  <c:v>-8.3399999995890539E-2</c:v>
                </c:pt>
                <c:pt idx="618">
                  <c:v>-8.2739999998011626E-2</c:v>
                </c:pt>
                <c:pt idx="619">
                  <c:v>-8.4499999997206032E-2</c:v>
                </c:pt>
                <c:pt idx="620">
                  <c:v>-9.1059999998833518E-2</c:v>
                </c:pt>
                <c:pt idx="621">
                  <c:v>-9.3499999995401595E-2</c:v>
                </c:pt>
                <c:pt idx="622">
                  <c:v>-9.3499999995401595E-2</c:v>
                </c:pt>
                <c:pt idx="623">
                  <c:v>-9.7079999999550637E-2</c:v>
                </c:pt>
                <c:pt idx="624">
                  <c:v>-9.7639999992679805E-2</c:v>
                </c:pt>
                <c:pt idx="625">
                  <c:v>-9.9579999994602986E-2</c:v>
                </c:pt>
                <c:pt idx="626">
                  <c:v>-0.10027999999147141</c:v>
                </c:pt>
                <c:pt idx="627">
                  <c:v>-0.10012000000278931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A-4F34-BCEA-DA4F0C1DB9F6}"/>
            </c:ext>
          </c:extLst>
        </c:ser>
        <c:ser>
          <c:idx val="3"/>
          <c:order val="3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A-4F34-BCEA-DA4F0C1DB9F6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A-4F34-BCEA-DA4F0C1DB9F6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A-4F34-BCEA-DA4F0C1DB9F6}"/>
            </c:ext>
          </c:extLst>
        </c:ser>
        <c:ser>
          <c:idx val="6"/>
          <c:order val="6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5.0438278107762358E-2</c:v>
                </c:pt>
                <c:pt idx="1">
                  <c:v>5.0065777093500102E-2</c:v>
                </c:pt>
                <c:pt idx="2">
                  <c:v>5.023401689099654E-2</c:v>
                </c:pt>
                <c:pt idx="3">
                  <c:v>5.0715975564563004E-2</c:v>
                </c:pt>
                <c:pt idx="4">
                  <c:v>5.1322260416576296E-2</c:v>
                </c:pt>
                <c:pt idx="5">
                  <c:v>5.1897712581725236E-2</c:v>
                </c:pt>
                <c:pt idx="6">
                  <c:v>5.2314604492411411E-2</c:v>
                </c:pt>
                <c:pt idx="7">
                  <c:v>5.2465814671576759E-2</c:v>
                </c:pt>
                <c:pt idx="8">
                  <c:v>5.2259130336535994E-2</c:v>
                </c:pt>
                <c:pt idx="9">
                  <c:v>5.161292111449281E-2</c:v>
                </c:pt>
                <c:pt idx="10">
                  <c:v>5.0453192409951185E-2</c:v>
                </c:pt>
                <c:pt idx="11">
                  <c:v>4.8712101894155382E-2</c:v>
                </c:pt>
                <c:pt idx="12">
                  <c:v>4.6328257373238861E-2</c:v>
                </c:pt>
                <c:pt idx="13">
                  <c:v>4.3249524901808084E-2</c:v>
                </c:pt>
                <c:pt idx="14">
                  <c:v>3.9439721032878607E-2</c:v>
                </c:pt>
                <c:pt idx="15">
                  <c:v>3.489138365781283E-2</c:v>
                </c:pt>
                <c:pt idx="16">
                  <c:v>2.964736182789935E-2</c:v>
                </c:pt>
                <c:pt idx="17">
                  <c:v>2.3832596850675097E-2</c:v>
                </c:pt>
                <c:pt idx="18">
                  <c:v>1.7690234686727698E-2</c:v>
                </c:pt>
                <c:pt idx="19">
                  <c:v>1.1598905637474431E-2</c:v>
                </c:pt>
                <c:pt idx="20">
                  <c:v>6.0298108979871829E-3</c:v>
                </c:pt>
                <c:pt idx="21">
                  <c:v>1.4225346962564445E-3</c:v>
                </c:pt>
                <c:pt idx="22">
                  <c:v>-1.9610159844330351E-3</c:v>
                </c:pt>
                <c:pt idx="23">
                  <c:v>-4.097520153118055E-3</c:v>
                </c:pt>
                <c:pt idx="24">
                  <c:v>-5.1490207257405577E-3</c:v>
                </c:pt>
                <c:pt idx="25">
                  <c:v>-5.3643735086600806E-3</c:v>
                </c:pt>
                <c:pt idx="26">
                  <c:v>-5.0028857699585105E-3</c:v>
                </c:pt>
                <c:pt idx="27">
                  <c:v>-4.2968408690192018E-3</c:v>
                </c:pt>
                <c:pt idx="28">
                  <c:v>-3.4410721194434784E-3</c:v>
                </c:pt>
                <c:pt idx="29">
                  <c:v>-2.5953452864624338E-3</c:v>
                </c:pt>
                <c:pt idx="30">
                  <c:v>-1.8909518150109182E-3</c:v>
                </c:pt>
                <c:pt idx="31">
                  <c:v>-1.4376370882367854E-3</c:v>
                </c:pt>
                <c:pt idx="32">
                  <c:v>-1.3294896910107188E-3</c:v>
                </c:pt>
                <c:pt idx="33">
                  <c:v>-1.6494695584670666E-3</c:v>
                </c:pt>
                <c:pt idx="34">
                  <c:v>-2.4725576140085942E-3</c:v>
                </c:pt>
                <c:pt idx="35">
                  <c:v>-3.8674657447777556E-3</c:v>
                </c:pt>
                <c:pt idx="36">
                  <c:v>-5.8966325182343623E-3</c:v>
                </c:pt>
                <c:pt idx="37">
                  <c:v>-8.6138495569651006E-3</c:v>
                </c:pt>
                <c:pt idx="38">
                  <c:v>-1.2058253644913612E-2</c:v>
                </c:pt>
                <c:pt idx="39">
                  <c:v>-1.6242611236630688E-2</c:v>
                </c:pt>
                <c:pt idx="40">
                  <c:v>-2.1133175636405363E-2</c:v>
                </c:pt>
                <c:pt idx="41">
                  <c:v>-2.6619301412064054E-2</c:v>
                </c:pt>
                <c:pt idx="42">
                  <c:v>-3.2477045452461745E-2</c:v>
                </c:pt>
                <c:pt idx="43">
                  <c:v>-3.8346816615754155E-2</c:v>
                </c:pt>
                <c:pt idx="44">
                  <c:v>-4.3764941885243699E-2</c:v>
                </c:pt>
                <c:pt idx="45">
                  <c:v>-4.8277396536996871E-2</c:v>
                </c:pt>
                <c:pt idx="46">
                  <c:v>-5.1589544639590812E-2</c:v>
                </c:pt>
                <c:pt idx="47">
                  <c:v>-5.3644289911067053E-2</c:v>
                </c:pt>
                <c:pt idx="48">
                  <c:v>-5.4582628060025722E-2</c:v>
                </c:pt>
                <c:pt idx="49">
                  <c:v>-5.4646431560022787E-2</c:v>
                </c:pt>
                <c:pt idx="50">
                  <c:v>-5.4096670905826767E-2</c:v>
                </c:pt>
                <c:pt idx="51">
                  <c:v>-5.3170694343471908E-2</c:v>
                </c:pt>
                <c:pt idx="52">
                  <c:v>-5.2068841168799909E-2</c:v>
                </c:pt>
                <c:pt idx="53">
                  <c:v>-5.0955631033350844E-2</c:v>
                </c:pt>
                <c:pt idx="54">
                  <c:v>-4.9966069282395977E-2</c:v>
                </c:pt>
                <c:pt idx="55">
                  <c:v>-4.9212651368876259E-2</c:v>
                </c:pt>
                <c:pt idx="56">
                  <c:v>-4.8791438334587857E-2</c:v>
                </c:pt>
                <c:pt idx="57">
                  <c:v>-4.8786787011473792E-2</c:v>
                </c:pt>
                <c:pt idx="58">
                  <c:v>-4.9274701609314908E-2</c:v>
                </c:pt>
                <c:pt idx="59">
                  <c:v>-5.0324764566399803E-2</c:v>
                </c:pt>
                <c:pt idx="60">
                  <c:v>-5.2000412283510988E-2</c:v>
                </c:pt>
                <c:pt idx="61">
                  <c:v>-5.4356969379573933E-2</c:v>
                </c:pt>
                <c:pt idx="62">
                  <c:v>-5.7436280800457672E-2</c:v>
                </c:pt>
                <c:pt idx="63">
                  <c:v>-6.12559914467646E-2</c:v>
                </c:pt>
                <c:pt idx="64">
                  <c:v>-6.5790803245927662E-2</c:v>
                </c:pt>
                <c:pt idx="65">
                  <c:v>-7.0943556683202125E-2</c:v>
                </c:pt>
                <c:pt idx="66">
                  <c:v>-7.650895843660227E-2</c:v>
                </c:pt>
                <c:pt idx="67">
                  <c:v>-8.2147061649263886E-2</c:v>
                </c:pt>
                <c:pt idx="68">
                  <c:v>-8.7404229555092305E-2</c:v>
                </c:pt>
                <c:pt idx="69">
                  <c:v>-9.1815421837840611E-2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A-4F34-BCEA-DA4F0C1D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8480"/>
        <c:axId val="1"/>
      </c:scatterChart>
      <c:valAx>
        <c:axId val="9059584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8552183404259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4159304423230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84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06813104672596"/>
          <c:y val="0.91740691705572197"/>
          <c:w val="0.69093953061692526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280747801261682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352505300429"/>
          <c:y val="0.23101301518773362"/>
          <c:w val="0.82456258075569488"/>
          <c:h val="0.54430463852452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A-409B-B8A3-A43C234CB00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A-409B-B8A3-A43C234CB004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CA-409B-B8A3-A43C234CB004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CA-409B-B8A3-A43C234CB004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(2)'!$AW$2:$AW$131</c:f>
              <c:numCache>
                <c:formatCode>General</c:formatCode>
                <c:ptCount val="130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</c:numCache>
            </c:numRef>
          </c:xVal>
          <c:yVal>
            <c:numRef>
              <c:f>'A (2)'!$AX$2:$AX$131</c:f>
              <c:numCache>
                <c:formatCode>General</c:formatCode>
                <c:ptCount val="130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CA-409B-B8A3-A43C234C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3152"/>
        <c:axId val="1"/>
      </c:scatterChart>
      <c:valAx>
        <c:axId val="93490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86076082261869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63742690058478E-2"/>
              <c:y val="0.40822851257516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31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00630842197354"/>
          <c:y val="0.90822917704907136"/>
          <c:w val="0.68421160074288956"/>
          <c:h val="0.971520316289577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72293426825293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68694306494"/>
          <c:y val="0.2302839116719243"/>
          <c:w val="0.82481810619447582"/>
          <c:h val="0.54574132492113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1-454F-9BFB-C9EC2C5BBF4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1-454F-9BFB-C9EC2C5BBF45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1-454F-9BFB-C9EC2C5BBF45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1-454F-9BFB-C9EC2C5BBF45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(2)'!$AW$2:$AW$200</c:f>
              <c:numCache>
                <c:formatCode>General</c:formatCode>
                <c:ptCount val="199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</c:numCache>
            </c:numRef>
          </c:xVal>
          <c:yVal>
            <c:numRef>
              <c:f>'A (2)'!$AX$2:$AX$200</c:f>
              <c:numCache>
                <c:formatCode>General</c:formatCode>
                <c:ptCount val="199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  <c:pt idx="130">
                  <c:v>-5.7164285699596355E-2</c:v>
                </c:pt>
                <c:pt idx="131">
                  <c:v>-5.8449134404743336E-2</c:v>
                </c:pt>
                <c:pt idx="132">
                  <c:v>-5.9830061654475394E-2</c:v>
                </c:pt>
                <c:pt idx="133">
                  <c:v>-6.1307561287799343E-2</c:v>
                </c:pt>
                <c:pt idx="134">
                  <c:v>-6.2881669532619741E-2</c:v>
                </c:pt>
                <c:pt idx="135">
                  <c:v>-6.4551809459274134E-2</c:v>
                </c:pt>
                <c:pt idx="136">
                  <c:v>-6.6316588750793548E-2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1-454F-9BFB-C9EC2C5B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088"/>
        <c:axId val="1"/>
      </c:scatterChart>
      <c:valAx>
        <c:axId val="93490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4994156752307"/>
              <c:y val="0.86119873817034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16788321167884E-2"/>
              <c:y val="0.40694006309148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61329195164474"/>
          <c:y val="0.90851735015772872"/>
          <c:w val="0.41459884667701208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1778425655976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897959183673"/>
          <c:y val="0.22956045339663608"/>
          <c:w val="0.81924198250728864"/>
          <c:h val="0.54717149165773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31-4491-B122-801B7101B5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31-4491-B122-801B7101B567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31-4491-B122-801B7101B567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31-4491-B122-801B7101B567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(2)'!$AW$2:$AW$200</c:f>
              <c:numCache>
                <c:formatCode>General</c:formatCode>
                <c:ptCount val="199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</c:numCache>
            </c:numRef>
          </c:xVal>
          <c:yVal>
            <c:numRef>
              <c:f>'A (2)'!$AX$2:$AX$200</c:f>
              <c:numCache>
                <c:formatCode>General</c:formatCode>
                <c:ptCount val="199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  <c:pt idx="130">
                  <c:v>-5.7164285699596355E-2</c:v>
                </c:pt>
                <c:pt idx="131">
                  <c:v>-5.8449134404743336E-2</c:v>
                </c:pt>
                <c:pt idx="132">
                  <c:v>-5.9830061654475394E-2</c:v>
                </c:pt>
                <c:pt idx="133">
                  <c:v>-6.1307561287799343E-2</c:v>
                </c:pt>
                <c:pt idx="134">
                  <c:v>-6.2881669532619741E-2</c:v>
                </c:pt>
                <c:pt idx="135">
                  <c:v>-6.4551809459274134E-2</c:v>
                </c:pt>
                <c:pt idx="136">
                  <c:v>-6.6316588750793548E-2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31-4491-B122-801B7101B567}"/>
            </c:ext>
          </c:extLst>
        </c:ser>
        <c:ser>
          <c:idx val="5"/>
          <c:order val="5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(2)'!$O$21:$O$362</c:f>
              <c:numCache>
                <c:formatCode>General</c:formatCode>
                <c:ptCount val="342"/>
                <c:pt idx="327">
                  <c:v>-4.9729006419705048E-2</c:v>
                </c:pt>
                <c:pt idx="328">
                  <c:v>-4.9827703616653438E-2</c:v>
                </c:pt>
                <c:pt idx="329">
                  <c:v>-5.1437227136119479E-2</c:v>
                </c:pt>
                <c:pt idx="330">
                  <c:v>-5.1437227136119479E-2</c:v>
                </c:pt>
                <c:pt idx="331">
                  <c:v>-5.1608049207760923E-2</c:v>
                </c:pt>
                <c:pt idx="332">
                  <c:v>-5.1877568476350756E-2</c:v>
                </c:pt>
                <c:pt idx="333">
                  <c:v>-5.1942101258970856E-2</c:v>
                </c:pt>
                <c:pt idx="334">
                  <c:v>-5.1999041949518002E-2</c:v>
                </c:pt>
                <c:pt idx="335">
                  <c:v>-5.4157094121254905E-2</c:v>
                </c:pt>
                <c:pt idx="336">
                  <c:v>-5.4162788190309619E-2</c:v>
                </c:pt>
                <c:pt idx="337">
                  <c:v>-5.6140528175313884E-2</c:v>
                </c:pt>
                <c:pt idx="338">
                  <c:v>-4.9694842005376758E-2</c:v>
                </c:pt>
                <c:pt idx="339">
                  <c:v>-5.5852028676541668E-2</c:v>
                </c:pt>
                <c:pt idx="340">
                  <c:v>-5.6100669691930879E-2</c:v>
                </c:pt>
                <c:pt idx="341">
                  <c:v>-5.7742459602706971E-2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31-4491-B122-801B7101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288"/>
        <c:axId val="1"/>
      </c:scatterChart>
      <c:valAx>
        <c:axId val="93491528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0408163265307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06997084548104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2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448979591836735"/>
          <c:y val="0.9088076726258274"/>
          <c:w val="0.51166180758017488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0</xdr:row>
      <xdr:rowOff>0</xdr:rowOff>
    </xdr:from>
    <xdr:to>
      <xdr:col>24</xdr:col>
      <xdr:colOff>628650</xdr:colOff>
      <xdr:row>17</xdr:row>
      <xdr:rowOff>152400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751B8EC6-AB65-1009-6DEF-4C690603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22</xdr:row>
      <xdr:rowOff>0</xdr:rowOff>
    </xdr:from>
    <xdr:to>
      <xdr:col>25</xdr:col>
      <xdr:colOff>428625</xdr:colOff>
      <xdr:row>43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95161E6C-B508-A04A-0567-239CD8A29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628650</xdr:colOff>
      <xdr:row>0</xdr:row>
      <xdr:rowOff>0</xdr:rowOff>
    </xdr:from>
    <xdr:to>
      <xdr:col>43</xdr:col>
      <xdr:colOff>400050</xdr:colOff>
      <xdr:row>30</xdr:row>
      <xdr:rowOff>66675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5ED5B21-C797-51F0-C8D7-8F7F49F07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0</xdr:row>
      <xdr:rowOff>0</xdr:rowOff>
    </xdr:from>
    <xdr:to>
      <xdr:col>15</xdr:col>
      <xdr:colOff>285750</xdr:colOff>
      <xdr:row>17</xdr:row>
      <xdr:rowOff>95250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9CA8852B-F8F8-39AB-2787-67629916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0</xdr:row>
      <xdr:rowOff>0</xdr:rowOff>
    </xdr:from>
    <xdr:to>
      <xdr:col>41</xdr:col>
      <xdr:colOff>657225</xdr:colOff>
      <xdr:row>16</xdr:row>
      <xdr:rowOff>152400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7715AD07-9989-588B-E1DB-F6AD1A388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0</xdr:row>
      <xdr:rowOff>0</xdr:rowOff>
    </xdr:from>
    <xdr:to>
      <xdr:col>24</xdr:col>
      <xdr:colOff>676275</xdr:colOff>
      <xdr:row>17</xdr:row>
      <xdr:rowOff>0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DFA9AA22-6532-8C86-0FC6-3492C6C76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142875</xdr:colOff>
      <xdr:row>17</xdr:row>
      <xdr:rowOff>9525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972D9723-DDE5-5501-852F-62FDE0D1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494" TargetMode="External"/><Relationship Id="rId21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konkoly.hu/cgi-bin/IBVS?5835" TargetMode="External"/><Relationship Id="rId47" Type="http://schemas.openxmlformats.org/officeDocument/2006/relationships/hyperlink" Target="http://www.aavso.org/sites/default/files/jaavso/v36n2/186.pdf" TargetMode="External"/><Relationship Id="rId63" Type="http://schemas.openxmlformats.org/officeDocument/2006/relationships/hyperlink" Target="http://www.bav-astro.de/sfs/BAVM_link.php?BAVMnr=23" TargetMode="External"/><Relationship Id="rId68" Type="http://schemas.openxmlformats.org/officeDocument/2006/relationships/hyperlink" Target="http://www.konkoly.hu/cgi-bin/IBVS?4840" TargetMode="External"/><Relationship Id="rId84" Type="http://schemas.openxmlformats.org/officeDocument/2006/relationships/hyperlink" Target="http://vsolj.cetus-net.org/vsoljno51.pdf" TargetMode="External"/><Relationship Id="rId89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28" TargetMode="External"/><Relationship Id="rId71" Type="http://schemas.openxmlformats.org/officeDocument/2006/relationships/hyperlink" Target="http://var.astro.cz/oejv/issues/oejv0094.pdf" TargetMode="External"/><Relationship Id="rId9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26" TargetMode="External"/><Relationship Id="rId16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1200" TargetMode="External"/><Relationship Id="rId24" Type="http://schemas.openxmlformats.org/officeDocument/2006/relationships/hyperlink" Target="http://www.konkoly.hu/cgi-bin/IBVS?5380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konkoly.hu/cgi-bin/IBVS?5893" TargetMode="External"/><Relationship Id="rId45" Type="http://schemas.openxmlformats.org/officeDocument/2006/relationships/hyperlink" Target="http://www.bav-astro.de/sfs/BAVM_link.php?BAVMnr=201" TargetMode="External"/><Relationship Id="rId53" Type="http://schemas.openxmlformats.org/officeDocument/2006/relationships/hyperlink" Target="http://www.konkoly.hu/cgi-bin/IBVS?5894" TargetMode="External"/><Relationship Id="rId58" Type="http://schemas.openxmlformats.org/officeDocument/2006/relationships/hyperlink" Target="http://www.konkoly.hu/cgi-bin/IBVS?5933" TargetMode="External"/><Relationship Id="rId66" Type="http://schemas.openxmlformats.org/officeDocument/2006/relationships/hyperlink" Target="http://vsolj.cetus-net.org/no47.pdf" TargetMode="External"/><Relationship Id="rId74" Type="http://schemas.openxmlformats.org/officeDocument/2006/relationships/hyperlink" Target="http://var.astro.cz/oejv/issues/oejv0107.pdf" TargetMode="External"/><Relationship Id="rId79" Type="http://schemas.openxmlformats.org/officeDocument/2006/relationships/hyperlink" Target="http://www.konkoly.hu/cgi-bin/IBVS?5974" TargetMode="External"/><Relationship Id="rId87" Type="http://schemas.openxmlformats.org/officeDocument/2006/relationships/hyperlink" Target="http://var.astro.cz/oejv/issues/oejv0137.pdf" TargetMode="External"/><Relationship Id="rId10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28" TargetMode="External"/><Relationship Id="rId61" Type="http://schemas.openxmlformats.org/officeDocument/2006/relationships/hyperlink" Target="http://www.bav-astro.de/sfs/BAVM_link.php?BAVMnr=23" TargetMode="External"/><Relationship Id="rId82" Type="http://schemas.openxmlformats.org/officeDocument/2006/relationships/hyperlink" Target="http://www.konkoly.hu/cgi-bin/IBVS?5943" TargetMode="External"/><Relationship Id="rId90" Type="http://schemas.openxmlformats.org/officeDocument/2006/relationships/hyperlink" Target="http://www.bav-astro.de/sfs/BAVM_link.php?BAVMnr=215" TargetMode="External"/><Relationship Id="rId95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konkoly.hu/cgi-bin/IBVS?1200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konkoly.hu/cgi-bin/IBVS?5835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konkoly.hu/cgi-bin/IBVS?5933" TargetMode="External"/><Relationship Id="rId64" Type="http://schemas.openxmlformats.org/officeDocument/2006/relationships/hyperlink" Target="http://vsolj.cetus-net.org/no47.pdf" TargetMode="External"/><Relationship Id="rId69" Type="http://schemas.openxmlformats.org/officeDocument/2006/relationships/hyperlink" Target="http://www.konkoly.hu/cgi-bin/IBVS?5493" TargetMode="External"/><Relationship Id="rId77" Type="http://schemas.openxmlformats.org/officeDocument/2006/relationships/hyperlink" Target="http://var.astro.cz/oejv/issues/oejv0107.pdf" TargetMode="External"/><Relationship Id="rId100" Type="http://schemas.openxmlformats.org/officeDocument/2006/relationships/hyperlink" Target="http://www.bav-astro.de/sfs/BAVM_link.php?BAVMnr=232" TargetMode="External"/><Relationship Id="rId105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konkoly.hu/cgi-bin/IBVS?5933" TargetMode="External"/><Relationship Id="rId72" Type="http://schemas.openxmlformats.org/officeDocument/2006/relationships/hyperlink" Target="http://var.astro.cz/oejv/issues/oejv0094.pdf" TargetMode="External"/><Relationship Id="rId80" Type="http://schemas.openxmlformats.org/officeDocument/2006/relationships/hyperlink" Target="http://vsolj.cetus-net.org/vsoljno51.pdf" TargetMode="External"/><Relationship Id="rId85" Type="http://schemas.openxmlformats.org/officeDocument/2006/relationships/hyperlink" Target="http://www.bav-astro.de/sfs/BAVM_link.php?BAVMnr=214" TargetMode="External"/><Relationship Id="rId93" Type="http://schemas.openxmlformats.org/officeDocument/2006/relationships/hyperlink" Target="http://www.bav-astro.de/sfs/BAVM_link.php?BAVMnr=231" TargetMode="External"/><Relationship Id="rId9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bav-astro.de/sfs/BAVM_link.php?BAVMnr=26" TargetMode="External"/><Relationship Id="rId12" Type="http://schemas.openxmlformats.org/officeDocument/2006/relationships/hyperlink" Target="http://www.konkoly.hu/cgi-bin/IBVS?1200" TargetMode="External"/><Relationship Id="rId17" Type="http://schemas.openxmlformats.org/officeDocument/2006/relationships/hyperlink" Target="http://www.konkoly.hu/cgi-bin/IBVS?1751" TargetMode="External"/><Relationship Id="rId25" Type="http://schemas.openxmlformats.org/officeDocument/2006/relationships/hyperlink" Target="http://www.konkoly.hu/cgi-bin/IBVS?5493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5263" TargetMode="External"/><Relationship Id="rId41" Type="http://schemas.openxmlformats.org/officeDocument/2006/relationships/hyperlink" Target="http://www.konkoly.hu/cgi-bin/IBVS?5835" TargetMode="External"/><Relationship Id="rId54" Type="http://schemas.openxmlformats.org/officeDocument/2006/relationships/hyperlink" Target="http://www.konkoly.hu/cgi-bin/IBVS?5933" TargetMode="External"/><Relationship Id="rId62" Type="http://schemas.openxmlformats.org/officeDocument/2006/relationships/hyperlink" Target="http://www.bav-astro.de/sfs/BAVM_link.php?BAVMnr=23" TargetMode="External"/><Relationship Id="rId70" Type="http://schemas.openxmlformats.org/officeDocument/2006/relationships/hyperlink" Target="http://vsolj.cetus-net.org/no42.pdf" TargetMode="External"/><Relationship Id="rId75" Type="http://schemas.openxmlformats.org/officeDocument/2006/relationships/hyperlink" Target="http://var.astro.cz/oejv/issues/oejv0107.pdf" TargetMode="External"/><Relationship Id="rId83" Type="http://schemas.openxmlformats.org/officeDocument/2006/relationships/hyperlink" Target="http://www.konkoly.hu/cgi-bin/IBVS?5943" TargetMode="External"/><Relationship Id="rId88" Type="http://schemas.openxmlformats.org/officeDocument/2006/relationships/hyperlink" Target="http://www.konkoly.hu/cgi-bin/IBVS?5988" TargetMode="External"/><Relationship Id="rId91" Type="http://schemas.openxmlformats.org/officeDocument/2006/relationships/hyperlink" Target="http://var.astro.cz/oejv/issues/oejv0137.pdf" TargetMode="External"/><Relationship Id="rId9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5" TargetMode="External"/><Relationship Id="rId6" Type="http://schemas.openxmlformats.org/officeDocument/2006/relationships/hyperlink" Target="http://www.bav-astro.de/sfs/BAVM_link.php?BAVMnr=28" TargetMode="External"/><Relationship Id="rId15" Type="http://schemas.openxmlformats.org/officeDocument/2006/relationships/hyperlink" Target="http://www.konkoly.hu/cgi-bin/IBVS?1358" TargetMode="External"/><Relationship Id="rId23" Type="http://schemas.openxmlformats.org/officeDocument/2006/relationships/hyperlink" Target="http://www.konkoly.hu/cgi-bin/IBVS?5380" TargetMode="External"/><Relationship Id="rId28" Type="http://schemas.openxmlformats.org/officeDocument/2006/relationships/hyperlink" Target="http://www.konkoly.hu/cgi-bin/IBVS?5676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konkoly.hu/cgi-bin/IBVS?5933" TargetMode="External"/><Relationship Id="rId57" Type="http://schemas.openxmlformats.org/officeDocument/2006/relationships/hyperlink" Target="http://www.konkoly.hu/cgi-bin/IBVS?5933" TargetMode="External"/><Relationship Id="rId10" Type="http://schemas.openxmlformats.org/officeDocument/2006/relationships/hyperlink" Target="http://www.konkoly.hu/cgi-bin/IBVS?1751" TargetMode="External"/><Relationship Id="rId31" Type="http://schemas.openxmlformats.org/officeDocument/2006/relationships/hyperlink" Target="http://var.astro.cz/oejv/issues/oejv0003.pdf" TargetMode="External"/><Relationship Id="rId44" Type="http://schemas.openxmlformats.org/officeDocument/2006/relationships/hyperlink" Target="http://www.konkoly.hu/cgi-bin/IBVS?5835" TargetMode="External"/><Relationship Id="rId52" Type="http://schemas.openxmlformats.org/officeDocument/2006/relationships/hyperlink" Target="http://www.konkoly.hu/cgi-bin/IBVS?59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vsolj.cetus-net.org/no47.pdf" TargetMode="External"/><Relationship Id="rId73" Type="http://schemas.openxmlformats.org/officeDocument/2006/relationships/hyperlink" Target="http://var.astro.cz/oejv/issues/oejv0094.pdf" TargetMode="External"/><Relationship Id="rId78" Type="http://schemas.openxmlformats.org/officeDocument/2006/relationships/hyperlink" Target="http://www.konkoly.hu/cgi-bin/IBVS?5893" TargetMode="External"/><Relationship Id="rId81" Type="http://schemas.openxmlformats.org/officeDocument/2006/relationships/hyperlink" Target="http://www.konkoly.hu/cgi-bin/IBVS?5943" TargetMode="External"/><Relationship Id="rId86" Type="http://schemas.openxmlformats.org/officeDocument/2006/relationships/hyperlink" Target="http://var.astro.cz/oejv/issues/oejv0137.pdf" TargetMode="External"/><Relationship Id="rId94" Type="http://schemas.openxmlformats.org/officeDocument/2006/relationships/hyperlink" Target="http://vsolj.cetus-net.org/vsoljno53.pdf" TargetMode="External"/><Relationship Id="rId99" Type="http://schemas.openxmlformats.org/officeDocument/2006/relationships/hyperlink" Target="http://www.konkoly.hu/cgi-bin/IBVS?6029" TargetMode="External"/><Relationship Id="rId10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konkoly.hu/cgi-bin/IBVS?1030" TargetMode="External"/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konkoly.hu/cgi-bin/IBVS?1751" TargetMode="External"/><Relationship Id="rId39" Type="http://schemas.openxmlformats.org/officeDocument/2006/relationships/hyperlink" Target="http://www.konkoly.hu/cgi-bin/IBVS?5753" TargetMode="External"/><Relationship Id="rId34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konkoly.hu/cgi-bin/IBVS?5933" TargetMode="External"/><Relationship Id="rId55" Type="http://schemas.openxmlformats.org/officeDocument/2006/relationships/hyperlink" Target="http://www.konkoly.hu/cgi-bin/IBVS?5933" TargetMode="External"/><Relationship Id="rId76" Type="http://schemas.openxmlformats.org/officeDocument/2006/relationships/hyperlink" Target="http://var.astro.cz/oejv/issues/oejv0107.pdf" TargetMode="External"/><Relationship Id="rId97" Type="http://schemas.openxmlformats.org/officeDocument/2006/relationships/hyperlink" Target="http://vsolj.cetus-net.org/vsoljno55.pdf" TargetMode="External"/><Relationship Id="rId104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942"/>
  <sheetViews>
    <sheetView tabSelected="1" workbookViewId="0">
      <pane xSplit="13" ySplit="22" topLeftCell="N633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7" style="1" customWidth="1"/>
    <col min="2" max="2" width="5.42578125" style="1" customWidth="1"/>
    <col min="3" max="3" width="13.42578125" style="1" customWidth="1"/>
    <col min="4" max="4" width="8.85546875" style="1" customWidth="1"/>
    <col min="5" max="5" width="10.5703125" style="1" customWidth="1"/>
    <col min="6" max="6" width="16.140625" style="1" customWidth="1"/>
    <col min="7" max="7" width="9.7109375" style="1" customWidth="1"/>
    <col min="8" max="16" width="9.5703125" style="1" customWidth="1"/>
    <col min="17" max="17" width="12.42578125" style="1" customWidth="1"/>
    <col min="18" max="18" width="10.28515625" style="1"/>
    <col min="19" max="19" width="10.42578125" style="2" bestFit="1" customWidth="1"/>
    <col min="20" max="20" width="10.28515625" style="1"/>
    <col min="21" max="21" width="10.42578125" style="1" bestFit="1" customWidth="1"/>
    <col min="22" max="25" width="10.28515625" style="1"/>
    <col min="26" max="26" width="10.5703125" style="1" bestFit="1" customWidth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47" width="10.42578125" style="1" bestFit="1" customWidth="1"/>
    <col min="48" max="48" width="10.28515625" style="1"/>
    <col min="49" max="50" width="10.42578125" style="1" bestFit="1" customWidth="1"/>
    <col min="51" max="51" width="12.42578125" style="1" bestFit="1" customWidth="1"/>
    <col min="52" max="52" width="10.42578125" style="1" bestFit="1" customWidth="1"/>
    <col min="53" max="53" width="11.85546875" style="1" customWidth="1"/>
    <col min="54" max="54" width="14.7109375" style="1" customWidth="1"/>
    <col min="55" max="64" width="10.42578125" style="1" bestFit="1" customWidth="1"/>
    <col min="6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s="177" customFormat="1" ht="12.95" customHeight="1" x14ac:dyDescent="0.2">
      <c r="A2" s="177" t="s">
        <v>20</v>
      </c>
      <c r="B2" s="177" t="s">
        <v>21</v>
      </c>
      <c r="D2" s="116" t="s">
        <v>22</v>
      </c>
      <c r="S2" s="178"/>
      <c r="AA2" s="179" t="s">
        <v>1788</v>
      </c>
      <c r="AB2" s="117">
        <f>C7</f>
        <v>45815.336499999998</v>
      </c>
      <c r="AC2" s="180" t="s">
        <v>1789</v>
      </c>
      <c r="AD2" s="117">
        <f>C8</f>
        <v>0.68737999999999999</v>
      </c>
      <c r="AE2" s="181" t="s">
        <v>25</v>
      </c>
      <c r="AL2" s="178"/>
      <c r="AW2" s="177">
        <v>-15000</v>
      </c>
      <c r="AX2" s="177">
        <f t="shared" ref="AX2:AX65" si="0">AB$3+AB$4*AW2+AB$5*AW2^2+AZ2</f>
        <v>5.0438278107762358E-2</v>
      </c>
      <c r="AY2" s="177">
        <f t="shared" ref="AY2:AY65" si="1">AB$3+AB$4*AW2+AB$5*AW2^2</f>
        <v>6.1890270272922439E-2</v>
      </c>
      <c r="AZ2" s="177">
        <f t="shared" ref="AZ2:AZ65" si="2">$AB$6*($AB$11/BA2*BB2+$AB$12)</f>
        <v>-1.1451992165160083E-2</v>
      </c>
      <c r="BA2" s="177">
        <f t="shared" ref="BA2:BA65" si="3">1+$AB$7*COS(BC2)</f>
        <v>1.0249023698926445</v>
      </c>
      <c r="BB2" s="177">
        <f t="shared" ref="BB2:BB65" si="4">SIN(BC2+RADIANS($AB$9))</f>
        <v>-0.78063802996879483</v>
      </c>
      <c r="BC2" s="177">
        <f t="shared" ref="BC2:BC65" si="5">2*ATAN(BD2)</f>
        <v>1.4420746562346674</v>
      </c>
      <c r="BD2" s="177">
        <f t="shared" ref="BD2:BD65" si="6">SQRT((1+$AB$7)/(1-$AB$7))*TAN(BE2/2)</f>
        <v>0.87890486261733591</v>
      </c>
      <c r="BE2" s="177">
        <f t="shared" ref="BE2:BK17" si="7">$BL2+$AB$7*SIN(BF2)</f>
        <v>7.5340219328873443</v>
      </c>
      <c r="BF2" s="177">
        <f t="shared" si="7"/>
        <v>7.5340219212811652</v>
      </c>
      <c r="BG2" s="177">
        <f t="shared" si="7"/>
        <v>7.5340217310680808</v>
      </c>
      <c r="BH2" s="177">
        <f t="shared" si="7"/>
        <v>7.5340186136909617</v>
      </c>
      <c r="BI2" s="177">
        <f t="shared" si="7"/>
        <v>7.5339675275874578</v>
      </c>
      <c r="BJ2" s="177">
        <f t="shared" si="7"/>
        <v>7.5331314716706599</v>
      </c>
      <c r="BK2" s="177">
        <f t="shared" si="7"/>
        <v>7.5197356840254015</v>
      </c>
      <c r="BL2" s="177">
        <f t="shared" ref="BL2:BL65" si="8">RADIANS($AB$9)+$AB$18*(AW2-AB$15)</f>
        <v>7.3498732015740558</v>
      </c>
    </row>
    <row r="3" spans="1:64" s="177" customFormat="1" ht="12.95" customHeight="1" x14ac:dyDescent="0.2">
      <c r="C3" s="118"/>
      <c r="S3" s="178"/>
      <c r="Z3" s="177">
        <v>0.03</v>
      </c>
      <c r="AA3" s="182" t="s">
        <v>26</v>
      </c>
      <c r="AB3" s="183">
        <f t="shared" ref="AB3:AB10" si="9">AC3*AD3</f>
        <v>-6.3339820330201944E-3</v>
      </c>
      <c r="AC3" s="119">
        <v>-0.63339820330201946</v>
      </c>
      <c r="AD3" s="177">
        <v>0.01</v>
      </c>
      <c r="AE3" s="184"/>
      <c r="AF3" s="120"/>
      <c r="AG3" s="119"/>
      <c r="AH3" s="119"/>
      <c r="AI3" s="119"/>
      <c r="AJ3" s="119"/>
      <c r="AK3" s="119"/>
      <c r="AL3" s="119"/>
      <c r="AM3" s="119"/>
      <c r="AW3" s="177">
        <v>-14500</v>
      </c>
      <c r="AX3" s="177">
        <f t="shared" si="0"/>
        <v>5.0065777093500102E-2</v>
      </c>
      <c r="AY3" s="177">
        <f t="shared" si="1"/>
        <v>5.9461661867051555E-2</v>
      </c>
      <c r="AZ3" s="177">
        <f t="shared" si="2"/>
        <v>-9.3958847735514488E-3</v>
      </c>
      <c r="BA3" s="177">
        <f t="shared" si="3"/>
        <v>0.97181553450272584</v>
      </c>
      <c r="BB3" s="177">
        <f t="shared" si="4"/>
        <v>-0.58198158468284011</v>
      </c>
      <c r="BC3" s="177">
        <f t="shared" si="5"/>
        <v>1.7165973584356653</v>
      </c>
      <c r="BD3" s="177">
        <f t="shared" si="6"/>
        <v>1.1575669733346681</v>
      </c>
      <c r="BE3" s="177">
        <f t="shared" si="7"/>
        <v>7.8038386588953239</v>
      </c>
      <c r="BF3" s="177">
        <f t="shared" si="7"/>
        <v>7.8038386588948248</v>
      </c>
      <c r="BG3" s="177">
        <f t="shared" si="7"/>
        <v>7.8038386588434694</v>
      </c>
      <c r="BH3" s="177">
        <f t="shared" si="7"/>
        <v>7.8038386535618383</v>
      </c>
      <c r="BI3" s="177">
        <f t="shared" si="7"/>
        <v>7.8038381103758319</v>
      </c>
      <c r="BJ3" s="177">
        <f t="shared" si="7"/>
        <v>7.8037822781136965</v>
      </c>
      <c r="BK3" s="177">
        <f t="shared" si="7"/>
        <v>7.7983412529795162</v>
      </c>
      <c r="BL3" s="177">
        <f t="shared" si="8"/>
        <v>7.6100881763243446</v>
      </c>
    </row>
    <row r="4" spans="1:64" s="177" customFormat="1" ht="12.95" customHeight="1" x14ac:dyDescent="0.2">
      <c r="A4" s="121" t="s">
        <v>27</v>
      </c>
      <c r="C4" s="45">
        <v>45815.336499999998</v>
      </c>
      <c r="D4" s="46">
        <v>0.68737999999999999</v>
      </c>
      <c r="S4" s="178"/>
      <c r="Z4" s="177">
        <v>-2.5000000000000002E-6</v>
      </c>
      <c r="AA4" s="185" t="s">
        <v>28</v>
      </c>
      <c r="AB4" s="186">
        <f t="shared" si="9"/>
        <v>-4.2286972891191374E-6</v>
      </c>
      <c r="AC4" s="122">
        <v>-4.2286972891191379</v>
      </c>
      <c r="AD4" s="187">
        <v>9.9999999999999995E-7</v>
      </c>
      <c r="AE4" s="184"/>
      <c r="AF4" s="123"/>
      <c r="AG4" s="122"/>
      <c r="AH4" s="122"/>
      <c r="AI4" s="122"/>
      <c r="AJ4" s="122"/>
      <c r="AK4" s="122"/>
      <c r="AL4" s="122"/>
      <c r="AM4" s="122"/>
      <c r="AW4" s="177">
        <v>-14000</v>
      </c>
      <c r="AX4" s="177">
        <f t="shared" si="0"/>
        <v>5.023401689099654E-2</v>
      </c>
      <c r="AY4" s="177">
        <f t="shared" si="1"/>
        <v>5.7043706334445471E-2</v>
      </c>
      <c r="AZ4" s="177">
        <f t="shared" si="2"/>
        <v>-6.8096894434489337E-3</v>
      </c>
      <c r="BA4" s="177">
        <f t="shared" si="3"/>
        <v>0.92560140752648612</v>
      </c>
      <c r="BB4" s="177">
        <f t="shared" si="4"/>
        <v>-0.36475660398991311</v>
      </c>
      <c r="BC4" s="177">
        <f t="shared" si="5"/>
        <v>1.9643893150918699</v>
      </c>
      <c r="BD4" s="177">
        <f t="shared" si="6"/>
        <v>1.4980547842058656</v>
      </c>
      <c r="BE4" s="177">
        <f t="shared" si="7"/>
        <v>8.0601876496098814</v>
      </c>
      <c r="BF4" s="177">
        <f t="shared" si="7"/>
        <v>8.0601876491861475</v>
      </c>
      <c r="BG4" s="177">
        <f t="shared" si="7"/>
        <v>8.0601876598542326</v>
      </c>
      <c r="BH4" s="177">
        <f t="shared" si="7"/>
        <v>8.0601873912712136</v>
      </c>
      <c r="BI4" s="177">
        <f t="shared" si="7"/>
        <v>8.0601941530954537</v>
      </c>
      <c r="BJ4" s="177">
        <f t="shared" si="7"/>
        <v>8.0600238513857025</v>
      </c>
      <c r="BK4" s="177">
        <f t="shared" si="7"/>
        <v>8.0642716255568878</v>
      </c>
      <c r="BL4" s="177">
        <f t="shared" si="8"/>
        <v>7.8703031510746326</v>
      </c>
    </row>
    <row r="5" spans="1:64" s="177" customFormat="1" ht="12.95" customHeight="1" x14ac:dyDescent="0.2">
      <c r="A5" s="124" t="s">
        <v>29</v>
      </c>
      <c r="C5" s="125">
        <v>-9.5</v>
      </c>
      <c r="D5" s="177" t="s">
        <v>30</v>
      </c>
      <c r="S5" s="178"/>
      <c r="Z5" s="177">
        <v>3E-11</v>
      </c>
      <c r="AA5" s="185" t="s">
        <v>31</v>
      </c>
      <c r="AB5" s="186">
        <f t="shared" si="9"/>
        <v>2.1305746529580307E-11</v>
      </c>
      <c r="AC5" s="122">
        <v>2.1305746529580309</v>
      </c>
      <c r="AD5" s="177">
        <v>9.9999999999999994E-12</v>
      </c>
      <c r="AE5" s="184"/>
      <c r="AF5" s="123"/>
      <c r="AG5" s="122"/>
      <c r="AH5" s="122"/>
      <c r="AI5" s="122"/>
      <c r="AJ5" s="122"/>
      <c r="AK5" s="122"/>
      <c r="AL5" s="122"/>
      <c r="AM5" s="122"/>
      <c r="AW5" s="177">
        <v>-13500</v>
      </c>
      <c r="AX5" s="177">
        <f t="shared" si="0"/>
        <v>5.0715975564563004E-2</v>
      </c>
      <c r="AY5" s="177">
        <f t="shared" si="1"/>
        <v>5.4636403675104174E-2</v>
      </c>
      <c r="AZ5" s="177">
        <f t="shared" si="2"/>
        <v>-3.9204281105411701E-3</v>
      </c>
      <c r="BA5" s="177">
        <f t="shared" si="3"/>
        <v>0.88731939935848214</v>
      </c>
      <c r="BB5" s="177">
        <f t="shared" si="4"/>
        <v>-0.14666717667491502</v>
      </c>
      <c r="BC5" s="177">
        <f t="shared" si="5"/>
        <v>2.1905625330838965</v>
      </c>
      <c r="BD5" s="177">
        <f t="shared" si="6"/>
        <v>1.9420357972580256</v>
      </c>
      <c r="BE5" s="177">
        <f t="shared" si="7"/>
        <v>8.3051048589807142</v>
      </c>
      <c r="BF5" s="177">
        <f t="shared" si="7"/>
        <v>8.3051048018368032</v>
      </c>
      <c r="BG5" s="177">
        <f t="shared" si="7"/>
        <v>8.3051054774800939</v>
      </c>
      <c r="BH5" s="177">
        <f t="shared" si="7"/>
        <v>8.305097488924682</v>
      </c>
      <c r="BI5" s="177">
        <f t="shared" si="7"/>
        <v>8.3051919342101321</v>
      </c>
      <c r="BJ5" s="177">
        <f t="shared" si="7"/>
        <v>8.3040741672023231</v>
      </c>
      <c r="BK5" s="177">
        <f t="shared" si="7"/>
        <v>8.3171419804780129</v>
      </c>
      <c r="BL5" s="177">
        <f t="shared" si="8"/>
        <v>8.1305181258249206</v>
      </c>
    </row>
    <row r="6" spans="1:64" s="177" customFormat="1" ht="12.95" customHeight="1" x14ac:dyDescent="0.2">
      <c r="A6" s="121" t="s">
        <v>32</v>
      </c>
      <c r="S6" s="178"/>
      <c r="AA6" s="185" t="s">
        <v>33</v>
      </c>
      <c r="AB6" s="186">
        <f t="shared" si="9"/>
        <v>1.3122695454867708E-2</v>
      </c>
      <c r="AC6" s="122">
        <v>1.3122695454867708</v>
      </c>
      <c r="AD6" s="177">
        <v>0.01</v>
      </c>
      <c r="AE6" s="184" t="s">
        <v>25</v>
      </c>
      <c r="AF6" s="123"/>
      <c r="AG6" s="122"/>
      <c r="AH6" s="122"/>
      <c r="AI6" s="122"/>
      <c r="AJ6" s="122"/>
      <c r="AK6" s="122"/>
      <c r="AL6" s="122"/>
      <c r="AM6" s="122"/>
      <c r="AW6" s="177">
        <v>-13000</v>
      </c>
      <c r="AX6" s="177">
        <f t="shared" si="0"/>
        <v>5.1322260416576296E-2</v>
      </c>
      <c r="AY6" s="177">
        <f t="shared" si="1"/>
        <v>5.2239753889027671E-2</v>
      </c>
      <c r="AZ6" s="177">
        <f t="shared" si="2"/>
        <v>-9.1749347245137459E-4</v>
      </c>
      <c r="BA6" s="177">
        <f t="shared" si="3"/>
        <v>0.85695990021006418</v>
      </c>
      <c r="BB6" s="177">
        <f t="shared" si="4"/>
        <v>6.2122294848988416E-2</v>
      </c>
      <c r="BC6" s="177">
        <f t="shared" si="5"/>
        <v>2.3999230198919626</v>
      </c>
      <c r="BD6" s="177">
        <f t="shared" si="6"/>
        <v>2.5718585122802082</v>
      </c>
      <c r="BE6" s="177">
        <f t="shared" si="7"/>
        <v>8.5407489155030945</v>
      </c>
      <c r="BF6" s="177">
        <f t="shared" si="7"/>
        <v>8.5407483828260169</v>
      </c>
      <c r="BG6" s="177">
        <f t="shared" si="7"/>
        <v>8.5407527135155519</v>
      </c>
      <c r="BH6" s="177">
        <f t="shared" si="7"/>
        <v>8.5407175041443129</v>
      </c>
      <c r="BI6" s="177">
        <f t="shared" si="7"/>
        <v>8.5410037195591748</v>
      </c>
      <c r="BJ6" s="177">
        <f t="shared" si="7"/>
        <v>8.5386741833617492</v>
      </c>
      <c r="BK6" s="177">
        <f t="shared" si="7"/>
        <v>8.5574468355499906</v>
      </c>
      <c r="BL6" s="177">
        <f t="shared" si="8"/>
        <v>8.3907331005752113</v>
      </c>
    </row>
    <row r="7" spans="1:64" s="177" customFormat="1" ht="12.95" customHeight="1" x14ac:dyDescent="0.2">
      <c r="A7" s="177" t="s">
        <v>34</v>
      </c>
      <c r="C7" s="177">
        <v>45815.336499999998</v>
      </c>
      <c r="S7" s="178"/>
      <c r="AA7" s="185" t="s">
        <v>35</v>
      </c>
      <c r="AB7" s="186">
        <f t="shared" si="9"/>
        <v>0.19399431316746729</v>
      </c>
      <c r="AC7" s="122">
        <v>0.19399431316746729</v>
      </c>
      <c r="AD7" s="177">
        <v>1</v>
      </c>
      <c r="AE7" s="184"/>
      <c r="AF7" s="123"/>
      <c r="AG7" s="122"/>
      <c r="AH7" s="122"/>
      <c r="AI7" s="122"/>
      <c r="AJ7" s="122"/>
      <c r="AK7" s="122"/>
      <c r="AL7" s="122"/>
      <c r="AM7" s="122"/>
      <c r="AW7" s="177">
        <v>-12500</v>
      </c>
      <c r="AX7" s="177">
        <f t="shared" si="0"/>
        <v>5.1897712581725236E-2</v>
      </c>
      <c r="AY7" s="177">
        <f t="shared" si="1"/>
        <v>4.9853756976215947E-2</v>
      </c>
      <c r="AZ7" s="177">
        <f t="shared" si="2"/>
        <v>2.0439556055092873E-3</v>
      </c>
      <c r="BA7" s="177">
        <f t="shared" si="3"/>
        <v>0.83409885470345435</v>
      </c>
      <c r="BB7" s="177">
        <f t="shared" si="4"/>
        <v>0.25606034798435318</v>
      </c>
      <c r="BC7" s="177">
        <f t="shared" si="5"/>
        <v>2.5967051611228222</v>
      </c>
      <c r="BD7" s="177">
        <f t="shared" si="6"/>
        <v>3.579215322773706</v>
      </c>
      <c r="BE7" s="177">
        <f t="shared" si="7"/>
        <v>8.7692092459325401</v>
      </c>
      <c r="BF7" s="177">
        <f t="shared" si="7"/>
        <v>8.7692075177936601</v>
      </c>
      <c r="BG7" s="177">
        <f t="shared" si="7"/>
        <v>8.7692187555274117</v>
      </c>
      <c r="BH7" s="177">
        <f t="shared" si="7"/>
        <v>8.7691456771050955</v>
      </c>
      <c r="BI7" s="177">
        <f t="shared" si="7"/>
        <v>8.769620828991961</v>
      </c>
      <c r="BJ7" s="177">
        <f t="shared" si="7"/>
        <v>8.7665283024251188</v>
      </c>
      <c r="BK7" s="177">
        <f t="shared" si="7"/>
        <v>8.7865267514759466</v>
      </c>
      <c r="BL7" s="177">
        <f t="shared" si="8"/>
        <v>8.6509480753254984</v>
      </c>
    </row>
    <row r="8" spans="1:64" s="177" customFormat="1" ht="12.95" customHeight="1" x14ac:dyDescent="0.2">
      <c r="A8" s="177" t="s">
        <v>36</v>
      </c>
      <c r="C8" s="177">
        <v>0.68737999999999999</v>
      </c>
      <c r="S8" s="178"/>
      <c r="AA8" s="185" t="s">
        <v>1790</v>
      </c>
      <c r="AB8" s="186">
        <f t="shared" si="9"/>
        <v>22.721318464345828</v>
      </c>
      <c r="AC8" s="122">
        <v>2.2721318464345828</v>
      </c>
      <c r="AD8" s="177">
        <v>10</v>
      </c>
      <c r="AE8" s="184" t="s">
        <v>38</v>
      </c>
      <c r="AF8" s="123"/>
      <c r="AG8" s="122"/>
      <c r="AH8" s="122"/>
      <c r="AI8" s="122"/>
      <c r="AJ8" s="122"/>
      <c r="AK8" s="122"/>
      <c r="AL8" s="122"/>
      <c r="AM8" s="122"/>
      <c r="AW8" s="177">
        <v>-12000</v>
      </c>
      <c r="AX8" s="177">
        <f t="shared" si="0"/>
        <v>5.2314604492411411E-2</v>
      </c>
      <c r="AY8" s="177">
        <f t="shared" si="1"/>
        <v>4.7478412936669018E-2</v>
      </c>
      <c r="AZ8" s="177">
        <f t="shared" si="2"/>
        <v>4.8361915557423923E-3</v>
      </c>
      <c r="BA8" s="177">
        <f t="shared" si="3"/>
        <v>0.81823768285557841</v>
      </c>
      <c r="BB8" s="177">
        <f t="shared" si="4"/>
        <v>0.43210345430022029</v>
      </c>
      <c r="BC8" s="177">
        <f t="shared" si="5"/>
        <v>2.7845846200484563</v>
      </c>
      <c r="BD8" s="177">
        <f t="shared" si="6"/>
        <v>5.5424867132625755</v>
      </c>
      <c r="BE8" s="177">
        <f t="shared" si="7"/>
        <v>8.9924452293034385</v>
      </c>
      <c r="BF8" s="177">
        <f t="shared" si="7"/>
        <v>8.9924424229045439</v>
      </c>
      <c r="BG8" s="177">
        <f t="shared" si="7"/>
        <v>8.992458355183631</v>
      </c>
      <c r="BH8" s="177">
        <f t="shared" si="7"/>
        <v>8.9923679040785309</v>
      </c>
      <c r="BI8" s="177">
        <f t="shared" si="7"/>
        <v>8.9928813650942114</v>
      </c>
      <c r="BJ8" s="177">
        <f t="shared" si="7"/>
        <v>8.9899649974866431</v>
      </c>
      <c r="BK8" s="177">
        <f t="shared" si="7"/>
        <v>9.0064780710716903</v>
      </c>
      <c r="BL8" s="177">
        <f t="shared" si="8"/>
        <v>8.9111630500757872</v>
      </c>
    </row>
    <row r="9" spans="1:64" s="177" customFormat="1" ht="12.95" customHeight="1" x14ac:dyDescent="0.2">
      <c r="A9" s="126" t="s">
        <v>39</v>
      </c>
      <c r="B9" s="127">
        <v>560</v>
      </c>
      <c r="C9" s="128" t="str">
        <f>"F"&amp;B9</f>
        <v>F560</v>
      </c>
      <c r="D9" s="129" t="str">
        <f>"G"&amp;B9</f>
        <v>G560</v>
      </c>
      <c r="S9" s="178"/>
      <c r="AA9" s="185" t="s">
        <v>1791</v>
      </c>
      <c r="AB9" s="186">
        <f t="shared" si="9"/>
        <v>226.05617845609319</v>
      </c>
      <c r="AC9" s="122">
        <v>22.60561784560932</v>
      </c>
      <c r="AD9" s="177">
        <v>10</v>
      </c>
      <c r="AE9" s="184" t="s">
        <v>41</v>
      </c>
      <c r="AF9" s="123"/>
      <c r="AG9" s="122"/>
      <c r="AH9" s="122"/>
      <c r="AI9" s="122"/>
      <c r="AJ9" s="122"/>
      <c r="AK9" s="122"/>
      <c r="AL9" s="122"/>
      <c r="AM9" s="122"/>
      <c r="AW9" s="177">
        <v>-11500</v>
      </c>
      <c r="AX9" s="177">
        <f t="shared" si="0"/>
        <v>5.2465814671576759E-2</v>
      </c>
      <c r="AY9" s="177">
        <f t="shared" si="1"/>
        <v>4.5113721770386882E-2</v>
      </c>
      <c r="AZ9" s="177">
        <f t="shared" si="2"/>
        <v>7.3520929011898746E-3</v>
      </c>
      <c r="BA9" s="177">
        <f t="shared" si="3"/>
        <v>0.80896177453674634</v>
      </c>
      <c r="BB9" s="177">
        <f t="shared" si="4"/>
        <v>0.58836528320998271</v>
      </c>
      <c r="BC9" s="177">
        <f t="shared" si="5"/>
        <v>2.9667963738964636</v>
      </c>
      <c r="BD9" s="177">
        <f t="shared" si="6"/>
        <v>11.412743558222902</v>
      </c>
      <c r="BE9" s="177">
        <f t="shared" si="7"/>
        <v>9.2122903434523646</v>
      </c>
      <c r="BF9" s="177">
        <f t="shared" si="7"/>
        <v>9.2122880893220955</v>
      </c>
      <c r="BG9" s="177">
        <f t="shared" si="7"/>
        <v>9.212299976226193</v>
      </c>
      <c r="BH9" s="177">
        <f t="shared" si="7"/>
        <v>9.2122372916221451</v>
      </c>
      <c r="BI9" s="177">
        <f t="shared" si="7"/>
        <v>9.2125678441407626</v>
      </c>
      <c r="BJ9" s="177">
        <f t="shared" si="7"/>
        <v>9.2108244869711964</v>
      </c>
      <c r="BK9" s="177">
        <f t="shared" si="7"/>
        <v>9.2200117712040921</v>
      </c>
      <c r="BL9" s="177">
        <f t="shared" si="8"/>
        <v>9.1713780248260761</v>
      </c>
    </row>
    <row r="10" spans="1:64" s="177" customFormat="1" ht="12.95" customHeight="1" x14ac:dyDescent="0.2">
      <c r="C10" s="188" t="s">
        <v>42</v>
      </c>
      <c r="D10" s="188" t="s">
        <v>43</v>
      </c>
      <c r="S10" s="178"/>
      <c r="Z10" s="177">
        <f>Y10/AD10</f>
        <v>0</v>
      </c>
      <c r="AA10" s="189" t="s">
        <v>44</v>
      </c>
      <c r="AB10" s="190">
        <f t="shared" si="9"/>
        <v>31008.066162091731</v>
      </c>
      <c r="AC10" s="130">
        <v>3.100806616209173</v>
      </c>
      <c r="AD10" s="177">
        <v>10000</v>
      </c>
      <c r="AE10" s="184" t="s">
        <v>45</v>
      </c>
      <c r="AF10" s="131"/>
      <c r="AG10" s="130"/>
      <c r="AH10" s="130"/>
      <c r="AI10" s="130"/>
      <c r="AJ10" s="130"/>
      <c r="AK10" s="130"/>
      <c r="AL10" s="130"/>
      <c r="AM10" s="130"/>
      <c r="AW10" s="177">
        <v>-11000</v>
      </c>
      <c r="AX10" s="177">
        <f t="shared" si="0"/>
        <v>5.2259130336535994E-2</v>
      </c>
      <c r="AY10" s="177">
        <f t="shared" si="1"/>
        <v>4.2759683477369539E-2</v>
      </c>
      <c r="AZ10" s="177">
        <f t="shared" si="2"/>
        <v>9.4994468591664549E-3</v>
      </c>
      <c r="BA10" s="177">
        <f t="shared" si="3"/>
        <v>0.80600782000512616</v>
      </c>
      <c r="BB10" s="177">
        <f t="shared" si="4"/>
        <v>0.72326698339817985</v>
      </c>
      <c r="BC10" s="177">
        <f t="shared" si="5"/>
        <v>-3.1369030741835533</v>
      </c>
      <c r="BD10" s="177">
        <f t="shared" si="6"/>
        <v>-426.47669681813949</v>
      </c>
      <c r="BE10" s="177">
        <f t="shared" si="7"/>
        <v>9.4304857192363638</v>
      </c>
      <c r="BF10" s="177">
        <f t="shared" si="7"/>
        <v>9.4304857896966681</v>
      </c>
      <c r="BG10" s="177">
        <f t="shared" si="7"/>
        <v>9.4304854264826616</v>
      </c>
      <c r="BH10" s="177">
        <f t="shared" si="7"/>
        <v>9.4304872988052022</v>
      </c>
      <c r="BI10" s="177">
        <f t="shared" si="7"/>
        <v>9.4304776472181242</v>
      </c>
      <c r="BJ10" s="177">
        <f t="shared" si="7"/>
        <v>9.430527399940603</v>
      </c>
      <c r="BK10" s="177">
        <f t="shared" si="7"/>
        <v>9.4302709310377058</v>
      </c>
      <c r="BL10" s="177">
        <f t="shared" si="8"/>
        <v>9.4315929995763632</v>
      </c>
    </row>
    <row r="11" spans="1:64" s="177" customFormat="1" ht="12.95" customHeight="1" x14ac:dyDescent="0.2">
      <c r="A11" s="177" t="s">
        <v>46</v>
      </c>
      <c r="C11" s="129">
        <f ca="1">INTERCEPT(INDIRECT($D$9):G965,INDIRECT($C$9):F965)</f>
        <v>9.2449058378496818E-2</v>
      </c>
      <c r="D11" s="178"/>
      <c r="S11" s="178"/>
      <c r="AA11" s="191" t="s">
        <v>47</v>
      </c>
      <c r="AB11" s="129">
        <f>1-AB7^2</f>
        <v>0.96236620645868265</v>
      </c>
      <c r="AC11" s="129">
        <f>SUM(AE21:AE1948)</f>
        <v>5.0688268281890506E-3</v>
      </c>
      <c r="AD11" s="191" t="s">
        <v>1792</v>
      </c>
      <c r="AE11" s="184"/>
      <c r="AF11" s="129"/>
      <c r="AG11" s="129"/>
      <c r="AH11" s="129"/>
      <c r="AI11" s="129"/>
      <c r="AJ11" s="129"/>
      <c r="AK11" s="129"/>
      <c r="AL11" s="129"/>
      <c r="AM11" s="129"/>
      <c r="AW11" s="177">
        <v>-10500</v>
      </c>
      <c r="AX11" s="177">
        <f t="shared" si="0"/>
        <v>5.161292111449281E-2</v>
      </c>
      <c r="AY11" s="177">
        <f t="shared" si="1"/>
        <v>4.0416298057616984E-2</v>
      </c>
      <c r="AZ11" s="177">
        <f t="shared" si="2"/>
        <v>1.119662305687583E-2</v>
      </c>
      <c r="BA11" s="177">
        <f t="shared" si="3"/>
        <v>0.8092891814468065</v>
      </c>
      <c r="BB11" s="177">
        <f t="shared" si="4"/>
        <v>0.83497100887837494</v>
      </c>
      <c r="BC11" s="177">
        <f t="shared" si="5"/>
        <v>-2.9573445083600225</v>
      </c>
      <c r="BD11" s="177">
        <f t="shared" si="6"/>
        <v>-10.824200684574484</v>
      </c>
      <c r="BE11" s="177">
        <f t="shared" si="7"/>
        <v>9.6487252612091243</v>
      </c>
      <c r="BF11" s="177">
        <f t="shared" si="7"/>
        <v>9.6487275970038446</v>
      </c>
      <c r="BG11" s="177">
        <f t="shared" si="7"/>
        <v>9.6487152481112286</v>
      </c>
      <c r="BH11" s="177">
        <f t="shared" si="7"/>
        <v>9.6487805346995472</v>
      </c>
      <c r="BI11" s="177">
        <f t="shared" si="7"/>
        <v>9.6484353861140661</v>
      </c>
      <c r="BJ11" s="177">
        <f t="shared" si="7"/>
        <v>9.6502603806012246</v>
      </c>
      <c r="BK11" s="177">
        <f t="shared" si="7"/>
        <v>9.640619106565774</v>
      </c>
      <c r="BL11" s="177">
        <f t="shared" si="8"/>
        <v>9.6918079743266539</v>
      </c>
    </row>
    <row r="12" spans="1:64" s="177" customFormat="1" ht="12.95" customHeight="1" x14ac:dyDescent="0.2">
      <c r="A12" s="177" t="s">
        <v>49</v>
      </c>
      <c r="C12" s="129">
        <f ca="1">SLOPE(INDIRECT($D$9):G965,INDIRECT($C$9):F965)</f>
        <v>-9.415519135055121E-6</v>
      </c>
      <c r="D12" s="178"/>
      <c r="S12" s="178"/>
      <c r="AA12" s="192" t="s">
        <v>50</v>
      </c>
      <c r="AB12" s="129">
        <f>AB7*SIN(RADIANS(AB9))</f>
        <v>-0.13967989522725119</v>
      </c>
      <c r="AE12" s="184"/>
      <c r="AW12" s="177">
        <v>-10000</v>
      </c>
      <c r="AX12" s="177">
        <f t="shared" si="0"/>
        <v>5.0453192409951185E-2</v>
      </c>
      <c r="AY12" s="177">
        <f t="shared" si="1"/>
        <v>3.8083565511129215E-2</v>
      </c>
      <c r="AZ12" s="177">
        <f t="shared" si="2"/>
        <v>1.2369626898821972E-2</v>
      </c>
      <c r="BA12" s="177">
        <f t="shared" si="3"/>
        <v>0.81890202053097849</v>
      </c>
      <c r="BB12" s="177">
        <f t="shared" si="4"/>
        <v>0.92095093885972734</v>
      </c>
      <c r="BC12" s="177">
        <f t="shared" si="5"/>
        <v>-2.7749108015245891</v>
      </c>
      <c r="BD12" s="177">
        <f t="shared" si="6"/>
        <v>-5.3930685323250103</v>
      </c>
      <c r="BE12" s="177">
        <f t="shared" si="7"/>
        <v>9.8687041543543454</v>
      </c>
      <c r="BF12" s="177">
        <f t="shared" si="7"/>
        <v>9.8687069337920086</v>
      </c>
      <c r="BG12" s="177">
        <f t="shared" si="7"/>
        <v>9.8686910686370517</v>
      </c>
      <c r="BH12" s="177">
        <f t="shared" si="7"/>
        <v>9.8687816292623705</v>
      </c>
      <c r="BI12" s="177">
        <f t="shared" si="7"/>
        <v>9.8682647483517467</v>
      </c>
      <c r="BJ12" s="177">
        <f t="shared" si="7"/>
        <v>9.8712165927992341</v>
      </c>
      <c r="BK12" s="177">
        <f t="shared" si="7"/>
        <v>9.8544138602996263</v>
      </c>
      <c r="BL12" s="177">
        <f t="shared" si="8"/>
        <v>9.952022949076941</v>
      </c>
    </row>
    <row r="13" spans="1:64" s="177" customFormat="1" ht="12.95" customHeight="1" x14ac:dyDescent="0.2">
      <c r="A13" s="177" t="s">
        <v>51</v>
      </c>
      <c r="C13" s="178" t="s">
        <v>52</v>
      </c>
      <c r="S13" s="178"/>
      <c r="AA13" s="132" t="s">
        <v>53</v>
      </c>
      <c r="AB13" s="133">
        <f>AB6*86400*300000/149600000</f>
        <v>2.2736648809503404</v>
      </c>
      <c r="AC13" s="177" t="s">
        <v>54</v>
      </c>
      <c r="AE13" s="184"/>
      <c r="AW13" s="177">
        <v>-9500</v>
      </c>
      <c r="AX13" s="177">
        <f t="shared" si="0"/>
        <v>4.8712101894155382E-2</v>
      </c>
      <c r="AY13" s="177">
        <f t="shared" si="1"/>
        <v>3.5761485837906233E-2</v>
      </c>
      <c r="AZ13" s="177">
        <f t="shared" si="2"/>
        <v>1.2950616056249148E-2</v>
      </c>
      <c r="BA13" s="177">
        <f t="shared" si="3"/>
        <v>0.83511843579392342</v>
      </c>
      <c r="BB13" s="177">
        <f t="shared" si="4"/>
        <v>0.977607777605221</v>
      </c>
      <c r="BC13" s="177">
        <f t="shared" si="5"/>
        <v>-2.5866485337395058</v>
      </c>
      <c r="BD13" s="177">
        <f t="shared" si="6"/>
        <v>-3.5109975457760658</v>
      </c>
      <c r="BE13" s="177">
        <f t="shared" si="7"/>
        <v>10.092167300650027</v>
      </c>
      <c r="BF13" s="177">
        <f t="shared" si="7"/>
        <v>10.092168955921487</v>
      </c>
      <c r="BG13" s="177">
        <f t="shared" si="7"/>
        <v>10.092158092520179</v>
      </c>
      <c r="BH13" s="177">
        <f t="shared" si="7"/>
        <v>10.092229389767214</v>
      </c>
      <c r="BI13" s="177">
        <f t="shared" si="7"/>
        <v>10.091761534141808</v>
      </c>
      <c r="BJ13" s="177">
        <f t="shared" si="7"/>
        <v>10.094834780522476</v>
      </c>
      <c r="BK13" s="177">
        <f t="shared" si="7"/>
        <v>10.074780694502973</v>
      </c>
      <c r="BL13" s="177">
        <f t="shared" si="8"/>
        <v>10.21223792382723</v>
      </c>
    </row>
    <row r="14" spans="1:64" s="177" customFormat="1" ht="12.95" customHeight="1" x14ac:dyDescent="0.2">
      <c r="S14" s="178"/>
      <c r="AA14" s="132" t="s">
        <v>55</v>
      </c>
      <c r="AB14" s="129">
        <f>2*AB5*365.24/C8</f>
        <v>2.2641656325362717E-8</v>
      </c>
      <c r="AC14" s="177" t="s">
        <v>56</v>
      </c>
      <c r="AE14" s="184"/>
      <c r="AW14" s="177">
        <v>-9000</v>
      </c>
      <c r="AX14" s="177">
        <f t="shared" si="0"/>
        <v>4.6328257373238861E-2</v>
      </c>
      <c r="AY14" s="177">
        <f t="shared" si="1"/>
        <v>3.3450059037948045E-2</v>
      </c>
      <c r="AZ14" s="177">
        <f t="shared" si="2"/>
        <v>1.2878198335290815E-2</v>
      </c>
      <c r="BA14" s="177">
        <f t="shared" si="3"/>
        <v>0.8583596334819027</v>
      </c>
      <c r="BB14" s="177">
        <f t="shared" si="4"/>
        <v>0.99989232505437886</v>
      </c>
      <c r="BC14" s="177">
        <f t="shared" si="5"/>
        <v>-2.3893032180594092</v>
      </c>
      <c r="BD14" s="177">
        <f t="shared" si="6"/>
        <v>-2.5319708478745051</v>
      </c>
      <c r="BE14" s="177">
        <f t="shared" si="7"/>
        <v>10.320954098325865</v>
      </c>
      <c r="BF14" s="177">
        <f t="shared" si="7"/>
        <v>10.320954587458392</v>
      </c>
      <c r="BG14" s="177">
        <f t="shared" si="7"/>
        <v>10.32095055068647</v>
      </c>
      <c r="BH14" s="177">
        <f t="shared" si="7"/>
        <v>10.320983866454563</v>
      </c>
      <c r="BI14" s="177">
        <f t="shared" si="7"/>
        <v>10.320708950552659</v>
      </c>
      <c r="BJ14" s="177">
        <f t="shared" si="7"/>
        <v>10.322980344509652</v>
      </c>
      <c r="BK14" s="177">
        <f t="shared" si="7"/>
        <v>10.304402609186512</v>
      </c>
      <c r="BL14" s="177">
        <f t="shared" si="8"/>
        <v>10.472452898577519</v>
      </c>
    </row>
    <row r="15" spans="1:64" s="177" customFormat="1" ht="12.95" customHeight="1" x14ac:dyDescent="0.2">
      <c r="A15" s="121" t="s">
        <v>57</v>
      </c>
      <c r="C15" s="134">
        <f ca="1">(C7+C11)+(C8+C12)*INT(MAX(F21:F3506))</f>
        <v>60053.623235995015</v>
      </c>
      <c r="E15" s="126" t="s">
        <v>58</v>
      </c>
      <c r="F15" s="116">
        <v>1</v>
      </c>
      <c r="R15" s="177" t="s">
        <v>59</v>
      </c>
      <c r="S15" s="178">
        <v>0.2</v>
      </c>
      <c r="AA15" s="192" t="s">
        <v>1793</v>
      </c>
      <c r="AB15" s="135">
        <f>(AB10-AB2)/AD2</f>
        <v>-21541.607753947261</v>
      </c>
      <c r="AC15" s="177" t="s">
        <v>61</v>
      </c>
      <c r="AE15" s="184"/>
      <c r="AW15" s="177">
        <v>-8500</v>
      </c>
      <c r="AX15" s="177">
        <f t="shared" si="0"/>
        <v>4.3249524901808084E-2</v>
      </c>
      <c r="AY15" s="177">
        <f t="shared" si="1"/>
        <v>3.1149285111254654E-2</v>
      </c>
      <c r="AZ15" s="177">
        <f t="shared" si="2"/>
        <v>1.2100239790553427E-2</v>
      </c>
      <c r="BA15" s="177">
        <f t="shared" si="3"/>
        <v>0.88912533608378674</v>
      </c>
      <c r="BB15" s="177">
        <f t="shared" si="4"/>
        <v>0.98095922895322429</v>
      </c>
      <c r="BC15" s="177">
        <f t="shared" si="5"/>
        <v>-2.1791723792513467</v>
      </c>
      <c r="BD15" s="177">
        <f t="shared" si="6"/>
        <v>-1.9151586918225176</v>
      </c>
      <c r="BE15" s="177">
        <f t="shared" si="7"/>
        <v>10.557031009419457</v>
      </c>
      <c r="BF15" s="177">
        <f t="shared" si="7"/>
        <v>10.557031057965609</v>
      </c>
      <c r="BG15" s="177">
        <f t="shared" si="7"/>
        <v>10.557030468628122</v>
      </c>
      <c r="BH15" s="177">
        <f t="shared" si="7"/>
        <v>10.557037623080017</v>
      </c>
      <c r="BI15" s="177">
        <f t="shared" si="7"/>
        <v>10.556950776689451</v>
      </c>
      <c r="BJ15" s="177">
        <f t="shared" si="7"/>
        <v>10.558006076428542</v>
      </c>
      <c r="BK15" s="177">
        <f t="shared" si="7"/>
        <v>10.545339454053641</v>
      </c>
      <c r="BL15" s="177">
        <f t="shared" si="8"/>
        <v>10.732667873327808</v>
      </c>
    </row>
    <row r="16" spans="1:64" s="177" customFormat="1" ht="12.95" customHeight="1" x14ac:dyDescent="0.2">
      <c r="A16" s="121" t="s">
        <v>62</v>
      </c>
      <c r="C16" s="134">
        <f ca="1">+C8+C12</f>
        <v>0.68737058448086497</v>
      </c>
      <c r="E16" s="126" t="s">
        <v>63</v>
      </c>
      <c r="F16" s="129">
        <f ca="1">NOW()+15018.5+$C$5/24</f>
        <v>60317.79721655092</v>
      </c>
      <c r="R16" s="177" t="s">
        <v>64</v>
      </c>
      <c r="S16" s="178">
        <v>0.1</v>
      </c>
      <c r="AA16" s="191" t="s">
        <v>1794</v>
      </c>
      <c r="AB16" s="135">
        <f>365.24*AB8</f>
        <v>8298.7343559176697</v>
      </c>
      <c r="AC16" s="177" t="s">
        <v>25</v>
      </c>
      <c r="AD16" s="129"/>
      <c r="AE16" s="184"/>
      <c r="AW16" s="177">
        <v>-8000</v>
      </c>
      <c r="AX16" s="177">
        <f t="shared" si="0"/>
        <v>3.9439721032878607E-2</v>
      </c>
      <c r="AY16" s="177">
        <f t="shared" si="1"/>
        <v>2.8859164057826046E-2</v>
      </c>
      <c r="AZ16" s="177">
        <f t="shared" si="2"/>
        <v>1.0580556975052559E-2</v>
      </c>
      <c r="BA16" s="177">
        <f t="shared" si="3"/>
        <v>0.92782844441170875</v>
      </c>
      <c r="BB16" s="177">
        <f t="shared" si="4"/>
        <v>0.91201020053612247</v>
      </c>
      <c r="BC16" s="177">
        <f t="shared" si="5"/>
        <v>-1.9519905454431765</v>
      </c>
      <c r="BD16" s="177">
        <f t="shared" si="6"/>
        <v>-1.4781277449849752</v>
      </c>
      <c r="BE16" s="177">
        <f t="shared" si="7"/>
        <v>10.802493391383377</v>
      </c>
      <c r="BF16" s="177">
        <f t="shared" si="7"/>
        <v>10.802493391652932</v>
      </c>
      <c r="BG16" s="177">
        <f t="shared" si="7"/>
        <v>10.802493384411564</v>
      </c>
      <c r="BH16" s="177">
        <f t="shared" si="7"/>
        <v>10.802493578945036</v>
      </c>
      <c r="BI16" s="177">
        <f t="shared" si="7"/>
        <v>10.802488353028824</v>
      </c>
      <c r="BJ16" s="177">
        <f t="shared" si="7"/>
        <v>10.8026287897688</v>
      </c>
      <c r="BK16" s="177">
        <f t="shared" si="7"/>
        <v>10.798889237542719</v>
      </c>
      <c r="BL16" s="177">
        <f t="shared" si="8"/>
        <v>10.992882848078096</v>
      </c>
    </row>
    <row r="17" spans="1:64" s="177" customFormat="1" ht="12.95" customHeight="1" x14ac:dyDescent="0.2">
      <c r="A17" s="126" t="s">
        <v>65</v>
      </c>
      <c r="C17" s="177">
        <f>COUNT(C21:C2164)</f>
        <v>628</v>
      </c>
      <c r="E17" s="126" t="s">
        <v>66</v>
      </c>
      <c r="F17" s="129">
        <f ca="1">ROUND(2*(F16-$C$7)/$C$8,0)/2+F15</f>
        <v>21099</v>
      </c>
      <c r="R17" s="177" t="s">
        <v>67</v>
      </c>
      <c r="S17" s="178">
        <v>1</v>
      </c>
      <c r="AA17" s="191" t="s">
        <v>1795</v>
      </c>
      <c r="AB17" s="136">
        <f>AB13^3/AB8^2</f>
        <v>2.2767340537498855E-2</v>
      </c>
      <c r="AE17" s="184"/>
      <c r="AW17" s="177">
        <v>-7500</v>
      </c>
      <c r="AX17" s="177">
        <f t="shared" si="0"/>
        <v>3.489138365781283E-2</v>
      </c>
      <c r="AY17" s="177">
        <f t="shared" si="1"/>
        <v>2.6579695877662231E-2</v>
      </c>
      <c r="AZ17" s="177">
        <f t="shared" si="2"/>
        <v>8.3116877801506003E-3</v>
      </c>
      <c r="BA17" s="177">
        <f t="shared" si="3"/>
        <v>0.97444220736415776</v>
      </c>
      <c r="BB17" s="177">
        <f t="shared" si="4"/>
        <v>0.78276313077503923</v>
      </c>
      <c r="BC17" s="177">
        <f t="shared" si="5"/>
        <v>-1.7029255069326561</v>
      </c>
      <c r="BD17" s="177">
        <f t="shared" si="6"/>
        <v>-1.1416965080889105</v>
      </c>
      <c r="BE17" s="177">
        <f t="shared" si="7"/>
        <v>11.059499750161123</v>
      </c>
      <c r="BF17" s="177">
        <f t="shared" si="7"/>
        <v>11.059499750162939</v>
      </c>
      <c r="BG17" s="177">
        <f t="shared" si="7"/>
        <v>11.059499750309369</v>
      </c>
      <c r="BH17" s="177">
        <f t="shared" si="7"/>
        <v>11.059499762125263</v>
      </c>
      <c r="BI17" s="177">
        <f t="shared" si="7"/>
        <v>11.059500715571506</v>
      </c>
      <c r="BJ17" s="177">
        <f t="shared" si="7"/>
        <v>11.059577604156482</v>
      </c>
      <c r="BK17" s="177">
        <f t="shared" si="7"/>
        <v>11.065500731114085</v>
      </c>
      <c r="BL17" s="177">
        <f t="shared" si="8"/>
        <v>11.253097822828384</v>
      </c>
    </row>
    <row r="18" spans="1:64" s="177" customFormat="1" ht="12.95" customHeight="1" x14ac:dyDescent="0.2">
      <c r="A18" s="121" t="s">
        <v>68</v>
      </c>
      <c r="C18" s="45">
        <f ca="1">+C15</f>
        <v>60053.623235995015</v>
      </c>
      <c r="D18" s="46">
        <f ca="1">+C16</f>
        <v>0.68737058448086497</v>
      </c>
      <c r="E18" s="126" t="s">
        <v>69</v>
      </c>
      <c r="F18" s="129">
        <f ca="1">ROUND(2*(F16-$C$15)/$C$16,0)/2+F15</f>
        <v>385.5</v>
      </c>
      <c r="R18" s="177" t="s">
        <v>70</v>
      </c>
      <c r="S18" s="178">
        <v>1</v>
      </c>
      <c r="AA18" s="193" t="s">
        <v>1796</v>
      </c>
      <c r="AB18" s="137">
        <f>2*PI()/(AB8*365.2422)*AD2</f>
        <v>5.2042994950057722E-4</v>
      </c>
      <c r="AC18" s="194" t="s">
        <v>72</v>
      </c>
      <c r="AD18" s="194"/>
      <c r="AE18" s="195"/>
      <c r="AW18" s="177">
        <v>-7000</v>
      </c>
      <c r="AX18" s="177">
        <f t="shared" si="0"/>
        <v>2.964736182789935E-2</v>
      </c>
      <c r="AY18" s="177">
        <f t="shared" si="1"/>
        <v>2.4310880570763201E-2</v>
      </c>
      <c r="AZ18" s="177">
        <f t="shared" si="2"/>
        <v>5.336481257136148E-3</v>
      </c>
      <c r="BA18" s="177">
        <f t="shared" si="3"/>
        <v>1.0278253554041816</v>
      </c>
      <c r="BB18" s="177">
        <f t="shared" si="4"/>
        <v>0.58350184905220903</v>
      </c>
      <c r="BC18" s="177">
        <f t="shared" si="5"/>
        <v>-1.4268660279931906</v>
      </c>
      <c r="BD18" s="177">
        <f t="shared" si="6"/>
        <v>-0.86551564373818601</v>
      </c>
      <c r="BE18" s="177">
        <f t="shared" ref="BE18:BK33" si="10">$BL18+$AB$7*SIN(BF18)</f>
        <v>11.33007045851655</v>
      </c>
      <c r="BF18" s="177">
        <f t="shared" si="10"/>
        <v>11.330070473235667</v>
      </c>
      <c r="BG18" s="177">
        <f t="shared" si="10"/>
        <v>11.330070704351972</v>
      </c>
      <c r="BH18" s="177">
        <f t="shared" si="10"/>
        <v>11.330074333268513</v>
      </c>
      <c r="BI18" s="177">
        <f t="shared" si="10"/>
        <v>11.330131308423619</v>
      </c>
      <c r="BJ18" s="177">
        <f t="shared" si="10"/>
        <v>11.331024615681336</v>
      </c>
      <c r="BK18" s="177">
        <f t="shared" si="10"/>
        <v>11.344743253189385</v>
      </c>
      <c r="BL18" s="177">
        <f t="shared" si="8"/>
        <v>11.513312797578674</v>
      </c>
    </row>
    <row r="19" spans="1:64" s="177" customFormat="1" ht="12.95" customHeight="1" x14ac:dyDescent="0.2">
      <c r="E19" s="126" t="s">
        <v>73</v>
      </c>
      <c r="F19" s="138">
        <f ca="1">+$C$15+$C$16*F18-15018.5-$C$5/24</f>
        <v>45300.500429645726</v>
      </c>
      <c r="S19" s="178"/>
      <c r="AA19" s="139"/>
      <c r="AC19" s="139"/>
      <c r="AW19" s="177">
        <v>-6500</v>
      </c>
      <c r="AX19" s="177">
        <f t="shared" si="0"/>
        <v>2.3832596850675097E-2</v>
      </c>
      <c r="AY19" s="177">
        <f t="shared" si="1"/>
        <v>2.2052718137128967E-2</v>
      </c>
      <c r="AZ19" s="177">
        <f t="shared" si="2"/>
        <v>1.7798787135461305E-3</v>
      </c>
      <c r="BA19" s="177">
        <f t="shared" si="3"/>
        <v>1.084636415816518</v>
      </c>
      <c r="BB19" s="177">
        <f t="shared" si="4"/>
        <v>0.31029255228557118</v>
      </c>
      <c r="BC19" s="177">
        <f t="shared" si="5"/>
        <v>-1.1193327140276712</v>
      </c>
      <c r="BD19" s="177">
        <f t="shared" si="6"/>
        <v>-0.62648484563136275</v>
      </c>
      <c r="BE19" s="177">
        <f t="shared" si="10"/>
        <v>11.615648367016144</v>
      </c>
      <c r="BF19" s="177">
        <f t="shared" si="10"/>
        <v>11.6156486899505</v>
      </c>
      <c r="BG19" s="177">
        <f t="shared" si="10"/>
        <v>11.615651554634416</v>
      </c>
      <c r="BH19" s="177">
        <f t="shared" si="10"/>
        <v>11.615676966150037</v>
      </c>
      <c r="BI19" s="177">
        <f t="shared" si="10"/>
        <v>11.615902342412038</v>
      </c>
      <c r="BJ19" s="177">
        <f t="shared" si="10"/>
        <v>11.617898116344559</v>
      </c>
      <c r="BK19" s="177">
        <f t="shared" si="10"/>
        <v>11.635335667209269</v>
      </c>
      <c r="BL19" s="177">
        <f t="shared" si="8"/>
        <v>11.773527772328961</v>
      </c>
    </row>
    <row r="20" spans="1:64" s="177" customFormat="1" ht="12.95" customHeight="1" x14ac:dyDescent="0.2">
      <c r="A20" s="188" t="s">
        <v>74</v>
      </c>
      <c r="B20" s="188" t="s">
        <v>75</v>
      </c>
      <c r="C20" s="188" t="s">
        <v>76</v>
      </c>
      <c r="D20" s="188" t="s">
        <v>77</v>
      </c>
      <c r="E20" s="188" t="s">
        <v>78</v>
      </c>
      <c r="F20" s="188" t="s">
        <v>4</v>
      </c>
      <c r="G20" s="188" t="s">
        <v>79</v>
      </c>
      <c r="H20" s="140" t="s">
        <v>59</v>
      </c>
      <c r="I20" s="140" t="s">
        <v>64</v>
      </c>
      <c r="J20" s="140" t="s">
        <v>67</v>
      </c>
      <c r="K20" s="140" t="s">
        <v>70</v>
      </c>
      <c r="L20" s="140" t="s">
        <v>80</v>
      </c>
      <c r="M20" s="140" t="s">
        <v>81</v>
      </c>
      <c r="N20" s="140" t="s">
        <v>82</v>
      </c>
      <c r="O20" s="140" t="s">
        <v>83</v>
      </c>
      <c r="P20" s="188" t="s">
        <v>84</v>
      </c>
      <c r="Q20" s="188" t="s">
        <v>85</v>
      </c>
      <c r="R20" s="141"/>
      <c r="S20" s="188" t="s">
        <v>86</v>
      </c>
      <c r="U20" s="142" t="s">
        <v>87</v>
      </c>
      <c r="Z20" s="188" t="s">
        <v>4</v>
      </c>
      <c r="AA20" s="140" t="s">
        <v>88</v>
      </c>
      <c r="AB20" s="140" t="s">
        <v>89</v>
      </c>
      <c r="AC20" s="140" t="s">
        <v>90</v>
      </c>
      <c r="AD20" s="140" t="s">
        <v>91</v>
      </c>
      <c r="AE20" s="140" t="s">
        <v>92</v>
      </c>
      <c r="AF20" s="140" t="s">
        <v>93</v>
      </c>
      <c r="AG20" s="141"/>
      <c r="AH20" s="140" t="s">
        <v>7</v>
      </c>
      <c r="AI20" s="140" t="s">
        <v>8</v>
      </c>
      <c r="AJ20" s="140" t="s">
        <v>9</v>
      </c>
      <c r="AK20" s="140" t="s">
        <v>94</v>
      </c>
      <c r="AL20" s="140" t="s">
        <v>10</v>
      </c>
      <c r="AM20" s="140" t="s">
        <v>11</v>
      </c>
      <c r="AN20" s="188" t="s">
        <v>12</v>
      </c>
      <c r="AO20" s="188" t="s">
        <v>13</v>
      </c>
      <c r="AP20" s="188" t="s">
        <v>14</v>
      </c>
      <c r="AQ20" s="188" t="s">
        <v>15</v>
      </c>
      <c r="AR20" s="188" t="s">
        <v>16</v>
      </c>
      <c r="AS20" s="188" t="s">
        <v>17</v>
      </c>
      <c r="AT20" s="188" t="s">
        <v>18</v>
      </c>
      <c r="AU20" s="188" t="s">
        <v>19</v>
      </c>
      <c r="AV20" s="143"/>
      <c r="AW20" s="177">
        <v>-6000</v>
      </c>
      <c r="AX20" s="177">
        <f t="shared" si="0"/>
        <v>1.7690234686727698E-2</v>
      </c>
      <c r="AY20" s="177">
        <f t="shared" si="1"/>
        <v>1.9805208576759523E-2</v>
      </c>
      <c r="AZ20" s="177">
        <f t="shared" si="2"/>
        <v>-2.1149738900318247E-3</v>
      </c>
      <c r="BA20" s="177">
        <f t="shared" si="3"/>
        <v>1.1381292245043935</v>
      </c>
      <c r="BB20" s="177">
        <f t="shared" si="4"/>
        <v>-2.541399271989676E-2</v>
      </c>
      <c r="BC20" s="177">
        <f t="shared" si="5"/>
        <v>-0.77841522573600297</v>
      </c>
      <c r="BD20" s="177">
        <f t="shared" si="6"/>
        <v>-0.41012894283147233</v>
      </c>
      <c r="BE20" s="177">
        <f t="shared" si="10"/>
        <v>11.916334697836586</v>
      </c>
      <c r="BF20" s="177">
        <f t="shared" si="10"/>
        <v>11.916336113317874</v>
      </c>
      <c r="BG20" s="177">
        <f t="shared" si="10"/>
        <v>11.916345279030269</v>
      </c>
      <c r="BH20" s="177">
        <f t="shared" si="10"/>
        <v>11.916404628522628</v>
      </c>
      <c r="BI20" s="177">
        <f t="shared" si="10"/>
        <v>11.91678886145626</v>
      </c>
      <c r="BJ20" s="177">
        <f t="shared" si="10"/>
        <v>11.919273708058199</v>
      </c>
      <c r="BK20" s="177">
        <f t="shared" si="10"/>
        <v>11.935232641352313</v>
      </c>
      <c r="BL20" s="177">
        <f t="shared" si="8"/>
        <v>12.033742747079252</v>
      </c>
    </row>
    <row r="21" spans="1:64" s="177" customFormat="1" ht="12.95" customHeight="1" x14ac:dyDescent="0.2">
      <c r="A21" s="144" t="s">
        <v>95</v>
      </c>
      <c r="B21" s="145" t="s">
        <v>96</v>
      </c>
      <c r="C21" s="146">
        <v>17315.330000000002</v>
      </c>
      <c r="D21" s="196"/>
      <c r="E21" s="70">
        <f t="shared" ref="E21:E84" si="11">(C21-C$7)/C$8</f>
        <v>-41461.791876400239</v>
      </c>
      <c r="F21" s="177">
        <f t="shared" ref="F21:F84" si="12">ROUND(2*E21,0)/2</f>
        <v>-41462</v>
      </c>
      <c r="G21" s="197">
        <f t="shared" ref="G21:G84" si="13">C21-(C$7+C$8*F21)</f>
        <v>0.14306000000215136</v>
      </c>
      <c r="H21" s="177">
        <f t="shared" ref="H21:H34" si="14">G21</f>
        <v>0.14306000000215136</v>
      </c>
      <c r="O21" s="177">
        <f t="shared" ref="O21:O84" ca="1" si="15">+C$11+C$12*F21</f>
        <v>0.48283531275615227</v>
      </c>
      <c r="Q21" s="198">
        <f t="shared" ref="Q21:Q84" si="16">C21-15018.5</f>
        <v>2296.8300000000017</v>
      </c>
      <c r="S21" s="178"/>
      <c r="Z21" s="177">
        <f t="shared" ref="Z21:Z84" si="17">F21</f>
        <v>-41462</v>
      </c>
      <c r="AA21" s="177">
        <f t="shared" ref="AA21:AA84" si="18">AB$3+AB$4*Z21+AB$5*Z21^2+AH21</f>
        <v>0.19783965627011638</v>
      </c>
      <c r="AB21" s="177">
        <f t="shared" ref="AB21:AB84" si="19">IF(S21&lt;&gt;0,G21-AH21,-9999)</f>
        <v>-9999</v>
      </c>
      <c r="AC21" s="177">
        <f t="shared" ref="AC21:AC84" si="20">+G21-P21</f>
        <v>0.14306000000215136</v>
      </c>
      <c r="AD21" s="177">
        <f t="shared" ref="AD21:AD84" si="21">IF(S21&lt;&gt;0,G21-AA21,-9999)</f>
        <v>-9999</v>
      </c>
      <c r="AE21" s="177">
        <f t="shared" ref="AE21:AE84" si="22">+(G21-AA21)^2*S21</f>
        <v>0</v>
      </c>
      <c r="AF21" s="177">
        <f t="shared" ref="AF21:AF84" si="23">IF(S21&lt;&gt;0,G21-P21,-9999)</f>
        <v>-9999</v>
      </c>
      <c r="AG21" s="178"/>
      <c r="AH21" s="177">
        <f t="shared" ref="AH21:AH84" si="24">$AB$6*($AB$11/AI21*AJ21+$AB$12)</f>
        <v>-7.7832630998344986E-3</v>
      </c>
      <c r="AI21" s="177">
        <f t="shared" ref="AI21:AI84" si="25">1+$AB$7*COS(AL21)</f>
        <v>1.1897832971795019</v>
      </c>
      <c r="AJ21" s="177">
        <f t="shared" ref="AJ21:AJ84" si="26">SIN(AL21+RADIANS($AB$9))</f>
        <v>-0.56058609509874791</v>
      </c>
      <c r="AK21" s="177">
        <f t="shared" ref="AK21:AK84" si="27">$AB$7*SIN(AL21)</f>
        <v>-4.0200667320259807E-2</v>
      </c>
      <c r="AL21" s="177">
        <f t="shared" ref="AL21:AL84" si="28">2*ATAN(AM21)</f>
        <v>-0.20873856222046058</v>
      </c>
      <c r="AM21" s="177">
        <f t="shared" ref="AM21:AM84" si="29">SQRT((1+$AB$7)/(1-$AB$7))*TAN(AN21/2)</f>
        <v>-0.10474990264261329</v>
      </c>
      <c r="AN21" s="177">
        <f t="shared" ref="AN21:AT30" si="30">$AU21+$AB$7*SIN(AO21)</f>
        <v>-6.4548902110368243</v>
      </c>
      <c r="AO21" s="177">
        <f t="shared" si="30"/>
        <v>-6.4548888991400775</v>
      </c>
      <c r="AP21" s="177">
        <f t="shared" si="30"/>
        <v>-6.4548820356649168</v>
      </c>
      <c r="AQ21" s="177">
        <f t="shared" si="30"/>
        <v>-6.4548461280245411</v>
      </c>
      <c r="AR21" s="177">
        <f t="shared" si="30"/>
        <v>-6.4546582736787697</v>
      </c>
      <c r="AS21" s="177">
        <f t="shared" si="30"/>
        <v>-6.4536755946731512</v>
      </c>
      <c r="AT21" s="177">
        <f t="shared" si="30"/>
        <v>-6.4485378184965416</v>
      </c>
      <c r="AU21" s="177">
        <f t="shared" ref="AU21:AU84" si="31">RADIANS($AB$9)+$AB$18*(F21-AB$15)</f>
        <v>-6.4217441221102183</v>
      </c>
      <c r="AW21" s="177">
        <v>-5500</v>
      </c>
      <c r="AX21" s="177">
        <f t="shared" si="0"/>
        <v>1.1598905637474431E-2</v>
      </c>
      <c r="AY21" s="177">
        <f t="shared" si="1"/>
        <v>1.7568351889654867E-2</v>
      </c>
      <c r="AZ21" s="177">
        <f t="shared" si="2"/>
        <v>-5.9694462521804352E-3</v>
      </c>
      <c r="BA21" s="177">
        <f t="shared" si="3"/>
        <v>1.1780954836520554</v>
      </c>
      <c r="BB21" s="177">
        <f t="shared" si="4"/>
        <v>-0.38587523400832552</v>
      </c>
      <c r="BC21" s="177">
        <f t="shared" si="5"/>
        <v>-0.40767560967858085</v>
      </c>
      <c r="BD21" s="177">
        <f t="shared" si="6"/>
        <v>-0.20670867137908217</v>
      </c>
      <c r="BE21" s="177">
        <f t="shared" si="10"/>
        <v>12.22991147767568</v>
      </c>
      <c r="BF21" s="177">
        <f t="shared" si="10"/>
        <v>12.229913475973721</v>
      </c>
      <c r="BG21" s="177">
        <f t="shared" si="10"/>
        <v>12.229924388631423</v>
      </c>
      <c r="BH21" s="177">
        <f t="shared" si="10"/>
        <v>12.229983981658851</v>
      </c>
      <c r="BI21" s="177">
        <f t="shared" si="10"/>
        <v>12.230309391841949</v>
      </c>
      <c r="BJ21" s="177">
        <f t="shared" si="10"/>
        <v>12.232085656415707</v>
      </c>
      <c r="BK21" s="177">
        <f t="shared" si="10"/>
        <v>12.241762361994736</v>
      </c>
      <c r="BL21" s="177">
        <f t="shared" si="8"/>
        <v>12.293957721829539</v>
      </c>
    </row>
    <row r="22" spans="1:64" s="177" customFormat="1" ht="12.95" customHeight="1" x14ac:dyDescent="0.2">
      <c r="A22" s="144" t="s">
        <v>95</v>
      </c>
      <c r="B22" s="145" t="s">
        <v>97</v>
      </c>
      <c r="C22" s="146">
        <v>17318.38</v>
      </c>
      <c r="D22" s="196"/>
      <c r="E22" s="70">
        <f t="shared" si="11"/>
        <v>-41457.354738281589</v>
      </c>
      <c r="F22" s="177">
        <f t="shared" si="12"/>
        <v>-41457.5</v>
      </c>
      <c r="G22" s="197">
        <f t="shared" si="13"/>
        <v>9.9850000002334127E-2</v>
      </c>
      <c r="H22" s="177">
        <f t="shared" si="14"/>
        <v>9.9850000002334127E-2</v>
      </c>
      <c r="O22" s="177">
        <f t="shared" ca="1" si="15"/>
        <v>0.48279294292004449</v>
      </c>
      <c r="Q22" s="198">
        <f t="shared" si="16"/>
        <v>2299.880000000001</v>
      </c>
      <c r="S22" s="178"/>
      <c r="Z22" s="177">
        <f t="shared" si="17"/>
        <v>-41457.5</v>
      </c>
      <c r="AA22" s="177">
        <f t="shared" si="18"/>
        <v>0.1977825483738874</v>
      </c>
      <c r="AB22" s="177">
        <f t="shared" si="19"/>
        <v>-9999</v>
      </c>
      <c r="AC22" s="177">
        <f t="shared" si="20"/>
        <v>9.9850000002334127E-2</v>
      </c>
      <c r="AD22" s="177">
        <f t="shared" si="21"/>
        <v>-9999</v>
      </c>
      <c r="AE22" s="177">
        <f t="shared" si="22"/>
        <v>0</v>
      </c>
      <c r="AF22" s="177">
        <f t="shared" si="23"/>
        <v>-9999</v>
      </c>
      <c r="AG22" s="178"/>
      <c r="AH22" s="177">
        <f t="shared" si="24"/>
        <v>-7.8133918799403249E-3</v>
      </c>
      <c r="AI22" s="177">
        <f t="shared" si="25"/>
        <v>1.1899233099787838</v>
      </c>
      <c r="AJ22" s="177">
        <f t="shared" si="26"/>
        <v>-0.5634908795398712</v>
      </c>
      <c r="AK22" s="177">
        <f t="shared" si="27"/>
        <v>-3.9533907826322191E-2</v>
      </c>
      <c r="AL22" s="177">
        <f t="shared" si="28"/>
        <v>-0.20522659378981267</v>
      </c>
      <c r="AM22" s="177">
        <f t="shared" si="29"/>
        <v>-0.10297497547087589</v>
      </c>
      <c r="AN22" s="177">
        <f t="shared" si="30"/>
        <v>-6.4519946862031556</v>
      </c>
      <c r="AO22" s="177">
        <f t="shared" si="30"/>
        <v>-6.4519933926561617</v>
      </c>
      <c r="AP22" s="177">
        <f t="shared" si="30"/>
        <v>-6.451986628549613</v>
      </c>
      <c r="AQ22" s="177">
        <f t="shared" si="30"/>
        <v>-6.451951258382655</v>
      </c>
      <c r="AR22" s="177">
        <f t="shared" si="30"/>
        <v>-6.4517663078312628</v>
      </c>
      <c r="AS22" s="177">
        <f t="shared" si="30"/>
        <v>-6.4507992963203309</v>
      </c>
      <c r="AT22" s="177">
        <f t="shared" si="30"/>
        <v>-6.4457458428184076</v>
      </c>
      <c r="AU22" s="177">
        <f t="shared" si="31"/>
        <v>-6.4194021873374654</v>
      </c>
      <c r="AW22" s="177">
        <v>-5000</v>
      </c>
      <c r="AX22" s="177">
        <f t="shared" si="0"/>
        <v>6.0298108979871829E-3</v>
      </c>
      <c r="AY22" s="177">
        <f t="shared" si="1"/>
        <v>1.5342148075815002E-2</v>
      </c>
      <c r="AZ22" s="177">
        <f t="shared" si="2"/>
        <v>-9.3123371778278188E-3</v>
      </c>
      <c r="BA22" s="177">
        <f t="shared" si="3"/>
        <v>1.1939614061616539</v>
      </c>
      <c r="BB22" s="177">
        <f t="shared" si="4"/>
        <v>-0.70711709715531945</v>
      </c>
      <c r="BC22" s="177">
        <f t="shared" si="5"/>
        <v>-1.8419202458089316E-2</v>
      </c>
      <c r="BD22" s="177">
        <f t="shared" si="6"/>
        <v>-9.2098616140417425E-3</v>
      </c>
      <c r="BE22" s="177">
        <f t="shared" si="10"/>
        <v>12.551236997478497</v>
      </c>
      <c r="BF22" s="177">
        <f t="shared" si="10"/>
        <v>12.551237123519837</v>
      </c>
      <c r="BG22" s="177">
        <f t="shared" si="10"/>
        <v>12.551237773310913</v>
      </c>
      <c r="BH22" s="177">
        <f t="shared" si="10"/>
        <v>12.551241123231117</v>
      </c>
      <c r="BI22" s="177">
        <f t="shared" si="10"/>
        <v>12.551258393341509</v>
      </c>
      <c r="BJ22" s="177">
        <f t="shared" si="10"/>
        <v>12.551347427245478</v>
      </c>
      <c r="BK22" s="177">
        <f t="shared" si="10"/>
        <v>12.551806428578354</v>
      </c>
      <c r="BL22" s="177">
        <f t="shared" si="8"/>
        <v>12.554172696579826</v>
      </c>
    </row>
    <row r="23" spans="1:64" s="177" customFormat="1" ht="12.95" customHeight="1" x14ac:dyDescent="0.2">
      <c r="A23" s="144" t="s">
        <v>95</v>
      </c>
      <c r="B23" s="145" t="s">
        <v>96</v>
      </c>
      <c r="C23" s="146">
        <v>17682.310000000001</v>
      </c>
      <c r="D23" s="196"/>
      <c r="E23" s="70">
        <f t="shared" si="11"/>
        <v>-40927.909598766324</v>
      </c>
      <c r="F23" s="177">
        <f t="shared" si="12"/>
        <v>-40928</v>
      </c>
      <c r="G23" s="197">
        <f t="shared" si="13"/>
        <v>6.2140000001818407E-2</v>
      </c>
      <c r="H23" s="177">
        <f t="shared" si="14"/>
        <v>6.2140000001818407E-2</v>
      </c>
      <c r="O23" s="177">
        <f t="shared" ca="1" si="15"/>
        <v>0.47780742553803279</v>
      </c>
      <c r="Q23" s="198">
        <f t="shared" si="16"/>
        <v>2663.8100000000013</v>
      </c>
      <c r="S23" s="178"/>
      <c r="Z23" s="177">
        <f t="shared" si="17"/>
        <v>-40928</v>
      </c>
      <c r="AA23" s="177">
        <f t="shared" si="18"/>
        <v>0.191584317082929</v>
      </c>
      <c r="AB23" s="177">
        <f t="shared" si="19"/>
        <v>-9999</v>
      </c>
      <c r="AC23" s="177">
        <f t="shared" si="20"/>
        <v>6.2140000001818407E-2</v>
      </c>
      <c r="AD23" s="177">
        <f t="shared" si="21"/>
        <v>-9999</v>
      </c>
      <c r="AE23" s="177">
        <f t="shared" si="22"/>
        <v>0</v>
      </c>
      <c r="AF23" s="177">
        <f t="shared" si="23"/>
        <v>-9999</v>
      </c>
      <c r="AG23" s="178"/>
      <c r="AH23" s="177">
        <f t="shared" si="24"/>
        <v>-1.0843104770822728E-2</v>
      </c>
      <c r="AI23" s="177">
        <f t="shared" si="25"/>
        <v>1.1897354274652545</v>
      </c>
      <c r="AJ23" s="177">
        <f t="shared" si="26"/>
        <v>-0.84882457075614581</v>
      </c>
      <c r="AK23" s="177">
        <f t="shared" si="27"/>
        <v>4.0425995422432609E-2</v>
      </c>
      <c r="AL23" s="177">
        <f t="shared" si="28"/>
        <v>0.20992600337192077</v>
      </c>
      <c r="AM23" s="177">
        <f t="shared" si="29"/>
        <v>0.10535017524514848</v>
      </c>
      <c r="AN23" s="177">
        <f t="shared" si="30"/>
        <v>-6.1105013121415217</v>
      </c>
      <c r="AO23" s="177">
        <f t="shared" si="30"/>
        <v>-6.1105026302011831</v>
      </c>
      <c r="AP23" s="177">
        <f t="shared" si="30"/>
        <v>-6.1105095270932237</v>
      </c>
      <c r="AQ23" s="177">
        <f t="shared" si="30"/>
        <v>-6.1105456157035656</v>
      </c>
      <c r="AR23" s="177">
        <f t="shared" si="30"/>
        <v>-6.1107344489136999</v>
      </c>
      <c r="AS23" s="177">
        <f t="shared" si="30"/>
        <v>-6.1117224152636762</v>
      </c>
      <c r="AT23" s="177">
        <f t="shared" si="30"/>
        <v>-6.116888677196691</v>
      </c>
      <c r="AU23" s="177">
        <f t="shared" si="31"/>
        <v>-6.1438345290769112</v>
      </c>
      <c r="AW23" s="177">
        <v>-4500</v>
      </c>
      <c r="AX23" s="177">
        <f t="shared" si="0"/>
        <v>1.4225346962564445E-3</v>
      </c>
      <c r="AY23" s="177">
        <f t="shared" si="1"/>
        <v>1.3126597135239924E-2</v>
      </c>
      <c r="AZ23" s="177">
        <f t="shared" si="2"/>
        <v>-1.1704062438983479E-2</v>
      </c>
      <c r="BA23" s="177">
        <f t="shared" si="3"/>
        <v>1.1807446280233487</v>
      </c>
      <c r="BB23" s="177">
        <f t="shared" si="4"/>
        <v>-0.92290603729934728</v>
      </c>
      <c r="BC23" s="177">
        <f t="shared" si="5"/>
        <v>0.37172918574789859</v>
      </c>
      <c r="BD23" s="177">
        <f t="shared" si="6"/>
        <v>0.18803485796401087</v>
      </c>
      <c r="BE23" s="177">
        <f t="shared" si="10"/>
        <v>12.872931179951205</v>
      </c>
      <c r="BF23" s="177">
        <f t="shared" si="10"/>
        <v>12.872929249501059</v>
      </c>
      <c r="BG23" s="177">
        <f t="shared" si="10"/>
        <v>12.872918811823805</v>
      </c>
      <c r="BH23" s="177">
        <f t="shared" si="10"/>
        <v>12.872862377342116</v>
      </c>
      <c r="BI23" s="177">
        <f t="shared" si="10"/>
        <v>12.87255726457588</v>
      </c>
      <c r="BJ23" s="177">
        <f t="shared" si="10"/>
        <v>12.87090818248952</v>
      </c>
      <c r="BK23" s="177">
        <f t="shared" si="10"/>
        <v>12.862009817453711</v>
      </c>
      <c r="BL23" s="177">
        <f t="shared" si="8"/>
        <v>12.814387671330117</v>
      </c>
    </row>
    <row r="24" spans="1:64" s="177" customFormat="1" ht="12.95" customHeight="1" x14ac:dyDescent="0.2">
      <c r="A24" s="144" t="s">
        <v>95</v>
      </c>
      <c r="B24" s="145" t="s">
        <v>96</v>
      </c>
      <c r="C24" s="146">
        <v>19116.27</v>
      </c>
      <c r="D24" s="196"/>
      <c r="E24" s="70">
        <f t="shared" si="11"/>
        <v>-38841.785475282952</v>
      </c>
      <c r="F24" s="177">
        <f t="shared" si="12"/>
        <v>-38842</v>
      </c>
      <c r="G24" s="197">
        <f t="shared" si="13"/>
        <v>0.14746000000377535</v>
      </c>
      <c r="H24" s="177">
        <f t="shared" si="14"/>
        <v>0.14746000000377535</v>
      </c>
      <c r="O24" s="177">
        <f t="shared" ca="1" si="15"/>
        <v>0.45816665262230782</v>
      </c>
      <c r="Q24" s="198">
        <f t="shared" si="16"/>
        <v>4097.7700000000004</v>
      </c>
      <c r="S24" s="178"/>
      <c r="Z24" s="177">
        <f t="shared" si="17"/>
        <v>-38842</v>
      </c>
      <c r="AA24" s="177">
        <f t="shared" si="18"/>
        <v>0.17978286228124557</v>
      </c>
      <c r="AB24" s="177">
        <f t="shared" si="19"/>
        <v>-9999</v>
      </c>
      <c r="AC24" s="177">
        <f t="shared" si="20"/>
        <v>0.14746000000377535</v>
      </c>
      <c r="AD24" s="177">
        <f t="shared" si="21"/>
        <v>-9999</v>
      </c>
      <c r="AE24" s="177">
        <f t="shared" si="22"/>
        <v>0</v>
      </c>
      <c r="AF24" s="177">
        <f t="shared" si="23"/>
        <v>-9999</v>
      </c>
      <c r="AG24" s="178"/>
      <c r="AH24" s="177">
        <f t="shared" si="24"/>
        <v>-1.0278216117617266E-2</v>
      </c>
      <c r="AI24" s="177">
        <f t="shared" si="25"/>
        <v>0.99190810947677444</v>
      </c>
      <c r="AJ24" s="177">
        <f t="shared" si="26"/>
        <v>-0.66331526400121987</v>
      </c>
      <c r="AK24" s="177">
        <f t="shared" si="27"/>
        <v>0.19382547523243046</v>
      </c>
      <c r="AL24" s="177">
        <f t="shared" si="28"/>
        <v>1.6125204306162104</v>
      </c>
      <c r="AM24" s="177">
        <f t="shared" si="29"/>
        <v>1.0426194154734116</v>
      </c>
      <c r="AN24" s="177">
        <f t="shared" si="30"/>
        <v>-4.8665231781622573</v>
      </c>
      <c r="AO24" s="177">
        <f t="shared" si="30"/>
        <v>-4.8665231783774683</v>
      </c>
      <c r="AP24" s="177">
        <f t="shared" si="30"/>
        <v>-4.8665231856034552</v>
      </c>
      <c r="AQ24" s="177">
        <f t="shared" si="30"/>
        <v>-4.8665234282252614</v>
      </c>
      <c r="AR24" s="177">
        <f t="shared" si="30"/>
        <v>-4.8665315743436874</v>
      </c>
      <c r="AS24" s="177">
        <f t="shared" si="30"/>
        <v>-4.8668048358732339</v>
      </c>
      <c r="AT24" s="177">
        <f t="shared" si="30"/>
        <v>-4.8757087988668539</v>
      </c>
      <c r="AU24" s="177">
        <f t="shared" si="31"/>
        <v>-5.0582176544187059</v>
      </c>
      <c r="AW24" s="177">
        <v>-4000</v>
      </c>
      <c r="AX24" s="177">
        <f t="shared" si="0"/>
        <v>-1.9610159844330351E-3</v>
      </c>
      <c r="AY24" s="177">
        <f t="shared" si="1"/>
        <v>1.0921699067929641E-2</v>
      </c>
      <c r="AZ24" s="177">
        <f t="shared" si="2"/>
        <v>-1.2882715052362676E-2</v>
      </c>
      <c r="BA24" s="177">
        <f t="shared" si="3"/>
        <v>1.1426279125651193</v>
      </c>
      <c r="BB24" s="177">
        <f t="shared" si="4"/>
        <v>-0.99975459299725544</v>
      </c>
      <c r="BC24" s="177">
        <f t="shared" si="5"/>
        <v>0.74480959625490784</v>
      </c>
      <c r="BD24" s="177">
        <f t="shared" si="6"/>
        <v>0.3906323206233272</v>
      </c>
      <c r="BE24" s="177">
        <f t="shared" si="10"/>
        <v>13.187497821615469</v>
      </c>
      <c r="BF24" s="177">
        <f t="shared" si="10"/>
        <v>13.187496287788418</v>
      </c>
      <c r="BG24" s="177">
        <f t="shared" si="10"/>
        <v>13.187486565337553</v>
      </c>
      <c r="BH24" s="177">
        <f t="shared" si="10"/>
        <v>13.187424939329699</v>
      </c>
      <c r="BI24" s="177">
        <f t="shared" si="10"/>
        <v>13.187034384446083</v>
      </c>
      <c r="BJ24" s="177">
        <f t="shared" si="10"/>
        <v>13.184561771004756</v>
      </c>
      <c r="BK24" s="177">
        <f t="shared" si="10"/>
        <v>13.169006777702645</v>
      </c>
      <c r="BL24" s="177">
        <f t="shared" si="8"/>
        <v>13.074602646080404</v>
      </c>
    </row>
    <row r="25" spans="1:64" s="177" customFormat="1" ht="12.95" customHeight="1" x14ac:dyDescent="0.2">
      <c r="A25" s="144" t="s">
        <v>98</v>
      </c>
      <c r="B25" s="145" t="s">
        <v>96</v>
      </c>
      <c r="C25" s="146">
        <v>25619.491000000002</v>
      </c>
      <c r="D25" s="196"/>
      <c r="E25" s="70">
        <f t="shared" si="11"/>
        <v>-29380.903575896878</v>
      </c>
      <c r="F25" s="177">
        <f t="shared" si="12"/>
        <v>-29381</v>
      </c>
      <c r="G25" s="197">
        <f t="shared" si="13"/>
        <v>6.6280000002734596E-2</v>
      </c>
      <c r="H25" s="177">
        <f t="shared" si="14"/>
        <v>6.6280000002734596E-2</v>
      </c>
      <c r="O25" s="177">
        <f t="shared" ca="1" si="15"/>
        <v>0.36908642608555131</v>
      </c>
      <c r="Q25" s="198">
        <f t="shared" si="16"/>
        <v>10600.991000000002</v>
      </c>
      <c r="S25" s="178"/>
      <c r="Z25" s="177">
        <f t="shared" si="17"/>
        <v>-29381</v>
      </c>
      <c r="AA25" s="177">
        <f t="shared" si="18"/>
        <v>0.12846507349744987</v>
      </c>
      <c r="AB25" s="177">
        <f t="shared" si="19"/>
        <v>-9999</v>
      </c>
      <c r="AC25" s="177">
        <f t="shared" si="20"/>
        <v>6.6280000002734596E-2</v>
      </c>
      <c r="AD25" s="177">
        <f t="shared" si="21"/>
        <v>-9999</v>
      </c>
      <c r="AE25" s="177">
        <f t="shared" si="22"/>
        <v>0</v>
      </c>
      <c r="AF25" s="177">
        <f t="shared" si="23"/>
        <v>-9999</v>
      </c>
      <c r="AG25" s="178"/>
      <c r="AH25" s="177">
        <f t="shared" si="24"/>
        <v>-7.8363395027989703E-3</v>
      </c>
      <c r="AI25" s="177">
        <f t="shared" si="25"/>
        <v>1.1900285906356318</v>
      </c>
      <c r="AJ25" s="177">
        <f t="shared" si="26"/>
        <v>-0.56570311378510696</v>
      </c>
      <c r="AK25" s="177">
        <f t="shared" si="27"/>
        <v>-3.9024713738256722E-2</v>
      </c>
      <c r="AL25" s="177">
        <f t="shared" si="28"/>
        <v>-0.20254628724362794</v>
      </c>
      <c r="AM25" s="177">
        <f t="shared" si="29"/>
        <v>-0.10162079748833408</v>
      </c>
      <c r="AN25" s="177">
        <f t="shared" si="30"/>
        <v>-0.16659976496866355</v>
      </c>
      <c r="AO25" s="177">
        <f t="shared" si="30"/>
        <v>-0.16659848554799192</v>
      </c>
      <c r="AP25" s="177">
        <f t="shared" si="30"/>
        <v>-0.16659179781167344</v>
      </c>
      <c r="AQ25" s="177">
        <f t="shared" si="30"/>
        <v>-0.16655684006754293</v>
      </c>
      <c r="AR25" s="177">
        <f t="shared" si="30"/>
        <v>-0.16637411433455679</v>
      </c>
      <c r="AS25" s="177">
        <f t="shared" si="30"/>
        <v>-0.16541908963612892</v>
      </c>
      <c r="AT25" s="177">
        <f t="shared" si="30"/>
        <v>-0.16043006344113905</v>
      </c>
      <c r="AU25" s="177">
        <f t="shared" si="31"/>
        <v>-0.1344299021937454</v>
      </c>
      <c r="AW25" s="177">
        <v>-3500</v>
      </c>
      <c r="AX25" s="177">
        <f t="shared" si="0"/>
        <v>-4.097520153118055E-3</v>
      </c>
      <c r="AY25" s="177">
        <f t="shared" si="1"/>
        <v>8.7274538738841452E-3</v>
      </c>
      <c r="AZ25" s="177">
        <f t="shared" si="2"/>
        <v>-1.28249740270022E-2</v>
      </c>
      <c r="BA25" s="177">
        <f t="shared" si="3"/>
        <v>1.0899286179644565</v>
      </c>
      <c r="BB25" s="177">
        <f t="shared" si="4"/>
        <v>-0.94866145375468969</v>
      </c>
      <c r="BC25" s="177">
        <f t="shared" si="5"/>
        <v>1.0887839968192596</v>
      </c>
      <c r="BD25" s="177">
        <f t="shared" si="6"/>
        <v>0.60541553387512326</v>
      </c>
      <c r="BE25" s="177">
        <f t="shared" si="10"/>
        <v>13.489530342999425</v>
      </c>
      <c r="BF25" s="177">
        <f t="shared" si="10"/>
        <v>13.489529951750253</v>
      </c>
      <c r="BG25" s="177">
        <f t="shared" si="10"/>
        <v>13.489526608817947</v>
      </c>
      <c r="BH25" s="177">
        <f t="shared" si="10"/>
        <v>13.48949804655749</v>
      </c>
      <c r="BI25" s="177">
        <f t="shared" si="10"/>
        <v>13.489254052445611</v>
      </c>
      <c r="BJ25" s="177">
        <f t="shared" si="10"/>
        <v>13.487172919673114</v>
      </c>
      <c r="BK25" s="177">
        <f t="shared" si="10"/>
        <v>13.469647449234563</v>
      </c>
      <c r="BL25" s="177">
        <f t="shared" si="8"/>
        <v>13.334817620830695</v>
      </c>
    </row>
    <row r="26" spans="1:64" s="177" customFormat="1" ht="12.95" customHeight="1" x14ac:dyDescent="0.2">
      <c r="A26" s="144" t="s">
        <v>98</v>
      </c>
      <c r="B26" s="145" t="s">
        <v>96</v>
      </c>
      <c r="C26" s="146">
        <v>26024.35</v>
      </c>
      <c r="D26" s="196"/>
      <c r="E26" s="70">
        <f t="shared" si="11"/>
        <v>-28791.914952428058</v>
      </c>
      <c r="F26" s="177">
        <f t="shared" si="12"/>
        <v>-28792</v>
      </c>
      <c r="G26" s="197">
        <f t="shared" si="13"/>
        <v>5.8460000000195578E-2</v>
      </c>
      <c r="H26" s="177">
        <f t="shared" si="14"/>
        <v>5.8460000000195578E-2</v>
      </c>
      <c r="O26" s="177">
        <f t="shared" ca="1" si="15"/>
        <v>0.36354068531500389</v>
      </c>
      <c r="Q26" s="198">
        <f t="shared" si="16"/>
        <v>11005.849999999999</v>
      </c>
      <c r="S26" s="178"/>
      <c r="Z26" s="177">
        <f t="shared" si="17"/>
        <v>-28792</v>
      </c>
      <c r="AA26" s="177">
        <f t="shared" si="18"/>
        <v>0.12195619205115225</v>
      </c>
      <c r="AB26" s="177">
        <f t="shared" si="19"/>
        <v>-9999</v>
      </c>
      <c r="AC26" s="177">
        <f t="shared" si="20"/>
        <v>5.8460000000195578E-2</v>
      </c>
      <c r="AD26" s="177">
        <f t="shared" si="21"/>
        <v>-9999</v>
      </c>
      <c r="AE26" s="177">
        <f t="shared" si="22"/>
        <v>0</v>
      </c>
      <c r="AF26" s="177">
        <f t="shared" si="23"/>
        <v>-9999</v>
      </c>
      <c r="AG26" s="178"/>
      <c r="AH26" s="177">
        <f t="shared" si="24"/>
        <v>-1.1124500341207776E-2</v>
      </c>
      <c r="AI26" s="177">
        <f t="shared" si="25"/>
        <v>1.18752672068309</v>
      </c>
      <c r="AJ26" s="177">
        <f t="shared" si="26"/>
        <v>-0.8737092047963273</v>
      </c>
      <c r="AK26" s="177">
        <f t="shared" si="27"/>
        <v>4.9674164020783791E-2</v>
      </c>
      <c r="AL26" s="177">
        <f t="shared" si="28"/>
        <v>0.25894399685965591</v>
      </c>
      <c r="AM26" s="177">
        <f t="shared" si="29"/>
        <v>0.13020032871959894</v>
      </c>
      <c r="AN26" s="177">
        <f t="shared" si="30"/>
        <v>0.2131383195718963</v>
      </c>
      <c r="AO26" s="177">
        <f t="shared" si="30"/>
        <v>0.2131367664740712</v>
      </c>
      <c r="AP26" s="177">
        <f t="shared" si="30"/>
        <v>0.21312857523805998</v>
      </c>
      <c r="AQ26" s="177">
        <f t="shared" si="30"/>
        <v>0.21308537385486237</v>
      </c>
      <c r="AR26" s="177">
        <f t="shared" si="30"/>
        <v>0.2128575321960893</v>
      </c>
      <c r="AS26" s="177">
        <f t="shared" si="30"/>
        <v>0.21165609343190639</v>
      </c>
      <c r="AT26" s="177">
        <f t="shared" si="30"/>
        <v>0.20532583246774941</v>
      </c>
      <c r="AU26" s="177">
        <f t="shared" si="31"/>
        <v>0.17210333806209466</v>
      </c>
      <c r="AW26" s="177">
        <v>-3000</v>
      </c>
      <c r="AX26" s="177">
        <f t="shared" si="0"/>
        <v>-5.1490207257405577E-3</v>
      </c>
      <c r="AY26" s="177">
        <f t="shared" si="1"/>
        <v>6.5438615531034404E-3</v>
      </c>
      <c r="AZ26" s="177">
        <f t="shared" si="2"/>
        <v>-1.1692882278843998E-2</v>
      </c>
      <c r="BA26" s="177">
        <f t="shared" si="3"/>
        <v>1.0330821010354745</v>
      </c>
      <c r="BB26" s="177">
        <f t="shared" si="4"/>
        <v>-0.80657392432620778</v>
      </c>
      <c r="BC26" s="177">
        <f t="shared" si="5"/>
        <v>1.3994274919903811</v>
      </c>
      <c r="BD26" s="177">
        <f t="shared" si="6"/>
        <v>0.84179916157732437</v>
      </c>
      <c r="BE26" s="177">
        <f t="shared" si="10"/>
        <v>13.776548990681743</v>
      </c>
      <c r="BF26" s="177">
        <f t="shared" si="10"/>
        <v>13.776548968738352</v>
      </c>
      <c r="BG26" s="177">
        <f t="shared" si="10"/>
        <v>13.776548648169506</v>
      </c>
      <c r="BH26" s="177">
        <f t="shared" si="10"/>
        <v>13.776543965041585</v>
      </c>
      <c r="BI26" s="177">
        <f t="shared" si="10"/>
        <v>13.776475556766121</v>
      </c>
      <c r="BJ26" s="177">
        <f t="shared" si="10"/>
        <v>13.775477700769159</v>
      </c>
      <c r="BK26" s="177">
        <f t="shared" si="10"/>
        <v>13.761209944819361</v>
      </c>
      <c r="BL26" s="177">
        <f t="shared" si="8"/>
        <v>13.595032595580982</v>
      </c>
    </row>
    <row r="27" spans="1:64" s="177" customFormat="1" ht="12.95" customHeight="1" x14ac:dyDescent="0.2">
      <c r="A27" s="144" t="s">
        <v>98</v>
      </c>
      <c r="B27" s="145" t="s">
        <v>96</v>
      </c>
      <c r="C27" s="146">
        <v>26608.632000000001</v>
      </c>
      <c r="D27" s="196"/>
      <c r="E27" s="70">
        <f t="shared" si="11"/>
        <v>-27941.901859233607</v>
      </c>
      <c r="F27" s="177">
        <f t="shared" si="12"/>
        <v>-27942</v>
      </c>
      <c r="G27" s="197">
        <f t="shared" si="13"/>
        <v>6.7460000002029119E-2</v>
      </c>
      <c r="H27" s="177">
        <f t="shared" si="14"/>
        <v>6.7460000002029119E-2</v>
      </c>
      <c r="O27" s="177">
        <f t="shared" ca="1" si="15"/>
        <v>0.35553749405020701</v>
      </c>
      <c r="Q27" s="198">
        <f t="shared" si="16"/>
        <v>11590.132000000001</v>
      </c>
      <c r="S27" s="178"/>
      <c r="Z27" s="177">
        <f t="shared" si="17"/>
        <v>-27942</v>
      </c>
      <c r="AA27" s="177">
        <f t="shared" si="18"/>
        <v>0.1154564349133838</v>
      </c>
      <c r="AB27" s="177">
        <f t="shared" si="19"/>
        <v>-9999</v>
      </c>
      <c r="AC27" s="177">
        <f t="shared" si="20"/>
        <v>6.7460000002029119E-2</v>
      </c>
      <c r="AD27" s="177">
        <f t="shared" si="21"/>
        <v>-9999</v>
      </c>
      <c r="AE27" s="177">
        <f t="shared" si="22"/>
        <v>0</v>
      </c>
      <c r="AF27" s="177">
        <f t="shared" si="23"/>
        <v>-9999</v>
      </c>
      <c r="AG27" s="178"/>
      <c r="AH27" s="177">
        <f t="shared" si="24"/>
        <v>-1.3002418593157136E-2</v>
      </c>
      <c r="AI27" s="177">
        <f t="shared" si="25"/>
        <v>1.1222284632537709</v>
      </c>
      <c r="AJ27" s="177">
        <f t="shared" si="26"/>
        <v>-0.99254301489199548</v>
      </c>
      <c r="AK27" s="177">
        <f t="shared" si="27"/>
        <v>0.15064526647704182</v>
      </c>
      <c r="AL27" s="177">
        <f t="shared" si="28"/>
        <v>0.88916315541742341</v>
      </c>
      <c r="AM27" s="177">
        <f t="shared" si="29"/>
        <v>0.47638967749865135</v>
      </c>
      <c r="AN27" s="177">
        <f t="shared" si="30"/>
        <v>0.74615610278590794</v>
      </c>
      <c r="AO27" s="177">
        <f t="shared" si="30"/>
        <v>0.74615509391256984</v>
      </c>
      <c r="AP27" s="177">
        <f t="shared" si="30"/>
        <v>0.74614801168042544</v>
      </c>
      <c r="AQ27" s="177">
        <f t="shared" si="30"/>
        <v>0.74609829612792189</v>
      </c>
      <c r="AR27" s="177">
        <f t="shared" si="30"/>
        <v>0.7457493692839845</v>
      </c>
      <c r="AS27" s="177">
        <f t="shared" si="30"/>
        <v>0.74330359351364916</v>
      </c>
      <c r="AT27" s="177">
        <f t="shared" si="30"/>
        <v>0.72631128251299104</v>
      </c>
      <c r="AU27" s="177">
        <f t="shared" si="31"/>
        <v>0.61446879513758512</v>
      </c>
      <c r="AW27" s="177">
        <v>-2500</v>
      </c>
      <c r="AX27" s="177">
        <f t="shared" si="0"/>
        <v>-5.3643735086600806E-3</v>
      </c>
      <c r="AY27" s="177">
        <f t="shared" si="1"/>
        <v>4.3709221055875267E-3</v>
      </c>
      <c r="AZ27" s="177">
        <f t="shared" si="2"/>
        <v>-9.7352956142476074E-3</v>
      </c>
      <c r="BA27" s="177">
        <f t="shared" si="3"/>
        <v>0.97919098192587462</v>
      </c>
      <c r="BB27" s="177">
        <f t="shared" si="4"/>
        <v>-0.61271504133754773</v>
      </c>
      <c r="BC27" s="177">
        <f t="shared" si="5"/>
        <v>1.6782692243767379</v>
      </c>
      <c r="BD27" s="177">
        <f t="shared" si="6"/>
        <v>1.1136917414098633</v>
      </c>
      <c r="BE27" s="177">
        <f t="shared" si="10"/>
        <v>14.048479455191922</v>
      </c>
      <c r="BF27" s="177">
        <f t="shared" si="10"/>
        <v>14.04847945518137</v>
      </c>
      <c r="BG27" s="177">
        <f t="shared" si="10"/>
        <v>14.048479454567309</v>
      </c>
      <c r="BH27" s="177">
        <f t="shared" si="10"/>
        <v>14.048479418829372</v>
      </c>
      <c r="BI27" s="177">
        <f t="shared" si="10"/>
        <v>14.048477338929805</v>
      </c>
      <c r="BJ27" s="177">
        <f t="shared" si="10"/>
        <v>14.048356375283968</v>
      </c>
      <c r="BK27" s="177">
        <f t="shared" si="10"/>
        <v>14.041583616442361</v>
      </c>
      <c r="BL27" s="177">
        <f t="shared" si="8"/>
        <v>13.855247570331272</v>
      </c>
    </row>
    <row r="28" spans="1:64" s="177" customFormat="1" ht="12.95" customHeight="1" x14ac:dyDescent="0.2">
      <c r="A28" s="144" t="s">
        <v>95</v>
      </c>
      <c r="B28" s="145" t="s">
        <v>97</v>
      </c>
      <c r="C28" s="146">
        <v>27162.36</v>
      </c>
      <c r="D28" s="196"/>
      <c r="E28" s="70">
        <f t="shared" si="11"/>
        <v>-27136.338706392384</v>
      </c>
      <c r="F28" s="177">
        <f t="shared" si="12"/>
        <v>-27136.5</v>
      </c>
      <c r="G28" s="197">
        <f t="shared" si="13"/>
        <v>0.11087000000406988</v>
      </c>
      <c r="H28" s="177">
        <f t="shared" si="14"/>
        <v>0.11087000000406988</v>
      </c>
      <c r="O28" s="177">
        <f t="shared" ca="1" si="15"/>
        <v>0.3479532933869201</v>
      </c>
      <c r="Q28" s="198">
        <f t="shared" si="16"/>
        <v>12143.86</v>
      </c>
      <c r="S28" s="178"/>
      <c r="Z28" s="177">
        <f t="shared" si="17"/>
        <v>-27136.5</v>
      </c>
      <c r="AA28" s="177">
        <f t="shared" si="18"/>
        <v>0.11244527698731752</v>
      </c>
      <c r="AB28" s="177">
        <f t="shared" si="19"/>
        <v>-9999</v>
      </c>
      <c r="AC28" s="177">
        <f t="shared" si="20"/>
        <v>0.11087000000406988</v>
      </c>
      <c r="AD28" s="177">
        <f t="shared" si="21"/>
        <v>-9999</v>
      </c>
      <c r="AE28" s="177">
        <f t="shared" si="22"/>
        <v>0</v>
      </c>
      <c r="AF28" s="177">
        <f t="shared" si="23"/>
        <v>-9999</v>
      </c>
      <c r="AG28" s="178"/>
      <c r="AH28" s="177">
        <f t="shared" si="24"/>
        <v>-1.1662115817573105E-2</v>
      </c>
      <c r="AI28" s="177">
        <f t="shared" si="25"/>
        <v>1.0319994103376151</v>
      </c>
      <c r="AJ28" s="177">
        <f t="shared" si="26"/>
        <v>-0.80321445485231091</v>
      </c>
      <c r="AK28" s="177">
        <f t="shared" si="27"/>
        <v>0.19133695743207138</v>
      </c>
      <c r="AL28" s="177">
        <f t="shared" si="28"/>
        <v>1.4050887572602457</v>
      </c>
      <c r="AM28" s="177">
        <f t="shared" si="29"/>
        <v>0.84664721862405323</v>
      </c>
      <c r="AN28" s="177">
        <f t="shared" si="30"/>
        <v>1.2155570659902963</v>
      </c>
      <c r="AO28" s="177">
        <f t="shared" si="30"/>
        <v>1.2155570457237692</v>
      </c>
      <c r="AP28" s="177">
        <f t="shared" si="30"/>
        <v>1.2155567453636915</v>
      </c>
      <c r="AQ28" s="177">
        <f t="shared" si="30"/>
        <v>1.2155522939055068</v>
      </c>
      <c r="AR28" s="177">
        <f t="shared" si="30"/>
        <v>1.2154863277501931</v>
      </c>
      <c r="AS28" s="177">
        <f t="shared" si="30"/>
        <v>1.2145101461593442</v>
      </c>
      <c r="AT28" s="177">
        <f t="shared" si="30"/>
        <v>1.200352165348245</v>
      </c>
      <c r="AU28" s="177">
        <f t="shared" si="31"/>
        <v>1.0336751194603</v>
      </c>
      <c r="AW28" s="177">
        <v>-2000</v>
      </c>
      <c r="AX28" s="177">
        <f t="shared" si="0"/>
        <v>-5.0028857699585105E-3</v>
      </c>
      <c r="AY28" s="177">
        <f t="shared" si="1"/>
        <v>2.208635531336402E-3</v>
      </c>
      <c r="AZ28" s="177">
        <f t="shared" si="2"/>
        <v>-7.2115213012949129E-3</v>
      </c>
      <c r="BA28" s="177">
        <f t="shared" si="3"/>
        <v>0.93186926516622082</v>
      </c>
      <c r="BB28" s="177">
        <f t="shared" si="4"/>
        <v>-0.39687737901685693</v>
      </c>
      <c r="BC28" s="177">
        <f t="shared" si="5"/>
        <v>1.9296483886372231</v>
      </c>
      <c r="BD28" s="177">
        <f t="shared" si="6"/>
        <v>1.4431259101315284</v>
      </c>
      <c r="BE28" s="177">
        <f t="shared" si="10"/>
        <v>14.306676459811463</v>
      </c>
      <c r="BF28" s="177">
        <f t="shared" si="10"/>
        <v>14.306676459704619</v>
      </c>
      <c r="BG28" s="177">
        <f t="shared" si="10"/>
        <v>14.306676462969337</v>
      </c>
      <c r="BH28" s="177">
        <f t="shared" si="10"/>
        <v>14.306676363212059</v>
      </c>
      <c r="BI28" s="177">
        <f t="shared" si="10"/>
        <v>14.306679411385534</v>
      </c>
      <c r="BJ28" s="177">
        <f t="shared" si="10"/>
        <v>14.306586247174499</v>
      </c>
      <c r="BK28" s="177">
        <f t="shared" si="10"/>
        <v>14.309411166543795</v>
      </c>
      <c r="BL28" s="177">
        <f t="shared" si="8"/>
        <v>14.115462545081559</v>
      </c>
    </row>
    <row r="29" spans="1:64" s="177" customFormat="1" ht="12.95" customHeight="1" x14ac:dyDescent="0.2">
      <c r="A29" s="144" t="s">
        <v>95</v>
      </c>
      <c r="B29" s="145" t="s">
        <v>96</v>
      </c>
      <c r="C29" s="146">
        <v>27183.3</v>
      </c>
      <c r="D29" s="196"/>
      <c r="E29" s="70">
        <f t="shared" si="11"/>
        <v>-27105.875207308909</v>
      </c>
      <c r="F29" s="177">
        <f t="shared" si="12"/>
        <v>-27106</v>
      </c>
      <c r="G29" s="197">
        <f t="shared" si="13"/>
        <v>8.5780000001250301E-2</v>
      </c>
      <c r="H29" s="177">
        <f t="shared" si="14"/>
        <v>8.5780000001250301E-2</v>
      </c>
      <c r="O29" s="177">
        <f t="shared" ca="1" si="15"/>
        <v>0.34766612005330094</v>
      </c>
      <c r="Q29" s="198">
        <f t="shared" si="16"/>
        <v>12164.8</v>
      </c>
      <c r="S29" s="178"/>
      <c r="Z29" s="177">
        <f t="shared" si="17"/>
        <v>-27106</v>
      </c>
      <c r="AA29" s="177">
        <f t="shared" si="18"/>
        <v>0.11238046958550016</v>
      </c>
      <c r="AB29" s="177">
        <f t="shared" si="19"/>
        <v>-9999</v>
      </c>
      <c r="AC29" s="177">
        <f t="shared" si="20"/>
        <v>8.5780000001250301E-2</v>
      </c>
      <c r="AD29" s="177">
        <f t="shared" si="21"/>
        <v>-9999</v>
      </c>
      <c r="AE29" s="177">
        <f t="shared" si="22"/>
        <v>0</v>
      </c>
      <c r="AF29" s="177">
        <f t="shared" si="23"/>
        <v>-9999</v>
      </c>
      <c r="AG29" s="178"/>
      <c r="AH29" s="177">
        <f t="shared" si="24"/>
        <v>-1.1562699804910344E-2</v>
      </c>
      <c r="AI29" s="177">
        <f t="shared" si="25"/>
        <v>1.0285796700355789</v>
      </c>
      <c r="AJ29" s="177">
        <f t="shared" si="26"/>
        <v>-0.79245571476366905</v>
      </c>
      <c r="AK29" s="177">
        <f t="shared" si="27"/>
        <v>0.19187755471126583</v>
      </c>
      <c r="AL29" s="177">
        <f t="shared" si="28"/>
        <v>1.4229359390414402</v>
      </c>
      <c r="AM29" s="177">
        <f t="shared" si="29"/>
        <v>0.86208438178609093</v>
      </c>
      <c r="AN29" s="177">
        <f t="shared" si="30"/>
        <v>1.2325504784397419</v>
      </c>
      <c r="AO29" s="177">
        <f t="shared" si="30"/>
        <v>1.2325504628192969</v>
      </c>
      <c r="AP29" s="177">
        <f t="shared" si="30"/>
        <v>1.2325502201667433</v>
      </c>
      <c r="AQ29" s="177">
        <f t="shared" si="30"/>
        <v>1.2325464507526482</v>
      </c>
      <c r="AR29" s="177">
        <f t="shared" si="30"/>
        <v>1.2324879010940999</v>
      </c>
      <c r="AS29" s="177">
        <f t="shared" si="30"/>
        <v>1.2315797070645473</v>
      </c>
      <c r="AT29" s="177">
        <f t="shared" si="30"/>
        <v>1.2177797813760025</v>
      </c>
      <c r="AU29" s="177">
        <f t="shared" si="31"/>
        <v>1.0495482329200678</v>
      </c>
      <c r="AW29" s="177">
        <v>-1500</v>
      </c>
      <c r="AX29" s="177">
        <f t="shared" si="0"/>
        <v>-4.2968408690192018E-3</v>
      </c>
      <c r="AY29" s="177">
        <f t="shared" si="1"/>
        <v>5.7001830350067132E-5</v>
      </c>
      <c r="AZ29" s="177">
        <f t="shared" si="2"/>
        <v>-4.3538426993692692E-3</v>
      </c>
      <c r="BA29" s="177">
        <f t="shared" si="3"/>
        <v>0.89241232438415519</v>
      </c>
      <c r="BB29" s="177">
        <f t="shared" si="4"/>
        <v>-0.17813608409027429</v>
      </c>
      <c r="BC29" s="177">
        <f t="shared" si="5"/>
        <v>2.1586687856195099</v>
      </c>
      <c r="BD29" s="177">
        <f t="shared" si="6"/>
        <v>1.8682248642034069</v>
      </c>
      <c r="BE29" s="177">
        <f t="shared" si="10"/>
        <v>14.553129513377261</v>
      </c>
      <c r="BF29" s="177">
        <f t="shared" si="10"/>
        <v>14.553129477701059</v>
      </c>
      <c r="BG29" s="177">
        <f t="shared" si="10"/>
        <v>14.55312993282759</v>
      </c>
      <c r="BH29" s="177">
        <f t="shared" si="10"/>
        <v>14.553124126676511</v>
      </c>
      <c r="BI29" s="177">
        <f t="shared" si="10"/>
        <v>14.553198191323965</v>
      </c>
      <c r="BJ29" s="177">
        <f t="shared" si="10"/>
        <v>14.552252471913533</v>
      </c>
      <c r="BK29" s="177">
        <f t="shared" si="10"/>
        <v>14.564180035705128</v>
      </c>
      <c r="BL29" s="177">
        <f t="shared" si="8"/>
        <v>14.375677519831846</v>
      </c>
    </row>
    <row r="30" spans="1:64" s="177" customFormat="1" ht="12.95" customHeight="1" x14ac:dyDescent="0.2">
      <c r="A30" s="144" t="s">
        <v>95</v>
      </c>
      <c r="B30" s="145" t="s">
        <v>96</v>
      </c>
      <c r="C30" s="146">
        <v>27187.360000000001</v>
      </c>
      <c r="D30" s="196"/>
      <c r="E30" s="70">
        <f t="shared" si="11"/>
        <v>-27099.968721813257</v>
      </c>
      <c r="F30" s="177">
        <f t="shared" si="12"/>
        <v>-27100</v>
      </c>
      <c r="G30" s="197">
        <f t="shared" si="13"/>
        <v>2.1500000002561137E-2</v>
      </c>
      <c r="H30" s="177">
        <f t="shared" si="14"/>
        <v>2.1500000002561137E-2</v>
      </c>
      <c r="O30" s="177">
        <f t="shared" ca="1" si="15"/>
        <v>0.34760962693849062</v>
      </c>
      <c r="Q30" s="198">
        <f t="shared" si="16"/>
        <v>12168.86</v>
      </c>
      <c r="S30" s="178"/>
      <c r="Z30" s="177">
        <f t="shared" si="17"/>
        <v>-27100</v>
      </c>
      <c r="AA30" s="177">
        <f t="shared" si="18"/>
        <v>0.1123680794875864</v>
      </c>
      <c r="AB30" s="177">
        <f t="shared" si="19"/>
        <v>-9999</v>
      </c>
      <c r="AC30" s="177">
        <f t="shared" si="20"/>
        <v>2.1500000002561137E-2</v>
      </c>
      <c r="AD30" s="177">
        <f t="shared" si="21"/>
        <v>-9999</v>
      </c>
      <c r="AE30" s="177">
        <f t="shared" si="22"/>
        <v>0</v>
      </c>
      <c r="AF30" s="177">
        <f t="shared" si="23"/>
        <v>-9999</v>
      </c>
      <c r="AG30" s="178"/>
      <c r="AH30" s="177">
        <f t="shared" si="24"/>
        <v>-1.1542788323311102E-2</v>
      </c>
      <c r="AI30" s="177">
        <f t="shared" si="25"/>
        <v>1.027908501184664</v>
      </c>
      <c r="AJ30" s="177">
        <f t="shared" si="26"/>
        <v>-0.79031795142471328</v>
      </c>
      <c r="AK30" s="177">
        <f t="shared" si="27"/>
        <v>0.19197632432918121</v>
      </c>
      <c r="AL30" s="177">
        <f t="shared" si="28"/>
        <v>1.4264329372669922</v>
      </c>
      <c r="AM30" s="177">
        <f t="shared" si="29"/>
        <v>0.86513695146082892</v>
      </c>
      <c r="AN30" s="177">
        <f t="shared" si="30"/>
        <v>1.2358868113327197</v>
      </c>
      <c r="AO30" s="177">
        <f t="shared" si="30"/>
        <v>1.2358867965163129</v>
      </c>
      <c r="AP30" s="177">
        <f t="shared" si="30"/>
        <v>1.2358865641487276</v>
      </c>
      <c r="AQ30" s="177">
        <f t="shared" si="30"/>
        <v>1.235882919918734</v>
      </c>
      <c r="AR30" s="177">
        <f t="shared" si="30"/>
        <v>1.2358257723074169</v>
      </c>
      <c r="AS30" s="177">
        <f t="shared" si="30"/>
        <v>1.2349308262522984</v>
      </c>
      <c r="AT30" s="177">
        <f t="shared" si="30"/>
        <v>1.2212031877469378</v>
      </c>
      <c r="AU30" s="177">
        <f t="shared" si="31"/>
        <v>1.0526708126170714</v>
      </c>
      <c r="AW30" s="177">
        <v>-1000</v>
      </c>
      <c r="AX30" s="177">
        <f t="shared" si="0"/>
        <v>-3.4410721194434784E-3</v>
      </c>
      <c r="AY30" s="177">
        <f t="shared" si="1"/>
        <v>-2.0839789973714764E-3</v>
      </c>
      <c r="AZ30" s="177">
        <f t="shared" si="2"/>
        <v>-1.3570931220720022E-3</v>
      </c>
      <c r="BA30" s="177">
        <f t="shared" si="3"/>
        <v>0.86091657866954874</v>
      </c>
      <c r="BB30" s="177">
        <f t="shared" si="4"/>
        <v>3.2441311185383827E-2</v>
      </c>
      <c r="BC30" s="177">
        <f t="shared" si="5"/>
        <v>2.3702077029420008</v>
      </c>
      <c r="BD30" s="177">
        <f t="shared" si="6"/>
        <v>2.4628817030265364</v>
      </c>
      <c r="BE30" s="177">
        <f t="shared" si="10"/>
        <v>14.789995567606988</v>
      </c>
      <c r="BF30" s="177">
        <f t="shared" si="10"/>
        <v>14.789995150674665</v>
      </c>
      <c r="BG30" s="177">
        <f t="shared" si="10"/>
        <v>14.789998688817908</v>
      </c>
      <c r="BH30" s="177">
        <f t="shared" si="10"/>
        <v>14.789968663142975</v>
      </c>
      <c r="BI30" s="177">
        <f t="shared" si="10"/>
        <v>14.790223431995875</v>
      </c>
      <c r="BJ30" s="177">
        <f t="shared" si="10"/>
        <v>14.788059006295171</v>
      </c>
      <c r="BK30" s="177">
        <f t="shared" si="10"/>
        <v>14.806256913592504</v>
      </c>
      <c r="BL30" s="177">
        <f t="shared" si="8"/>
        <v>14.635892494582137</v>
      </c>
    </row>
    <row r="31" spans="1:64" s="177" customFormat="1" ht="12.95" customHeight="1" x14ac:dyDescent="0.2">
      <c r="A31" s="144" t="s">
        <v>98</v>
      </c>
      <c r="B31" s="145" t="s">
        <v>97</v>
      </c>
      <c r="C31" s="146">
        <v>28636.417000000001</v>
      </c>
      <c r="D31" s="196"/>
      <c r="E31" s="70">
        <f t="shared" si="11"/>
        <v>-24991.881492042241</v>
      </c>
      <c r="F31" s="177">
        <f t="shared" si="12"/>
        <v>-24992</v>
      </c>
      <c r="G31" s="197">
        <f t="shared" si="13"/>
        <v>8.1460000004881294E-2</v>
      </c>
      <c r="H31" s="177">
        <f t="shared" si="14"/>
        <v>8.1460000004881294E-2</v>
      </c>
      <c r="O31" s="177">
        <f t="shared" ca="1" si="15"/>
        <v>0.32776171260179443</v>
      </c>
      <c r="Q31" s="198">
        <f t="shared" si="16"/>
        <v>13617.917000000001</v>
      </c>
      <c r="S31" s="178"/>
      <c r="Z31" s="177">
        <f t="shared" si="17"/>
        <v>-24992</v>
      </c>
      <c r="AA31" s="177">
        <f t="shared" si="18"/>
        <v>0.11222631799210665</v>
      </c>
      <c r="AB31" s="177">
        <f t="shared" si="19"/>
        <v>-9999</v>
      </c>
      <c r="AC31" s="177">
        <f t="shared" si="20"/>
        <v>8.1460000004881294E-2</v>
      </c>
      <c r="AD31" s="177">
        <f t="shared" si="21"/>
        <v>-9999</v>
      </c>
      <c r="AE31" s="177">
        <f t="shared" si="22"/>
        <v>0</v>
      </c>
      <c r="AF31" s="177">
        <f t="shared" si="23"/>
        <v>-9999</v>
      </c>
      <c r="AG31" s="178"/>
      <c r="AH31" s="177">
        <f t="shared" si="24"/>
        <v>-4.3087327048225678E-4</v>
      </c>
      <c r="AI31" s="177">
        <f t="shared" si="25"/>
        <v>0.8527574289088502</v>
      </c>
      <c r="AJ31" s="177">
        <f t="shared" si="26"/>
        <v>9.4676491778247343E-2</v>
      </c>
      <c r="AK31" s="177">
        <f t="shared" si="27"/>
        <v>0.12630684383589455</v>
      </c>
      <c r="AL31" s="177">
        <f t="shared" si="28"/>
        <v>2.4325792049754615</v>
      </c>
      <c r="AM31" s="177">
        <f t="shared" si="29"/>
        <v>2.7016499969073151</v>
      </c>
      <c r="AN31" s="177">
        <f t="shared" ref="AN31:AT40" si="32">$AU31+$AB$7*SIN(AO31)</f>
        <v>2.2950392209684987</v>
      </c>
      <c r="AO31" s="177">
        <f t="shared" si="32"/>
        <v>2.2950385390099552</v>
      </c>
      <c r="AP31" s="177">
        <f t="shared" si="32"/>
        <v>2.2950438446426933</v>
      </c>
      <c r="AQ31" s="177">
        <f t="shared" si="32"/>
        <v>2.2950025660174767</v>
      </c>
      <c r="AR31" s="177">
        <f t="shared" si="32"/>
        <v>2.2953236691812595</v>
      </c>
      <c r="AS31" s="177">
        <f t="shared" si="32"/>
        <v>2.2928227503369074</v>
      </c>
      <c r="AT31" s="177">
        <f t="shared" si="32"/>
        <v>2.3121186576107369</v>
      </c>
      <c r="AU31" s="177">
        <f t="shared" si="31"/>
        <v>2.1497371461642878</v>
      </c>
      <c r="AW31" s="177">
        <v>-500</v>
      </c>
      <c r="AX31" s="177">
        <f t="shared" si="0"/>
        <v>-2.5953452864624338E-3</v>
      </c>
      <c r="AY31" s="177">
        <f t="shared" si="1"/>
        <v>-4.2143069518282301E-3</v>
      </c>
      <c r="AZ31" s="177">
        <f t="shared" si="2"/>
        <v>1.6189616653657962E-3</v>
      </c>
      <c r="BA31" s="177">
        <f t="shared" si="3"/>
        <v>0.83699145172345779</v>
      </c>
      <c r="BB31" s="177">
        <f t="shared" si="4"/>
        <v>0.22878136360961152</v>
      </c>
      <c r="BC31" s="177">
        <f t="shared" si="5"/>
        <v>2.5685863591357503</v>
      </c>
      <c r="BD31" s="177">
        <f t="shared" si="6"/>
        <v>3.3943352782852876</v>
      </c>
      <c r="BE31" s="177">
        <f t="shared" si="10"/>
        <v>15.01938017372585</v>
      </c>
      <c r="BF31" s="177">
        <f t="shared" si="10"/>
        <v>15.019378648400105</v>
      </c>
      <c r="BG31" s="177">
        <f t="shared" si="10"/>
        <v>15.01938883131824</v>
      </c>
      <c r="BH31" s="177">
        <f t="shared" si="10"/>
        <v>15.019320849585002</v>
      </c>
      <c r="BI31" s="177">
        <f t="shared" si="10"/>
        <v>15.019774627425974</v>
      </c>
      <c r="BJ31" s="177">
        <f t="shared" si="10"/>
        <v>15.016742442283343</v>
      </c>
      <c r="BK31" s="177">
        <f t="shared" si="10"/>
        <v>15.036863049514151</v>
      </c>
      <c r="BL31" s="177">
        <f t="shared" si="8"/>
        <v>14.896107469332424</v>
      </c>
    </row>
    <row r="32" spans="1:64" s="177" customFormat="1" ht="12.95" customHeight="1" x14ac:dyDescent="0.2">
      <c r="A32" s="144" t="s">
        <v>98</v>
      </c>
      <c r="B32" s="145" t="s">
        <v>97</v>
      </c>
      <c r="C32" s="146">
        <v>28925.134999999998</v>
      </c>
      <c r="D32" s="196"/>
      <c r="E32" s="70">
        <f t="shared" si="11"/>
        <v>-24571.854723733595</v>
      </c>
      <c r="F32" s="177">
        <f t="shared" si="12"/>
        <v>-24572</v>
      </c>
      <c r="G32" s="197">
        <f t="shared" si="13"/>
        <v>9.9860000002081506E-2</v>
      </c>
      <c r="H32" s="177">
        <f t="shared" si="14"/>
        <v>9.9860000002081506E-2</v>
      </c>
      <c r="O32" s="177">
        <f t="shared" ca="1" si="15"/>
        <v>0.32380719456507123</v>
      </c>
      <c r="Q32" s="198">
        <f t="shared" si="16"/>
        <v>13906.634999999998</v>
      </c>
      <c r="S32" s="178"/>
      <c r="Z32" s="177">
        <f t="shared" si="17"/>
        <v>-24572</v>
      </c>
      <c r="AA32" s="177">
        <f t="shared" si="18"/>
        <v>0.1124877511360978</v>
      </c>
      <c r="AB32" s="177">
        <f t="shared" si="19"/>
        <v>-9999</v>
      </c>
      <c r="AC32" s="177">
        <f t="shared" si="20"/>
        <v>9.9860000002081506E-2</v>
      </c>
      <c r="AD32" s="177">
        <f t="shared" si="21"/>
        <v>-9999</v>
      </c>
      <c r="AE32" s="177">
        <f t="shared" si="22"/>
        <v>0</v>
      </c>
      <c r="AF32" s="177">
        <f t="shared" si="23"/>
        <v>-9999</v>
      </c>
      <c r="AG32" s="178"/>
      <c r="AH32" s="177">
        <f t="shared" si="24"/>
        <v>2.050131903755607E-3</v>
      </c>
      <c r="AI32" s="177">
        <f t="shared" si="25"/>
        <v>0.83405774875196215</v>
      </c>
      <c r="AJ32" s="177">
        <f t="shared" si="26"/>
        <v>0.25645563567149005</v>
      </c>
      <c r="AK32" s="177">
        <f t="shared" si="27"/>
        <v>0.10048364440072051</v>
      </c>
      <c r="AL32" s="177">
        <f t="shared" si="28"/>
        <v>2.5971141040633605</v>
      </c>
      <c r="AM32" s="177">
        <f t="shared" si="29"/>
        <v>3.5820413019665942</v>
      </c>
      <c r="AN32" s="177">
        <f t="shared" si="32"/>
        <v>2.48650491770927</v>
      </c>
      <c r="AO32" s="177">
        <f t="shared" si="32"/>
        <v>2.4865031866040175</v>
      </c>
      <c r="AP32" s="177">
        <f t="shared" si="32"/>
        <v>2.4865144394664931</v>
      </c>
      <c r="AQ32" s="177">
        <f t="shared" si="32"/>
        <v>2.4864412897116814</v>
      </c>
      <c r="AR32" s="177">
        <f t="shared" si="32"/>
        <v>2.4869167296269739</v>
      </c>
      <c r="AS32" s="177">
        <f t="shared" si="32"/>
        <v>2.4838234745884682</v>
      </c>
      <c r="AT32" s="177">
        <f t="shared" si="32"/>
        <v>2.5038193786670577</v>
      </c>
      <c r="AU32" s="177">
        <f t="shared" si="31"/>
        <v>2.3683177249545304</v>
      </c>
      <c r="AW32" s="177">
        <v>0</v>
      </c>
      <c r="AX32" s="177">
        <f t="shared" si="0"/>
        <v>-1.8909518150109182E-3</v>
      </c>
      <c r="AY32" s="177">
        <f t="shared" si="1"/>
        <v>-6.3339820330201944E-3</v>
      </c>
      <c r="AZ32" s="177">
        <f t="shared" si="2"/>
        <v>4.4430302180092762E-3</v>
      </c>
      <c r="BA32" s="177">
        <f t="shared" si="3"/>
        <v>0.82013626905175685</v>
      </c>
      <c r="BB32" s="177">
        <f t="shared" si="4"/>
        <v>0.40757357545936224</v>
      </c>
      <c r="BC32" s="177">
        <f t="shared" si="5"/>
        <v>2.7575560427193446</v>
      </c>
      <c r="BD32" s="177">
        <f t="shared" si="6"/>
        <v>5.1436728262396789</v>
      </c>
      <c r="BE32" s="177">
        <f t="shared" si="10"/>
        <v>15.243262499569768</v>
      </c>
      <c r="BF32" s="177">
        <f t="shared" si="10"/>
        <v>15.243259779837917</v>
      </c>
      <c r="BG32" s="177">
        <f t="shared" si="10"/>
        <v>15.243275462506755</v>
      </c>
      <c r="BH32" s="177">
        <f t="shared" si="10"/>
        <v>15.24318503053636</v>
      </c>
      <c r="BI32" s="177">
        <f t="shared" si="10"/>
        <v>15.243706437843619</v>
      </c>
      <c r="BJ32" s="177">
        <f t="shared" si="10"/>
        <v>15.240698260770291</v>
      </c>
      <c r="BK32" s="177">
        <f t="shared" si="10"/>
        <v>15.257992024947244</v>
      </c>
      <c r="BL32" s="177">
        <f t="shared" si="8"/>
        <v>15.156322444082715</v>
      </c>
    </row>
    <row r="33" spans="1:64" s="177" customFormat="1" ht="12.95" customHeight="1" x14ac:dyDescent="0.2">
      <c r="A33" s="144" t="s">
        <v>98</v>
      </c>
      <c r="B33" s="145" t="s">
        <v>97</v>
      </c>
      <c r="C33" s="146">
        <v>29194.553</v>
      </c>
      <c r="D33" s="196"/>
      <c r="E33" s="70">
        <f t="shared" si="11"/>
        <v>-24179.905583520031</v>
      </c>
      <c r="F33" s="177">
        <f t="shared" si="12"/>
        <v>-24180</v>
      </c>
      <c r="G33" s="197">
        <f t="shared" si="13"/>
        <v>6.490000000121654E-2</v>
      </c>
      <c r="H33" s="177">
        <f t="shared" si="14"/>
        <v>6.490000000121654E-2</v>
      </c>
      <c r="O33" s="177">
        <f t="shared" ca="1" si="15"/>
        <v>0.32011631106412963</v>
      </c>
      <c r="Q33" s="198">
        <f t="shared" si="16"/>
        <v>14176.053</v>
      </c>
      <c r="S33" s="178"/>
      <c r="Z33" s="177">
        <f t="shared" si="17"/>
        <v>-24180</v>
      </c>
      <c r="AA33" s="177">
        <f t="shared" si="18"/>
        <v>0.11263167060221933</v>
      </c>
      <c r="AB33" s="177">
        <f t="shared" si="19"/>
        <v>-9999</v>
      </c>
      <c r="AC33" s="177">
        <f t="shared" si="20"/>
        <v>6.490000000121654E-2</v>
      </c>
      <c r="AD33" s="177">
        <f t="shared" si="21"/>
        <v>-9999</v>
      </c>
      <c r="AE33" s="177">
        <f t="shared" si="22"/>
        <v>0</v>
      </c>
      <c r="AF33" s="177">
        <f t="shared" si="23"/>
        <v>-9999</v>
      </c>
      <c r="AG33" s="178"/>
      <c r="AH33" s="177">
        <f t="shared" si="24"/>
        <v>4.2588702270974083E-3</v>
      </c>
      <c r="AI33" s="177">
        <f t="shared" si="25"/>
        <v>0.8210642070962737</v>
      </c>
      <c r="AJ33" s="177">
        <f t="shared" si="26"/>
        <v>0.39606155638851004</v>
      </c>
      <c r="AK33" s="177">
        <f t="shared" si="27"/>
        <v>7.493847849557754E-2</v>
      </c>
      <c r="AL33" s="177">
        <f t="shared" si="28"/>
        <v>2.7449843593095293</v>
      </c>
      <c r="AM33" s="177">
        <f t="shared" si="29"/>
        <v>4.9764835576852837</v>
      </c>
      <c r="AN33" s="177">
        <f t="shared" si="32"/>
        <v>2.661862774762902</v>
      </c>
      <c r="AO33" s="177">
        <f t="shared" si="32"/>
        <v>2.6618601067166408</v>
      </c>
      <c r="AP33" s="177">
        <f t="shared" si="32"/>
        <v>2.6618756099048766</v>
      </c>
      <c r="AQ33" s="177">
        <f t="shared" si="32"/>
        <v>2.6617855239448338</v>
      </c>
      <c r="AR33" s="177">
        <f t="shared" si="32"/>
        <v>2.6623089366509345</v>
      </c>
      <c r="AS33" s="177">
        <f t="shared" si="32"/>
        <v>2.6592658344044522</v>
      </c>
      <c r="AT33" s="177">
        <f t="shared" si="32"/>
        <v>2.6768919692797204</v>
      </c>
      <c r="AU33" s="177">
        <f t="shared" si="31"/>
        <v>2.5723262651587566</v>
      </c>
      <c r="AW33" s="177">
        <v>500</v>
      </c>
      <c r="AX33" s="177">
        <f t="shared" si="0"/>
        <v>-1.4376370882367854E-3</v>
      </c>
      <c r="AY33" s="177">
        <f t="shared" si="1"/>
        <v>-8.4430042409473684E-3</v>
      </c>
      <c r="AZ33" s="177">
        <f t="shared" si="2"/>
        <v>7.0053671527105831E-3</v>
      </c>
      <c r="BA33" s="177">
        <f t="shared" si="3"/>
        <v>0.80991847996462185</v>
      </c>
      <c r="BB33" s="177">
        <f t="shared" si="4"/>
        <v>0.56682472885767532</v>
      </c>
      <c r="BC33" s="177">
        <f t="shared" si="5"/>
        <v>2.9404071800412948</v>
      </c>
      <c r="BD33" s="177">
        <f t="shared" si="6"/>
        <v>9.9075220354208877</v>
      </c>
      <c r="BE33" s="177">
        <f t="shared" si="10"/>
        <v>15.463492771287225</v>
      </c>
      <c r="BF33" s="177">
        <f t="shared" si="10"/>
        <v>15.463490303308495</v>
      </c>
      <c r="BG33" s="177">
        <f t="shared" si="10"/>
        <v>15.4635034150786</v>
      </c>
      <c r="BH33" s="177">
        <f t="shared" si="10"/>
        <v>15.463433754945019</v>
      </c>
      <c r="BI33" s="177">
        <f t="shared" si="10"/>
        <v>15.46380383102264</v>
      </c>
      <c r="BJ33" s="177">
        <f t="shared" si="10"/>
        <v>15.461837374425604</v>
      </c>
      <c r="BK33" s="177">
        <f t="shared" si="10"/>
        <v>15.472275524460917</v>
      </c>
      <c r="BL33" s="177">
        <f t="shared" si="8"/>
        <v>15.416537418833002</v>
      </c>
    </row>
    <row r="34" spans="1:64" s="177" customFormat="1" ht="12.95" customHeight="1" x14ac:dyDescent="0.2">
      <c r="A34" s="144" t="s">
        <v>98</v>
      </c>
      <c r="B34" s="145" t="s">
        <v>97</v>
      </c>
      <c r="C34" s="146">
        <v>29249.578000000001</v>
      </c>
      <c r="D34" s="196"/>
      <c r="E34" s="70">
        <f t="shared" si="11"/>
        <v>-24099.855247461372</v>
      </c>
      <c r="F34" s="177">
        <f t="shared" si="12"/>
        <v>-24100</v>
      </c>
      <c r="G34" s="197">
        <f t="shared" si="13"/>
        <v>9.9500000003899913E-2</v>
      </c>
      <c r="H34" s="177">
        <f t="shared" si="14"/>
        <v>9.9500000003899913E-2</v>
      </c>
      <c r="O34" s="177">
        <f t="shared" ca="1" si="15"/>
        <v>0.31936306953332527</v>
      </c>
      <c r="Q34" s="198">
        <f t="shared" si="16"/>
        <v>14231.078000000001</v>
      </c>
      <c r="S34" s="178"/>
      <c r="Z34" s="177">
        <f t="shared" si="17"/>
        <v>-24100</v>
      </c>
      <c r="AA34" s="177">
        <f t="shared" si="18"/>
        <v>0.11264415136341391</v>
      </c>
      <c r="AB34" s="177">
        <f t="shared" si="19"/>
        <v>-9999</v>
      </c>
      <c r="AC34" s="177">
        <f t="shared" si="20"/>
        <v>9.9500000003899913E-2</v>
      </c>
      <c r="AD34" s="177">
        <f t="shared" si="21"/>
        <v>-9999</v>
      </c>
      <c r="AE34" s="177">
        <f t="shared" si="22"/>
        <v>0</v>
      </c>
      <c r="AF34" s="177">
        <f t="shared" si="23"/>
        <v>-9999</v>
      </c>
      <c r="AG34" s="178"/>
      <c r="AH34" s="177">
        <f t="shared" si="24"/>
        <v>4.6919380868173472E-3</v>
      </c>
      <c r="AI34" s="177">
        <f t="shared" si="25"/>
        <v>0.8189211470954878</v>
      </c>
      <c r="AJ34" s="177">
        <f t="shared" si="26"/>
        <v>0.42311022210992977</v>
      </c>
      <c r="AK34" s="177">
        <f t="shared" si="27"/>
        <v>6.9600593187870305E-2</v>
      </c>
      <c r="AL34" s="177">
        <f t="shared" si="28"/>
        <v>2.774635898595101</v>
      </c>
      <c r="AM34" s="177">
        <f t="shared" si="29"/>
        <v>5.3889363422457963</v>
      </c>
      <c r="AN34" s="177">
        <f t="shared" si="32"/>
        <v>2.6973371442288134</v>
      </c>
      <c r="AO34" s="177">
        <f t="shared" si="32"/>
        <v>2.6973343656254198</v>
      </c>
      <c r="AP34" s="177">
        <f t="shared" si="32"/>
        <v>2.697350228503566</v>
      </c>
      <c r="AQ34" s="177">
        <f t="shared" si="32"/>
        <v>2.6972596666848343</v>
      </c>
      <c r="AR34" s="177">
        <f t="shared" si="32"/>
        <v>2.6977766353536183</v>
      </c>
      <c r="AS34" s="177">
        <f t="shared" si="32"/>
        <v>2.6948238253092942</v>
      </c>
      <c r="AT34" s="177">
        <f t="shared" si="32"/>
        <v>2.7116346235291791</v>
      </c>
      <c r="AU34" s="177">
        <f t="shared" si="31"/>
        <v>2.6139606611188029</v>
      </c>
      <c r="AW34" s="177">
        <v>1000</v>
      </c>
      <c r="AX34" s="177">
        <f t="shared" si="0"/>
        <v>-1.3294896910107188E-3</v>
      </c>
      <c r="AY34" s="177">
        <f t="shared" si="1"/>
        <v>-1.0541373575609751E-2</v>
      </c>
      <c r="AZ34" s="177">
        <f t="shared" si="2"/>
        <v>9.2118838845990317E-3</v>
      </c>
      <c r="BA34" s="177">
        <f t="shared" si="3"/>
        <v>0.80605042888641676</v>
      </c>
      <c r="BB34" s="177">
        <f t="shared" si="4"/>
        <v>0.70495117435018995</v>
      </c>
      <c r="BC34" s="177">
        <f t="shared" si="5"/>
        <v>3.1201150014589936</v>
      </c>
      <c r="BD34" s="177">
        <f t="shared" si="6"/>
        <v>93.116468487297993</v>
      </c>
      <c r="BE34" s="177">
        <f t="shared" ref="BE34:BK70" si="33">$BL34+$AB$7*SIN(BF34)</f>
        <v>15.681822951297104</v>
      </c>
      <c r="BF34" s="177">
        <f t="shared" si="33"/>
        <v>15.681822629303708</v>
      </c>
      <c r="BG34" s="177">
        <f t="shared" si="33"/>
        <v>15.681824289679358</v>
      </c>
      <c r="BH34" s="177">
        <f t="shared" si="33"/>
        <v>15.681815727865397</v>
      </c>
      <c r="BI34" s="177">
        <f t="shared" si="33"/>
        <v>15.68185987728681</v>
      </c>
      <c r="BJ34" s="177">
        <f t="shared" si="33"/>
        <v>15.68163221804245</v>
      </c>
      <c r="BK34" s="177">
        <f t="shared" si="33"/>
        <v>15.682806142762484</v>
      </c>
      <c r="BL34" s="177">
        <f t="shared" si="8"/>
        <v>15.676752393583293</v>
      </c>
    </row>
    <row r="35" spans="1:64" s="177" customFormat="1" ht="12.95" customHeight="1" x14ac:dyDescent="0.2">
      <c r="A35" s="144" t="s">
        <v>99</v>
      </c>
      <c r="B35" s="145" t="s">
        <v>97</v>
      </c>
      <c r="C35" s="146">
        <v>35215.379000000001</v>
      </c>
      <c r="D35" s="196"/>
      <c r="E35" s="70">
        <f t="shared" si="11"/>
        <v>-15420.811632575864</v>
      </c>
      <c r="F35" s="177">
        <f t="shared" si="12"/>
        <v>-15421</v>
      </c>
      <c r="G35" s="197">
        <f t="shared" si="13"/>
        <v>0.129480000003241</v>
      </c>
      <c r="O35" s="177">
        <f t="shared" ca="1" si="15"/>
        <v>0.23764577896018185</v>
      </c>
      <c r="Q35" s="198">
        <f t="shared" si="16"/>
        <v>20196.879000000001</v>
      </c>
      <c r="S35" s="178"/>
      <c r="U35" s="177">
        <f>G35</f>
        <v>0.129480000003241</v>
      </c>
      <c r="Z35" s="177">
        <f t="shared" si="17"/>
        <v>-15421</v>
      </c>
      <c r="AA35" s="177">
        <f t="shared" si="18"/>
        <v>5.1359670167273594E-2</v>
      </c>
      <c r="AB35" s="177">
        <f t="shared" si="19"/>
        <v>-9999</v>
      </c>
      <c r="AC35" s="177">
        <f t="shared" si="20"/>
        <v>0.129480000003241</v>
      </c>
      <c r="AD35" s="177">
        <f t="shared" si="21"/>
        <v>-9999</v>
      </c>
      <c r="AE35" s="177">
        <f t="shared" si="22"/>
        <v>0</v>
      </c>
      <c r="AF35" s="177">
        <f t="shared" si="23"/>
        <v>-9999</v>
      </c>
      <c r="AG35" s="178"/>
      <c r="AH35" s="177">
        <f t="shared" si="24"/>
        <v>-1.2583749494857247E-2</v>
      </c>
      <c r="AI35" s="177">
        <f t="shared" si="25"/>
        <v>1.0726755717100591</v>
      </c>
      <c r="AJ35" s="177">
        <f t="shared" si="26"/>
        <v>-0.91315533055140652</v>
      </c>
      <c r="AK35" s="177">
        <f t="shared" si="27"/>
        <v>0.17986676963222925</v>
      </c>
      <c r="AL35" s="177">
        <f t="shared" si="28"/>
        <v>1.1868015253895698</v>
      </c>
      <c r="AM35" s="177">
        <f t="shared" si="29"/>
        <v>0.67449224615234216</v>
      </c>
      <c r="AN35" s="177">
        <f t="shared" si="32"/>
        <v>7.2952671817230428</v>
      </c>
      <c r="AO35" s="177">
        <f t="shared" si="32"/>
        <v>7.2952669817207791</v>
      </c>
      <c r="AP35" s="177">
        <f t="shared" si="32"/>
        <v>7.2952650368529133</v>
      </c>
      <c r="AQ35" s="177">
        <f t="shared" si="32"/>
        <v>7.2952461248273286</v>
      </c>
      <c r="AR35" s="177">
        <f t="shared" si="32"/>
        <v>7.2950622528414168</v>
      </c>
      <c r="AS35" s="177">
        <f t="shared" si="32"/>
        <v>7.2932773679131859</v>
      </c>
      <c r="AT35" s="177">
        <f t="shared" si="32"/>
        <v>7.2762069367692268</v>
      </c>
      <c r="AU35" s="177">
        <f t="shared" si="31"/>
        <v>7.1307721928343124</v>
      </c>
      <c r="AW35" s="177">
        <v>1500</v>
      </c>
      <c r="AX35" s="177">
        <f t="shared" si="0"/>
        <v>-1.6494695584670666E-3</v>
      </c>
      <c r="AY35" s="177">
        <f t="shared" si="1"/>
        <v>-1.2629090037007344E-2</v>
      </c>
      <c r="AZ35" s="177">
        <f t="shared" si="2"/>
        <v>1.0979620478540278E-2</v>
      </c>
      <c r="BA35" s="177">
        <f t="shared" si="3"/>
        <v>0.80841895240979322</v>
      </c>
      <c r="BB35" s="177">
        <f t="shared" si="4"/>
        <v>0.82018202167268439</v>
      </c>
      <c r="BC35" s="177">
        <f t="shared" si="5"/>
        <v>-2.9836954996871872</v>
      </c>
      <c r="BD35" s="177">
        <f t="shared" si="6"/>
        <v>-12.64014563381726</v>
      </c>
      <c r="BE35" s="177">
        <f t="shared" si="33"/>
        <v>15.899950849711269</v>
      </c>
      <c r="BF35" s="177">
        <f t="shared" si="33"/>
        <v>15.899952944251389</v>
      </c>
      <c r="BG35" s="177">
        <f t="shared" si="33"/>
        <v>15.89994194525813</v>
      </c>
      <c r="BH35" s="177">
        <f t="shared" si="33"/>
        <v>15.899999704191156</v>
      </c>
      <c r="BI35" s="177">
        <f t="shared" si="33"/>
        <v>15.899696402363228</v>
      </c>
      <c r="BJ35" s="177">
        <f t="shared" si="33"/>
        <v>15.90128929107388</v>
      </c>
      <c r="BK35" s="177">
        <f t="shared" si="33"/>
        <v>15.892929158378209</v>
      </c>
      <c r="BL35" s="177">
        <f t="shared" si="8"/>
        <v>15.93696736833358</v>
      </c>
    </row>
    <row r="36" spans="1:64" s="177" customFormat="1" ht="12.95" customHeight="1" x14ac:dyDescent="0.2">
      <c r="A36" s="144" t="s">
        <v>99</v>
      </c>
      <c r="B36" s="145" t="s">
        <v>97</v>
      </c>
      <c r="C36" s="146">
        <v>35217.446000000004</v>
      </c>
      <c r="D36" s="196"/>
      <c r="E36" s="70">
        <f t="shared" si="11"/>
        <v>-15417.804562250858</v>
      </c>
      <c r="F36" s="177">
        <f t="shared" si="12"/>
        <v>-15418</v>
      </c>
      <c r="G36" s="197">
        <f t="shared" si="13"/>
        <v>0.13434000000415836</v>
      </c>
      <c r="O36" s="177">
        <f t="shared" ca="1" si="15"/>
        <v>0.23761753240277667</v>
      </c>
      <c r="Q36" s="198">
        <f t="shared" si="16"/>
        <v>20198.946000000004</v>
      </c>
      <c r="S36" s="178"/>
      <c r="U36" s="177">
        <f>G36</f>
        <v>0.13434000000415836</v>
      </c>
      <c r="Z36" s="177">
        <f t="shared" si="17"/>
        <v>-15418</v>
      </c>
      <c r="AA36" s="177">
        <f t="shared" si="18"/>
        <v>5.1350732466983573E-2</v>
      </c>
      <c r="AB36" s="177">
        <f t="shared" si="19"/>
        <v>-9999</v>
      </c>
      <c r="AC36" s="177">
        <f t="shared" si="20"/>
        <v>0.13434000000415836</v>
      </c>
      <c r="AD36" s="177">
        <f t="shared" si="21"/>
        <v>-9999</v>
      </c>
      <c r="AE36" s="177">
        <f t="shared" si="22"/>
        <v>0</v>
      </c>
      <c r="AF36" s="177">
        <f t="shared" si="23"/>
        <v>-9999</v>
      </c>
      <c r="AG36" s="178"/>
      <c r="AH36" s="177">
        <f t="shared" si="24"/>
        <v>-1.2578029959528229E-2</v>
      </c>
      <c r="AI36" s="177">
        <f t="shared" si="25"/>
        <v>1.0723332859534225</v>
      </c>
      <c r="AJ36" s="177">
        <f t="shared" si="26"/>
        <v>-0.91237829279028626</v>
      </c>
      <c r="AK36" s="177">
        <f t="shared" si="27"/>
        <v>0.1800046923957756</v>
      </c>
      <c r="AL36" s="177">
        <f t="shared" si="28"/>
        <v>1.1887037915570007</v>
      </c>
      <c r="AM36" s="177">
        <f t="shared" si="29"/>
        <v>0.67587697628764709</v>
      </c>
      <c r="AN36" s="177">
        <f t="shared" si="32"/>
        <v>7.2970071541518919</v>
      </c>
      <c r="AO36" s="177">
        <f t="shared" si="32"/>
        <v>7.2970069570713907</v>
      </c>
      <c r="AP36" s="177">
        <f t="shared" si="32"/>
        <v>7.297005035263612</v>
      </c>
      <c r="AQ36" s="177">
        <f t="shared" si="32"/>
        <v>7.2969862952876081</v>
      </c>
      <c r="AR36" s="177">
        <f t="shared" si="32"/>
        <v>7.2968035871543275</v>
      </c>
      <c r="AS36" s="177">
        <f t="shared" si="32"/>
        <v>7.2950250463775328</v>
      </c>
      <c r="AT36" s="177">
        <f t="shared" si="32"/>
        <v>7.2779684943847638</v>
      </c>
      <c r="AU36" s="177">
        <f t="shared" si="31"/>
        <v>7.1323334826828138</v>
      </c>
      <c r="AW36" s="177">
        <v>2000</v>
      </c>
      <c r="AX36" s="177">
        <f t="shared" si="0"/>
        <v>-2.4725576140085942E-3</v>
      </c>
      <c r="AY36" s="177">
        <f t="shared" si="1"/>
        <v>-1.4706153625140148E-2</v>
      </c>
      <c r="AZ36" s="177">
        <f t="shared" si="2"/>
        <v>1.2233596011131553E-2</v>
      </c>
      <c r="BA36" s="177">
        <f t="shared" si="3"/>
        <v>0.81709360458744673</v>
      </c>
      <c r="BB36" s="177">
        <f t="shared" si="4"/>
        <v>0.91011588212513439</v>
      </c>
      <c r="BC36" s="177">
        <f t="shared" si="5"/>
        <v>-2.8018609630223423</v>
      </c>
      <c r="BD36" s="177">
        <f t="shared" si="6"/>
        <v>-5.8302674708931148</v>
      </c>
      <c r="BE36" s="177">
        <f t="shared" si="33"/>
        <v>16.119568413263604</v>
      </c>
      <c r="BF36" s="177">
        <f t="shared" si="33"/>
        <v>16.11957125570267</v>
      </c>
      <c r="BG36" s="177">
        <f t="shared" si="33"/>
        <v>16.119555268286383</v>
      </c>
      <c r="BH36" s="177">
        <f t="shared" si="33"/>
        <v>16.11964519162283</v>
      </c>
      <c r="BI36" s="177">
        <f t="shared" si="33"/>
        <v>16.119139451818114</v>
      </c>
      <c r="BJ36" s="177">
        <f t="shared" si="33"/>
        <v>16.121985249837934</v>
      </c>
      <c r="BK36" s="177">
        <f t="shared" si="33"/>
        <v>16.106017293975942</v>
      </c>
      <c r="BL36" s="177">
        <f t="shared" si="8"/>
        <v>16.197182343083867</v>
      </c>
    </row>
    <row r="37" spans="1:64" s="177" customFormat="1" ht="12.95" customHeight="1" x14ac:dyDescent="0.2">
      <c r="A37" s="144" t="s">
        <v>98</v>
      </c>
      <c r="B37" s="145" t="s">
        <v>97</v>
      </c>
      <c r="C37" s="146">
        <v>36604.442000000003</v>
      </c>
      <c r="D37" s="196"/>
      <c r="E37" s="70">
        <f t="shared" si="11"/>
        <v>-13400.00363699845</v>
      </c>
      <c r="F37" s="177">
        <f t="shared" si="12"/>
        <v>-13400</v>
      </c>
      <c r="G37" s="197">
        <f t="shared" si="13"/>
        <v>-2.4999999950523488E-3</v>
      </c>
      <c r="H37" s="177">
        <f t="shared" ref="H37:H43" si="34">G37</f>
        <v>-2.4999999950523488E-3</v>
      </c>
      <c r="O37" s="177">
        <f t="shared" ca="1" si="15"/>
        <v>0.21861701478823545</v>
      </c>
      <c r="Q37" s="198">
        <f t="shared" si="16"/>
        <v>21585.942000000003</v>
      </c>
      <c r="S37" s="178"/>
      <c r="Z37" s="177">
        <f t="shared" si="17"/>
        <v>-13400</v>
      </c>
      <c r="AA37" s="177">
        <f t="shared" si="18"/>
        <v>5.0832704825929519E-2</v>
      </c>
      <c r="AB37" s="177">
        <f t="shared" si="19"/>
        <v>-9999</v>
      </c>
      <c r="AC37" s="177">
        <f t="shared" si="20"/>
        <v>-2.4999999950523488E-3</v>
      </c>
      <c r="AD37" s="177">
        <f t="shared" si="21"/>
        <v>-9999</v>
      </c>
      <c r="AE37" s="177">
        <f t="shared" si="22"/>
        <v>0</v>
      </c>
      <c r="AF37" s="177">
        <f t="shared" si="23"/>
        <v>-9999</v>
      </c>
      <c r="AG37" s="178"/>
      <c r="AH37" s="177">
        <f t="shared" si="24"/>
        <v>-3.3235166620981687E-3</v>
      </c>
      <c r="AI37" s="177">
        <f t="shared" si="25"/>
        <v>0.88062418365455597</v>
      </c>
      <c r="AJ37" s="177">
        <f t="shared" si="26"/>
        <v>-0.10393715141087372</v>
      </c>
      <c r="AK37" s="177">
        <f t="shared" si="27"/>
        <v>0.15291568923160298</v>
      </c>
      <c r="AL37" s="177">
        <f t="shared" si="28"/>
        <v>2.2336354939513945</v>
      </c>
      <c r="AM37" s="177">
        <f t="shared" si="29"/>
        <v>2.0493000495082452</v>
      </c>
      <c r="AN37" s="177">
        <f t="shared" si="32"/>
        <v>8.3529070049371548</v>
      </c>
      <c r="AO37" s="177">
        <f t="shared" si="32"/>
        <v>8.3529069038990151</v>
      </c>
      <c r="AP37" s="177">
        <f t="shared" si="32"/>
        <v>8.3529079924034733</v>
      </c>
      <c r="AQ37" s="177">
        <f t="shared" si="32"/>
        <v>8.3528962656086936</v>
      </c>
      <c r="AR37" s="177">
        <f t="shared" si="32"/>
        <v>8.3530225887085461</v>
      </c>
      <c r="AS37" s="177">
        <f t="shared" si="32"/>
        <v>8.3516602687919637</v>
      </c>
      <c r="AT37" s="177">
        <f t="shared" si="32"/>
        <v>8.3661770672573095</v>
      </c>
      <c r="AU37" s="177">
        <f t="shared" si="31"/>
        <v>8.1825611207749791</v>
      </c>
      <c r="AW37" s="177">
        <v>2500</v>
      </c>
      <c r="AX37" s="177">
        <f t="shared" si="0"/>
        <v>-3.8674657447777556E-3</v>
      </c>
      <c r="AY37" s="177">
        <f t="shared" si="1"/>
        <v>-1.6772564340008161E-2</v>
      </c>
      <c r="AZ37" s="177">
        <f t="shared" si="2"/>
        <v>1.2905098595230405E-2</v>
      </c>
      <c r="BA37" s="177">
        <f t="shared" si="3"/>
        <v>0.83232180525032429</v>
      </c>
      <c r="BB37" s="177">
        <f t="shared" si="4"/>
        <v>0.97133408730936177</v>
      </c>
      <c r="BC37" s="177">
        <f t="shared" si="5"/>
        <v>-2.6146446358408522</v>
      </c>
      <c r="BD37" s="177">
        <f t="shared" si="6"/>
        <v>-3.7072069688999876</v>
      </c>
      <c r="BE37" s="177">
        <f t="shared" si="33"/>
        <v>16.342410336997951</v>
      </c>
      <c r="BF37" s="177">
        <f t="shared" si="33"/>
        <v>16.342412195161163</v>
      </c>
      <c r="BG37" s="177">
        <f t="shared" si="33"/>
        <v>16.342400302414596</v>
      </c>
      <c r="BH37" s="177">
        <f t="shared" si="33"/>
        <v>16.342476421004598</v>
      </c>
      <c r="BI37" s="177">
        <f t="shared" si="33"/>
        <v>16.341989303609274</v>
      </c>
      <c r="BJ37" s="177">
        <f t="shared" si="33"/>
        <v>16.345109615075852</v>
      </c>
      <c r="BK37" s="177">
        <f t="shared" si="33"/>
        <v>16.325243628856626</v>
      </c>
      <c r="BL37" s="177">
        <f t="shared" si="8"/>
        <v>16.457397317834157</v>
      </c>
    </row>
    <row r="38" spans="1:64" s="177" customFormat="1" ht="12.95" customHeight="1" x14ac:dyDescent="0.2">
      <c r="A38" s="144" t="s">
        <v>98</v>
      </c>
      <c r="B38" s="145" t="s">
        <v>97</v>
      </c>
      <c r="C38" s="146">
        <v>36604.489000000001</v>
      </c>
      <c r="D38" s="196"/>
      <c r="E38" s="70">
        <f t="shared" si="11"/>
        <v>-13399.935261427443</v>
      </c>
      <c r="F38" s="177">
        <f t="shared" si="12"/>
        <v>-13400</v>
      </c>
      <c r="G38" s="197">
        <f t="shared" si="13"/>
        <v>4.4500000003608875E-2</v>
      </c>
      <c r="H38" s="177">
        <f t="shared" si="34"/>
        <v>4.4500000003608875E-2</v>
      </c>
      <c r="O38" s="177">
        <f t="shared" ca="1" si="15"/>
        <v>0.21861701478823545</v>
      </c>
      <c r="Q38" s="198">
        <f t="shared" si="16"/>
        <v>21585.989000000001</v>
      </c>
      <c r="S38" s="178"/>
      <c r="Z38" s="177">
        <f t="shared" si="17"/>
        <v>-13400</v>
      </c>
      <c r="AA38" s="177">
        <f t="shared" si="18"/>
        <v>5.0832704825929519E-2</v>
      </c>
      <c r="AB38" s="177">
        <f t="shared" si="19"/>
        <v>-9999</v>
      </c>
      <c r="AC38" s="177">
        <f t="shared" si="20"/>
        <v>4.4500000003608875E-2</v>
      </c>
      <c r="AD38" s="177">
        <f t="shared" si="21"/>
        <v>-9999</v>
      </c>
      <c r="AE38" s="177">
        <f t="shared" si="22"/>
        <v>0</v>
      </c>
      <c r="AF38" s="177">
        <f t="shared" si="23"/>
        <v>-9999</v>
      </c>
      <c r="AG38" s="178"/>
      <c r="AH38" s="177">
        <f t="shared" si="24"/>
        <v>-3.3235166620981687E-3</v>
      </c>
      <c r="AI38" s="177">
        <f t="shared" si="25"/>
        <v>0.88062418365455597</v>
      </c>
      <c r="AJ38" s="177">
        <f t="shared" si="26"/>
        <v>-0.10393715141087372</v>
      </c>
      <c r="AK38" s="177">
        <f t="shared" si="27"/>
        <v>0.15291568923160298</v>
      </c>
      <c r="AL38" s="177">
        <f t="shared" si="28"/>
        <v>2.2336354939513945</v>
      </c>
      <c r="AM38" s="177">
        <f t="shared" si="29"/>
        <v>2.0493000495082452</v>
      </c>
      <c r="AN38" s="177">
        <f t="shared" si="32"/>
        <v>8.3529070049371548</v>
      </c>
      <c r="AO38" s="177">
        <f t="shared" si="32"/>
        <v>8.3529069038990151</v>
      </c>
      <c r="AP38" s="177">
        <f t="shared" si="32"/>
        <v>8.3529079924034733</v>
      </c>
      <c r="AQ38" s="177">
        <f t="shared" si="32"/>
        <v>8.3528962656086936</v>
      </c>
      <c r="AR38" s="177">
        <f t="shared" si="32"/>
        <v>8.3530225887085461</v>
      </c>
      <c r="AS38" s="177">
        <f t="shared" si="32"/>
        <v>8.3516602687919637</v>
      </c>
      <c r="AT38" s="177">
        <f t="shared" si="32"/>
        <v>8.3661770672573095</v>
      </c>
      <c r="AU38" s="177">
        <f t="shared" si="31"/>
        <v>8.1825611207749791</v>
      </c>
      <c r="AW38" s="177">
        <v>3000</v>
      </c>
      <c r="AX38" s="177">
        <f t="shared" si="0"/>
        <v>-5.8966325182343623E-3</v>
      </c>
      <c r="AY38" s="177">
        <f t="shared" si="1"/>
        <v>-1.882832218161138E-2</v>
      </c>
      <c r="AZ38" s="177">
        <f t="shared" si="2"/>
        <v>1.2931689663377018E-2</v>
      </c>
      <c r="BA38" s="177">
        <f t="shared" si="3"/>
        <v>0.85450592939791559</v>
      </c>
      <c r="BB38" s="177">
        <f t="shared" si="4"/>
        <v>0.99902258091527318</v>
      </c>
      <c r="BC38" s="177">
        <f t="shared" si="5"/>
        <v>-2.4188454356717046</v>
      </c>
      <c r="BD38" s="177">
        <f t="shared" si="6"/>
        <v>-2.6456994315360389</v>
      </c>
      <c r="BE38" s="177">
        <f t="shared" si="33"/>
        <v>16.570299743166558</v>
      </c>
      <c r="BF38" s="177">
        <f t="shared" si="33"/>
        <v>16.570300359513023</v>
      </c>
      <c r="BG38" s="177">
        <f t="shared" si="33"/>
        <v>16.570295476616362</v>
      </c>
      <c r="BH38" s="177">
        <f t="shared" si="33"/>
        <v>16.570334161270942</v>
      </c>
      <c r="BI38" s="177">
        <f t="shared" si="33"/>
        <v>16.570027730714848</v>
      </c>
      <c r="BJ38" s="177">
        <f t="shared" si="33"/>
        <v>16.572458054934984</v>
      </c>
      <c r="BK38" s="177">
        <f t="shared" si="33"/>
        <v>16.553367953557522</v>
      </c>
      <c r="BL38" s="177">
        <f t="shared" si="8"/>
        <v>16.717612292584445</v>
      </c>
    </row>
    <row r="39" spans="1:64" s="177" customFormat="1" ht="12.95" customHeight="1" x14ac:dyDescent="0.2">
      <c r="A39" s="144" t="s">
        <v>98</v>
      </c>
      <c r="B39" s="145" t="s">
        <v>97</v>
      </c>
      <c r="C39" s="146">
        <v>36604.535000000003</v>
      </c>
      <c r="D39" s="196"/>
      <c r="E39" s="70">
        <f t="shared" si="11"/>
        <v>-13399.868340655816</v>
      </c>
      <c r="F39" s="177">
        <f t="shared" si="12"/>
        <v>-13400</v>
      </c>
      <c r="G39" s="197">
        <f t="shared" si="13"/>
        <v>9.0500000005704351E-2</v>
      </c>
      <c r="H39" s="177">
        <f t="shared" si="34"/>
        <v>9.0500000005704351E-2</v>
      </c>
      <c r="O39" s="177">
        <f t="shared" ca="1" si="15"/>
        <v>0.21861701478823545</v>
      </c>
      <c r="Q39" s="198">
        <f t="shared" si="16"/>
        <v>21586.035000000003</v>
      </c>
      <c r="S39" s="178"/>
      <c r="Z39" s="177">
        <f t="shared" si="17"/>
        <v>-13400</v>
      </c>
      <c r="AA39" s="177">
        <f t="shared" si="18"/>
        <v>5.0832704825929519E-2</v>
      </c>
      <c r="AB39" s="177">
        <f t="shared" si="19"/>
        <v>-9999</v>
      </c>
      <c r="AC39" s="177">
        <f t="shared" si="20"/>
        <v>9.0500000005704351E-2</v>
      </c>
      <c r="AD39" s="177">
        <f t="shared" si="21"/>
        <v>-9999</v>
      </c>
      <c r="AE39" s="177">
        <f t="shared" si="22"/>
        <v>0</v>
      </c>
      <c r="AF39" s="177">
        <f t="shared" si="23"/>
        <v>-9999</v>
      </c>
      <c r="AG39" s="178"/>
      <c r="AH39" s="177">
        <f t="shared" si="24"/>
        <v>-3.3235166620981687E-3</v>
      </c>
      <c r="AI39" s="177">
        <f t="shared" si="25"/>
        <v>0.88062418365455597</v>
      </c>
      <c r="AJ39" s="177">
        <f t="shared" si="26"/>
        <v>-0.10393715141087372</v>
      </c>
      <c r="AK39" s="177">
        <f t="shared" si="27"/>
        <v>0.15291568923160298</v>
      </c>
      <c r="AL39" s="177">
        <f t="shared" si="28"/>
        <v>2.2336354939513945</v>
      </c>
      <c r="AM39" s="177">
        <f t="shared" si="29"/>
        <v>2.0493000495082452</v>
      </c>
      <c r="AN39" s="177">
        <f t="shared" si="32"/>
        <v>8.3529070049371548</v>
      </c>
      <c r="AO39" s="177">
        <f t="shared" si="32"/>
        <v>8.3529069038990151</v>
      </c>
      <c r="AP39" s="177">
        <f t="shared" si="32"/>
        <v>8.3529079924034733</v>
      </c>
      <c r="AQ39" s="177">
        <f t="shared" si="32"/>
        <v>8.3528962656086936</v>
      </c>
      <c r="AR39" s="177">
        <f t="shared" si="32"/>
        <v>8.3530225887085461</v>
      </c>
      <c r="AS39" s="177">
        <f t="shared" si="32"/>
        <v>8.3516602687919637</v>
      </c>
      <c r="AT39" s="177">
        <f t="shared" si="32"/>
        <v>8.3661770672573095</v>
      </c>
      <c r="AU39" s="177">
        <f t="shared" si="31"/>
        <v>8.1825611207749791</v>
      </c>
      <c r="AW39" s="177">
        <v>3500</v>
      </c>
      <c r="AX39" s="177">
        <f t="shared" si="0"/>
        <v>-8.6138495569651006E-3</v>
      </c>
      <c r="AY39" s="177">
        <f t="shared" si="1"/>
        <v>-2.0873427149949816E-2</v>
      </c>
      <c r="AZ39" s="177">
        <f t="shared" si="2"/>
        <v>1.2259577592984716E-2</v>
      </c>
      <c r="BA39" s="177">
        <f t="shared" si="3"/>
        <v>0.88414148846140839</v>
      </c>
      <c r="BB39" s="177">
        <f t="shared" si="4"/>
        <v>0.98661581669003462</v>
      </c>
      <c r="BC39" s="177">
        <f t="shared" si="5"/>
        <v>-2.210834836261705</v>
      </c>
      <c r="BD39" s="177">
        <f t="shared" si="6"/>
        <v>-1.9913733636498678</v>
      </c>
      <c r="BE39" s="177">
        <f t="shared" si="33"/>
        <v>16.805183384683851</v>
      </c>
      <c r="BF39" s="177">
        <f t="shared" si="33"/>
        <v>16.805183460068797</v>
      </c>
      <c r="BG39" s="177">
        <f t="shared" si="33"/>
        <v>16.805182608024658</v>
      </c>
      <c r="BH39" s="177">
        <f t="shared" si="33"/>
        <v>16.805192238401471</v>
      </c>
      <c r="BI39" s="177">
        <f t="shared" si="33"/>
        <v>16.805083399930346</v>
      </c>
      <c r="BJ39" s="177">
        <f t="shared" si="33"/>
        <v>16.806314795373485</v>
      </c>
      <c r="BK39" s="177">
        <f t="shared" si="33"/>
        <v>16.792550951444131</v>
      </c>
      <c r="BL39" s="177">
        <f t="shared" si="8"/>
        <v>16.977827267334735</v>
      </c>
    </row>
    <row r="40" spans="1:64" s="177" customFormat="1" ht="12.95" customHeight="1" x14ac:dyDescent="0.2">
      <c r="A40" s="144" t="s">
        <v>98</v>
      </c>
      <c r="B40" s="145" t="s">
        <v>97</v>
      </c>
      <c r="C40" s="146">
        <v>36613.404000000002</v>
      </c>
      <c r="D40" s="196"/>
      <c r="E40" s="70">
        <f t="shared" si="11"/>
        <v>-13386.965724926526</v>
      </c>
      <c r="F40" s="177">
        <f t="shared" si="12"/>
        <v>-13387</v>
      </c>
      <c r="G40" s="197">
        <f t="shared" si="13"/>
        <v>2.3560000008728821E-2</v>
      </c>
      <c r="H40" s="177">
        <f t="shared" si="34"/>
        <v>2.3560000008728821E-2</v>
      </c>
      <c r="O40" s="177">
        <f t="shared" ca="1" si="15"/>
        <v>0.21849461303947973</v>
      </c>
      <c r="Q40" s="198">
        <f t="shared" si="16"/>
        <v>21594.904000000002</v>
      </c>
      <c r="S40" s="178"/>
      <c r="Z40" s="177">
        <f t="shared" si="17"/>
        <v>-13387</v>
      </c>
      <c r="AA40" s="177">
        <f t="shared" si="18"/>
        <v>5.0848166354617676E-2</v>
      </c>
      <c r="AB40" s="177">
        <f t="shared" si="19"/>
        <v>-9999</v>
      </c>
      <c r="AC40" s="177">
        <f t="shared" si="20"/>
        <v>2.3560000008728821E-2</v>
      </c>
      <c r="AD40" s="177">
        <f t="shared" si="21"/>
        <v>-9999</v>
      </c>
      <c r="AE40" s="177">
        <f t="shared" si="22"/>
        <v>0</v>
      </c>
      <c r="AF40" s="177">
        <f t="shared" si="23"/>
        <v>-9999</v>
      </c>
      <c r="AG40" s="178"/>
      <c r="AH40" s="177">
        <f t="shared" si="24"/>
        <v>-3.2456627472317221E-3</v>
      </c>
      <c r="AI40" s="177">
        <f t="shared" si="25"/>
        <v>0.87977702322947826</v>
      </c>
      <c r="AJ40" s="177">
        <f t="shared" si="26"/>
        <v>-9.8413538837835948E-2</v>
      </c>
      <c r="AK40" s="177">
        <f t="shared" si="27"/>
        <v>0.15225054810328914</v>
      </c>
      <c r="AL40" s="177">
        <f t="shared" si="28"/>
        <v>2.2391876038850911</v>
      </c>
      <c r="AM40" s="177">
        <f t="shared" si="29"/>
        <v>2.0638171346668592</v>
      </c>
      <c r="AN40" s="177">
        <f t="shared" si="32"/>
        <v>8.3590949544588291</v>
      </c>
      <c r="AO40" s="177">
        <f t="shared" si="32"/>
        <v>8.3590948462558163</v>
      </c>
      <c r="AP40" s="177">
        <f t="shared" si="32"/>
        <v>8.3590959988818714</v>
      </c>
      <c r="AQ40" s="177">
        <f t="shared" si="32"/>
        <v>8.3590837204790116</v>
      </c>
      <c r="AR40" s="177">
        <f t="shared" si="32"/>
        <v>8.3592145027248925</v>
      </c>
      <c r="AS40" s="177">
        <f t="shared" si="32"/>
        <v>8.3578198940919766</v>
      </c>
      <c r="AT40" s="177">
        <f t="shared" si="32"/>
        <v>8.3725149198443471</v>
      </c>
      <c r="AU40" s="177">
        <f t="shared" si="31"/>
        <v>8.1893267101184861</v>
      </c>
      <c r="AW40" s="177">
        <v>4000</v>
      </c>
      <c r="AX40" s="177">
        <f t="shared" si="0"/>
        <v>-1.2058253644913612E-2</v>
      </c>
      <c r="AY40" s="177">
        <f t="shared" si="1"/>
        <v>-2.2907879245023462E-2</v>
      </c>
      <c r="AZ40" s="177">
        <f t="shared" si="2"/>
        <v>1.0849625600109851E-2</v>
      </c>
      <c r="BA40" s="177">
        <f t="shared" si="3"/>
        <v>0.92167027644679045</v>
      </c>
      <c r="BB40" s="177">
        <f t="shared" si="4"/>
        <v>0.92559402509139765</v>
      </c>
      <c r="BC40" s="177">
        <f t="shared" si="5"/>
        <v>-1.9864338951991283</v>
      </c>
      <c r="BD40" s="177">
        <f t="shared" si="6"/>
        <v>-1.5344147951661855</v>
      </c>
      <c r="BE40" s="177">
        <f t="shared" si="33"/>
        <v>17.049139701410912</v>
      </c>
      <c r="BF40" s="177">
        <f t="shared" si="33"/>
        <v>17.049139702283753</v>
      </c>
      <c r="BG40" s="177">
        <f t="shared" si="33"/>
        <v>17.049139682515914</v>
      </c>
      <c r="BH40" s="177">
        <f t="shared" si="33"/>
        <v>17.049140130212901</v>
      </c>
      <c r="BI40" s="177">
        <f t="shared" si="33"/>
        <v>17.049129991095505</v>
      </c>
      <c r="BJ40" s="177">
        <f t="shared" si="33"/>
        <v>17.049359722401771</v>
      </c>
      <c r="BK40" s="177">
        <f t="shared" si="33"/>
        <v>17.044208718559471</v>
      </c>
      <c r="BL40" s="177">
        <f t="shared" si="8"/>
        <v>17.238042242085022</v>
      </c>
    </row>
    <row r="41" spans="1:64" s="177" customFormat="1" ht="12.95" customHeight="1" x14ac:dyDescent="0.2">
      <c r="A41" s="144" t="s">
        <v>98</v>
      </c>
      <c r="B41" s="145" t="s">
        <v>97</v>
      </c>
      <c r="C41" s="146">
        <v>36613.449000000001</v>
      </c>
      <c r="D41" s="196"/>
      <c r="E41" s="70">
        <f t="shared" si="11"/>
        <v>-13386.900258954287</v>
      </c>
      <c r="F41" s="177">
        <f t="shared" si="12"/>
        <v>-13387</v>
      </c>
      <c r="G41" s="197">
        <f t="shared" si="13"/>
        <v>6.8560000006982591E-2</v>
      </c>
      <c r="H41" s="177">
        <f t="shared" si="34"/>
        <v>6.8560000006982591E-2</v>
      </c>
      <c r="O41" s="177">
        <f t="shared" ca="1" si="15"/>
        <v>0.21849461303947973</v>
      </c>
      <c r="Q41" s="198">
        <f t="shared" si="16"/>
        <v>21594.949000000001</v>
      </c>
      <c r="S41" s="178"/>
      <c r="Z41" s="177">
        <f t="shared" si="17"/>
        <v>-13387</v>
      </c>
      <c r="AA41" s="177">
        <f t="shared" si="18"/>
        <v>5.0848166354617676E-2</v>
      </c>
      <c r="AB41" s="177">
        <f t="shared" si="19"/>
        <v>-9999</v>
      </c>
      <c r="AC41" s="177">
        <f t="shared" si="20"/>
        <v>6.8560000006982591E-2</v>
      </c>
      <c r="AD41" s="177">
        <f t="shared" si="21"/>
        <v>-9999</v>
      </c>
      <c r="AE41" s="177">
        <f t="shared" si="22"/>
        <v>0</v>
      </c>
      <c r="AF41" s="177">
        <f t="shared" si="23"/>
        <v>-9999</v>
      </c>
      <c r="AG41" s="178"/>
      <c r="AH41" s="177">
        <f t="shared" si="24"/>
        <v>-3.2456627472317221E-3</v>
      </c>
      <c r="AI41" s="177">
        <f t="shared" si="25"/>
        <v>0.87977702322947826</v>
      </c>
      <c r="AJ41" s="177">
        <f t="shared" si="26"/>
        <v>-9.8413538837835948E-2</v>
      </c>
      <c r="AK41" s="177">
        <f t="shared" si="27"/>
        <v>0.15225054810328914</v>
      </c>
      <c r="AL41" s="177">
        <f t="shared" si="28"/>
        <v>2.2391876038850911</v>
      </c>
      <c r="AM41" s="177">
        <f t="shared" si="29"/>
        <v>2.0638171346668592</v>
      </c>
      <c r="AN41" s="177">
        <f t="shared" ref="AN41:AT50" si="35">$AU41+$AB$7*SIN(AO41)</f>
        <v>8.3590949544588291</v>
      </c>
      <c r="AO41" s="177">
        <f t="shared" si="35"/>
        <v>8.3590948462558163</v>
      </c>
      <c r="AP41" s="177">
        <f t="shared" si="35"/>
        <v>8.3590959988818714</v>
      </c>
      <c r="AQ41" s="177">
        <f t="shared" si="35"/>
        <v>8.3590837204790116</v>
      </c>
      <c r="AR41" s="177">
        <f t="shared" si="35"/>
        <v>8.3592145027248925</v>
      </c>
      <c r="AS41" s="177">
        <f t="shared" si="35"/>
        <v>8.3578198940919766</v>
      </c>
      <c r="AT41" s="177">
        <f t="shared" si="35"/>
        <v>8.3725149198443471</v>
      </c>
      <c r="AU41" s="177">
        <f t="shared" si="31"/>
        <v>8.1893267101184861</v>
      </c>
      <c r="AW41" s="177">
        <v>4500</v>
      </c>
      <c r="AX41" s="177">
        <f t="shared" si="0"/>
        <v>-1.6242611236630688E-2</v>
      </c>
      <c r="AY41" s="177">
        <f t="shared" si="1"/>
        <v>-2.4931678466832311E-2</v>
      </c>
      <c r="AZ41" s="177">
        <f t="shared" si="2"/>
        <v>8.6890672302016234E-3</v>
      </c>
      <c r="BA41" s="177">
        <f t="shared" si="3"/>
        <v>0.96716261316109775</v>
      </c>
      <c r="BB41" s="177">
        <f t="shared" si="4"/>
        <v>0.80581657712529486</v>
      </c>
      <c r="BC41" s="177">
        <f t="shared" si="5"/>
        <v>-1.7408851006060757</v>
      </c>
      <c r="BD41" s="177">
        <f t="shared" si="6"/>
        <v>-1.186389750252129</v>
      </c>
      <c r="BE41" s="177">
        <f t="shared" si="33"/>
        <v>17.304326303043272</v>
      </c>
      <c r="BF41" s="177">
        <f t="shared" si="33"/>
        <v>17.304326303043286</v>
      </c>
      <c r="BG41" s="177">
        <f t="shared" si="33"/>
        <v>17.304326303046299</v>
      </c>
      <c r="BH41" s="177">
        <f t="shared" si="33"/>
        <v>17.304326303653806</v>
      </c>
      <c r="BI41" s="177">
        <f t="shared" si="33"/>
        <v>17.304326426153477</v>
      </c>
      <c r="BJ41" s="177">
        <f t="shared" si="33"/>
        <v>17.304351115337393</v>
      </c>
      <c r="BK41" s="177">
        <f t="shared" si="33"/>
        <v>17.308917416999471</v>
      </c>
      <c r="BL41" s="177">
        <f t="shared" si="8"/>
        <v>17.498257216835313</v>
      </c>
    </row>
    <row r="42" spans="1:64" s="177" customFormat="1" ht="12.95" customHeight="1" x14ac:dyDescent="0.2">
      <c r="A42" s="144" t="s">
        <v>98</v>
      </c>
      <c r="B42" s="145" t="s">
        <v>97</v>
      </c>
      <c r="C42" s="146">
        <v>36637.481</v>
      </c>
      <c r="D42" s="196"/>
      <c r="E42" s="70">
        <f t="shared" si="11"/>
        <v>-13351.938520178064</v>
      </c>
      <c r="F42" s="177">
        <f t="shared" si="12"/>
        <v>-13352</v>
      </c>
      <c r="G42" s="197">
        <f t="shared" si="13"/>
        <v>4.2260000001988374E-2</v>
      </c>
      <c r="H42" s="177">
        <f t="shared" si="34"/>
        <v>4.2260000001988374E-2</v>
      </c>
      <c r="O42" s="177">
        <f t="shared" ca="1" si="15"/>
        <v>0.21816506986975279</v>
      </c>
      <c r="Q42" s="198">
        <f t="shared" si="16"/>
        <v>21618.981</v>
      </c>
      <c r="S42" s="178"/>
      <c r="Z42" s="177">
        <f t="shared" si="17"/>
        <v>-13352</v>
      </c>
      <c r="AA42" s="177">
        <f t="shared" si="18"/>
        <v>5.089006689702423E-2</v>
      </c>
      <c r="AB42" s="177">
        <f t="shared" si="19"/>
        <v>-9999</v>
      </c>
      <c r="AC42" s="177">
        <f t="shared" si="20"/>
        <v>4.2260000001988374E-2</v>
      </c>
      <c r="AD42" s="177">
        <f t="shared" si="21"/>
        <v>-9999</v>
      </c>
      <c r="AE42" s="177">
        <f t="shared" si="22"/>
        <v>0</v>
      </c>
      <c r="AF42" s="177">
        <f t="shared" si="23"/>
        <v>-9999</v>
      </c>
      <c r="AG42" s="178"/>
      <c r="AH42" s="177">
        <f t="shared" si="24"/>
        <v>-3.0358184972300853E-3</v>
      </c>
      <c r="AI42" s="177">
        <f t="shared" si="25"/>
        <v>0.8775226297829759</v>
      </c>
      <c r="AJ42" s="177">
        <f t="shared" si="26"/>
        <v>-8.3580201149126912E-2</v>
      </c>
      <c r="AK42" s="177">
        <f t="shared" si="27"/>
        <v>0.15044297034437798</v>
      </c>
      <c r="AL42" s="177">
        <f t="shared" si="28"/>
        <v>2.2540828799794994</v>
      </c>
      <c r="AM42" s="177">
        <f t="shared" si="29"/>
        <v>2.1035990093791561</v>
      </c>
      <c r="AN42" s="177">
        <f t="shared" si="35"/>
        <v>8.375725414358417</v>
      </c>
      <c r="AO42" s="177">
        <f t="shared" si="35"/>
        <v>8.3757252849902581</v>
      </c>
      <c r="AP42" s="177">
        <f t="shared" si="35"/>
        <v>8.3757266230217731</v>
      </c>
      <c r="AQ42" s="177">
        <f t="shared" si="35"/>
        <v>8.375712783852757</v>
      </c>
      <c r="AR42" s="177">
        <f t="shared" si="35"/>
        <v>8.3758559053445332</v>
      </c>
      <c r="AS42" s="177">
        <f t="shared" si="35"/>
        <v>8.37437405026661</v>
      </c>
      <c r="AT42" s="177">
        <f t="shared" si="35"/>
        <v>8.3895367479617509</v>
      </c>
      <c r="AU42" s="177">
        <f t="shared" si="31"/>
        <v>8.207541758351006</v>
      </c>
      <c r="AW42" s="177">
        <v>5000</v>
      </c>
      <c r="AX42" s="177">
        <f t="shared" si="0"/>
        <v>-2.1133175636405363E-2</v>
      </c>
      <c r="AY42" s="177">
        <f t="shared" si="1"/>
        <v>-2.6944824815376373E-2</v>
      </c>
      <c r="AZ42" s="177">
        <f t="shared" si="2"/>
        <v>5.8116491789710085E-3</v>
      </c>
      <c r="BA42" s="177">
        <f t="shared" si="3"/>
        <v>1.0196982513989332</v>
      </c>
      <c r="BB42" s="177">
        <f t="shared" si="4"/>
        <v>0.61725483144113724</v>
      </c>
      <c r="BC42" s="177">
        <f t="shared" si="5"/>
        <v>-1.4690806696808258</v>
      </c>
      <c r="BD42" s="177">
        <f t="shared" si="6"/>
        <v>-0.90312753107852373</v>
      </c>
      <c r="BE42" s="177">
        <f t="shared" si="33"/>
        <v>17.572804217192964</v>
      </c>
      <c r="BF42" s="177">
        <f t="shared" si="33"/>
        <v>17.572804224559928</v>
      </c>
      <c r="BG42" s="177">
        <f t="shared" si="33"/>
        <v>17.572804355587461</v>
      </c>
      <c r="BH42" s="177">
        <f t="shared" si="33"/>
        <v>17.572806686011457</v>
      </c>
      <c r="BI42" s="177">
        <f t="shared" si="33"/>
        <v>17.572848131372403</v>
      </c>
      <c r="BJ42" s="177">
        <f t="shared" si="33"/>
        <v>17.573584270273816</v>
      </c>
      <c r="BK42" s="177">
        <f t="shared" si="33"/>
        <v>17.586374481561784</v>
      </c>
      <c r="BL42" s="177">
        <f t="shared" si="8"/>
        <v>17.7584721915856</v>
      </c>
    </row>
    <row r="43" spans="1:64" s="177" customFormat="1" ht="12.95" customHeight="1" x14ac:dyDescent="0.2">
      <c r="A43" s="144" t="s">
        <v>98</v>
      </c>
      <c r="B43" s="145" t="s">
        <v>97</v>
      </c>
      <c r="C43" s="146">
        <v>36657.42</v>
      </c>
      <c r="D43" s="196"/>
      <c r="E43" s="70">
        <f t="shared" si="11"/>
        <v>-13322.931275277138</v>
      </c>
      <c r="F43" s="177">
        <f t="shared" si="12"/>
        <v>-13323</v>
      </c>
      <c r="G43" s="197">
        <f t="shared" si="13"/>
        <v>4.7239999999874271E-2</v>
      </c>
      <c r="H43" s="177">
        <f t="shared" si="34"/>
        <v>4.7239999999874271E-2</v>
      </c>
      <c r="O43" s="177">
        <f t="shared" ca="1" si="15"/>
        <v>0.21789201981483619</v>
      </c>
      <c r="Q43" s="198">
        <f t="shared" si="16"/>
        <v>21638.92</v>
      </c>
      <c r="S43" s="178"/>
      <c r="Z43" s="177">
        <f t="shared" si="17"/>
        <v>-13323</v>
      </c>
      <c r="AA43" s="177">
        <f t="shared" si="18"/>
        <v>5.0925055676311372E-2</v>
      </c>
      <c r="AB43" s="177">
        <f t="shared" si="19"/>
        <v>-9999</v>
      </c>
      <c r="AC43" s="177">
        <f t="shared" si="20"/>
        <v>4.7239999999874271E-2</v>
      </c>
      <c r="AD43" s="177">
        <f t="shared" si="21"/>
        <v>-9999</v>
      </c>
      <c r="AE43" s="177">
        <f t="shared" si="22"/>
        <v>0</v>
      </c>
      <c r="AF43" s="177">
        <f t="shared" si="23"/>
        <v>-9999</v>
      </c>
      <c r="AG43" s="178"/>
      <c r="AH43" s="177">
        <f t="shared" si="24"/>
        <v>-2.8617159036868766E-3</v>
      </c>
      <c r="AI43" s="177">
        <f t="shared" si="25"/>
        <v>0.87568381601159384</v>
      </c>
      <c r="AJ43" s="177">
        <f t="shared" si="26"/>
        <v>-7.1332786333561271E-2</v>
      </c>
      <c r="AK43" s="177">
        <f t="shared" si="27"/>
        <v>0.14892709605668847</v>
      </c>
      <c r="AL43" s="177">
        <f t="shared" si="28"/>
        <v>2.2663672788130707</v>
      </c>
      <c r="AM43" s="177">
        <f t="shared" si="29"/>
        <v>2.1373578454434505</v>
      </c>
      <c r="AN43" s="177">
        <f t="shared" si="35"/>
        <v>8.3894728582322813</v>
      </c>
      <c r="AO43" s="177">
        <f t="shared" si="35"/>
        <v>8.3894727091392625</v>
      </c>
      <c r="AP43" s="177">
        <f t="shared" si="35"/>
        <v>8.3894742153068904</v>
      </c>
      <c r="AQ43" s="177">
        <f t="shared" si="35"/>
        <v>8.3894589995230966</v>
      </c>
      <c r="AR43" s="177">
        <f t="shared" si="35"/>
        <v>8.3896126962678252</v>
      </c>
      <c r="AS43" s="177">
        <f t="shared" si="35"/>
        <v>8.388058349154969</v>
      </c>
      <c r="AT43" s="177">
        <f t="shared" si="35"/>
        <v>8.4035947881433941</v>
      </c>
      <c r="AU43" s="177">
        <f t="shared" si="31"/>
        <v>8.2226342268865231</v>
      </c>
      <c r="AW43" s="177">
        <v>5500</v>
      </c>
      <c r="AX43" s="177">
        <f t="shared" si="0"/>
        <v>-2.6619301412064054E-2</v>
      </c>
      <c r="AY43" s="177">
        <f t="shared" si="1"/>
        <v>-2.8947318290655645E-2</v>
      </c>
      <c r="AZ43" s="177">
        <f t="shared" si="2"/>
        <v>2.3280168785915901E-3</v>
      </c>
      <c r="BA43" s="177">
        <f t="shared" si="3"/>
        <v>1.0763375798422814</v>
      </c>
      <c r="BB43" s="177">
        <f t="shared" si="4"/>
        <v>0.35463544295849181</v>
      </c>
      <c r="BC43" s="177">
        <f t="shared" si="5"/>
        <v>-1.1663560947333282</v>
      </c>
      <c r="BD43" s="177">
        <f t="shared" si="6"/>
        <v>-0.65972015196464318</v>
      </c>
      <c r="BE43" s="177">
        <f t="shared" si="33"/>
        <v>17.856140282406216</v>
      </c>
      <c r="BF43" s="177">
        <f t="shared" si="33"/>
        <v>17.856140515661089</v>
      </c>
      <c r="BG43" s="177">
        <f t="shared" si="33"/>
        <v>17.856142718499093</v>
      </c>
      <c r="BH43" s="177">
        <f t="shared" si="33"/>
        <v>17.856163521535255</v>
      </c>
      <c r="BI43" s="177">
        <f t="shared" si="33"/>
        <v>17.856359947316069</v>
      </c>
      <c r="BJ43" s="177">
        <f t="shared" si="33"/>
        <v>17.85821172358127</v>
      </c>
      <c r="BK43" s="177">
        <f t="shared" si="33"/>
        <v>17.875418991648477</v>
      </c>
      <c r="BL43" s="177">
        <f t="shared" si="8"/>
        <v>18.018687166335887</v>
      </c>
    </row>
    <row r="44" spans="1:64" s="177" customFormat="1" ht="12.95" customHeight="1" x14ac:dyDescent="0.2">
      <c r="A44" s="144" t="s">
        <v>100</v>
      </c>
      <c r="B44" s="145" t="s">
        <v>97</v>
      </c>
      <c r="C44" s="146">
        <v>37348.930899999999</v>
      </c>
      <c r="D44" s="196"/>
      <c r="E44" s="70">
        <f t="shared" si="11"/>
        <v>-12316.921644505221</v>
      </c>
      <c r="F44" s="177">
        <f t="shared" si="12"/>
        <v>-12317</v>
      </c>
      <c r="G44" s="197">
        <f t="shared" si="13"/>
        <v>5.385999999998603E-2</v>
      </c>
      <c r="J44" s="177">
        <f t="shared" ref="J44:J56" si="36">G44</f>
        <v>5.385999999998603E-2</v>
      </c>
      <c r="O44" s="177">
        <f t="shared" ca="1" si="15"/>
        <v>0.20842000756497076</v>
      </c>
      <c r="Q44" s="198">
        <f t="shared" si="16"/>
        <v>22330.430899999999</v>
      </c>
      <c r="S44" s="178">
        <f t="shared" ref="S44:S56" si="37">S$17</f>
        <v>1</v>
      </c>
      <c r="Z44" s="177">
        <f t="shared" si="17"/>
        <v>-12317</v>
      </c>
      <c r="AA44" s="177">
        <f t="shared" si="18"/>
        <v>5.2074731051091026E-2</v>
      </c>
      <c r="AB44" s="177">
        <f t="shared" si="19"/>
        <v>5.0768414038974849E-2</v>
      </c>
      <c r="AC44" s="177">
        <f t="shared" si="20"/>
        <v>5.385999999998603E-2</v>
      </c>
      <c r="AD44" s="177">
        <f t="shared" si="21"/>
        <v>1.7852689488950038E-3</v>
      </c>
      <c r="AE44" s="177">
        <f t="shared" si="22"/>
        <v>3.1871852198886718E-6</v>
      </c>
      <c r="AF44" s="177">
        <f t="shared" si="23"/>
        <v>5.385999999998603E-2</v>
      </c>
      <c r="AG44" s="178"/>
      <c r="AH44" s="177">
        <f t="shared" si="24"/>
        <v>3.091585961011183E-3</v>
      </c>
      <c r="AI44" s="177">
        <f t="shared" si="25"/>
        <v>0.82750619918876311</v>
      </c>
      <c r="AJ44" s="177">
        <f t="shared" si="26"/>
        <v>0.32268257335881279</v>
      </c>
      <c r="AK44" s="177">
        <f t="shared" si="27"/>
        <v>8.8767574164278662E-2</v>
      </c>
      <c r="AL44" s="177">
        <f t="shared" si="28"/>
        <v>2.6663230033654619</v>
      </c>
      <c r="AM44" s="177">
        <f t="shared" si="29"/>
        <v>4.1286259924199253</v>
      </c>
      <c r="AN44" s="177">
        <f t="shared" si="35"/>
        <v>8.8514204394210108</v>
      </c>
      <c r="AO44" s="177">
        <f t="shared" si="35"/>
        <v>8.8514182185092256</v>
      </c>
      <c r="AP44" s="177">
        <f t="shared" si="35"/>
        <v>8.851431846069076</v>
      </c>
      <c r="AQ44" s="177">
        <f t="shared" si="35"/>
        <v>8.8513482251951903</v>
      </c>
      <c r="AR44" s="177">
        <f t="shared" si="35"/>
        <v>8.8518612650562289</v>
      </c>
      <c r="AS44" s="177">
        <f t="shared" si="35"/>
        <v>8.8487109218631534</v>
      </c>
      <c r="AT44" s="177">
        <f t="shared" si="35"/>
        <v>8.8679563966378101</v>
      </c>
      <c r="AU44" s="177">
        <f t="shared" si="31"/>
        <v>8.7461867560841036</v>
      </c>
      <c r="AW44" s="177">
        <v>6000</v>
      </c>
      <c r="AX44" s="177">
        <f t="shared" si="0"/>
        <v>-3.2477045452461745E-2</v>
      </c>
      <c r="AY44" s="177">
        <f t="shared" si="1"/>
        <v>-3.0939158892670123E-2</v>
      </c>
      <c r="AZ44" s="177">
        <f t="shared" si="2"/>
        <v>-1.5378865597916224E-3</v>
      </c>
      <c r="BA44" s="177">
        <f t="shared" si="3"/>
        <v>1.1308848764703161</v>
      </c>
      <c r="BB44" s="177">
        <f t="shared" si="4"/>
        <v>2.6424678931187377E-2</v>
      </c>
      <c r="BC44" s="177">
        <f t="shared" si="5"/>
        <v>-0.83025971007494537</v>
      </c>
      <c r="BD44" s="177">
        <f t="shared" si="6"/>
        <v>-0.44074379344681253</v>
      </c>
      <c r="BE44" s="177">
        <f t="shared" si="33"/>
        <v>18.154691373436979</v>
      </c>
      <c r="BF44" s="177">
        <f t="shared" si="33"/>
        <v>18.154692599131121</v>
      </c>
      <c r="BG44" s="177">
        <f t="shared" si="33"/>
        <v>18.154700824408469</v>
      </c>
      <c r="BH44" s="177">
        <f t="shared" si="33"/>
        <v>18.154756020396626</v>
      </c>
      <c r="BI44" s="177">
        <f t="shared" si="33"/>
        <v>18.155126349188674</v>
      </c>
      <c r="BJ44" s="177">
        <f t="shared" si="33"/>
        <v>18.157608066644556</v>
      </c>
      <c r="BK44" s="177">
        <f t="shared" si="33"/>
        <v>18.174109836769723</v>
      </c>
      <c r="BL44" s="177">
        <f t="shared" si="8"/>
        <v>18.278902141086178</v>
      </c>
    </row>
    <row r="45" spans="1:64" s="177" customFormat="1" ht="12.95" customHeight="1" x14ac:dyDescent="0.2">
      <c r="A45" s="144" t="s">
        <v>100</v>
      </c>
      <c r="B45" s="145" t="s">
        <v>97</v>
      </c>
      <c r="C45" s="146">
        <v>37406.669600000001</v>
      </c>
      <c r="D45" s="196"/>
      <c r="E45" s="70">
        <f t="shared" si="11"/>
        <v>-12232.923419360466</v>
      </c>
      <c r="F45" s="177">
        <f t="shared" si="12"/>
        <v>-12233</v>
      </c>
      <c r="G45" s="197">
        <f t="shared" si="13"/>
        <v>5.2640000001701992E-2</v>
      </c>
      <c r="J45" s="177">
        <f t="shared" si="36"/>
        <v>5.2640000001701992E-2</v>
      </c>
      <c r="O45" s="177">
        <f t="shared" ca="1" si="15"/>
        <v>0.20762910395762613</v>
      </c>
      <c r="Q45" s="198">
        <f t="shared" si="16"/>
        <v>22388.169600000001</v>
      </c>
      <c r="S45" s="178">
        <f t="shared" si="37"/>
        <v>1</v>
      </c>
      <c r="Z45" s="177">
        <f t="shared" si="17"/>
        <v>-12233</v>
      </c>
      <c r="AA45" s="177">
        <f t="shared" si="18"/>
        <v>5.2147283018309398E-2</v>
      </c>
      <c r="AB45" s="177">
        <f t="shared" si="19"/>
        <v>4.9076714790693129E-2</v>
      </c>
      <c r="AC45" s="177">
        <f t="shared" si="20"/>
        <v>5.2640000001701992E-2</v>
      </c>
      <c r="AD45" s="177">
        <f t="shared" si="21"/>
        <v>4.9271698339259373E-4</v>
      </c>
      <c r="AE45" s="177">
        <f t="shared" si="22"/>
        <v>2.4277002572349751E-7</v>
      </c>
      <c r="AF45" s="177">
        <f t="shared" si="23"/>
        <v>5.2640000001701992E-2</v>
      </c>
      <c r="AG45" s="178"/>
      <c r="AH45" s="177">
        <f t="shared" si="24"/>
        <v>3.5632852110088656E-3</v>
      </c>
      <c r="AI45" s="177">
        <f t="shared" si="25"/>
        <v>0.8247874689702791</v>
      </c>
      <c r="AJ45" s="177">
        <f t="shared" si="26"/>
        <v>0.35242901986409403</v>
      </c>
      <c r="AK45" s="177">
        <f t="shared" si="27"/>
        <v>8.3272819764173153E-2</v>
      </c>
      <c r="AL45" s="177">
        <f t="shared" si="28"/>
        <v>2.6979260923122621</v>
      </c>
      <c r="AM45" s="177">
        <f t="shared" si="29"/>
        <v>4.4337017197541044</v>
      </c>
      <c r="AN45" s="177">
        <f t="shared" si="35"/>
        <v>8.8889480118716673</v>
      </c>
      <c r="AO45" s="177">
        <f t="shared" si="35"/>
        <v>8.8889455900306622</v>
      </c>
      <c r="AP45" s="177">
        <f t="shared" si="35"/>
        <v>8.8889601089774963</v>
      </c>
      <c r="AQ45" s="177">
        <f t="shared" si="35"/>
        <v>8.8888730659569894</v>
      </c>
      <c r="AR45" s="177">
        <f t="shared" si="35"/>
        <v>8.8893948331326946</v>
      </c>
      <c r="AS45" s="177">
        <f t="shared" si="35"/>
        <v>8.8862647462472477</v>
      </c>
      <c r="AT45" s="177">
        <f t="shared" si="35"/>
        <v>8.9049564269005579</v>
      </c>
      <c r="AU45" s="177">
        <f t="shared" si="31"/>
        <v>8.7899028718421519</v>
      </c>
      <c r="AW45" s="177">
        <v>6500</v>
      </c>
      <c r="AX45" s="177">
        <f t="shared" si="0"/>
        <v>-3.8346816615754155E-2</v>
      </c>
      <c r="AY45" s="177">
        <f t="shared" si="1"/>
        <v>-3.2920346621419821E-2</v>
      </c>
      <c r="AZ45" s="177">
        <f t="shared" si="2"/>
        <v>-5.4264699943343351E-3</v>
      </c>
      <c r="BA45" s="177">
        <f t="shared" si="3"/>
        <v>1.1735382120327842</v>
      </c>
      <c r="BB45" s="177">
        <f t="shared" si="4"/>
        <v>-0.33392632401685218</v>
      </c>
      <c r="BC45" s="177">
        <f t="shared" si="5"/>
        <v>-0.46336601390192422</v>
      </c>
      <c r="BD45" s="177">
        <f t="shared" si="6"/>
        <v>-0.23591933851129129</v>
      </c>
      <c r="BE45" s="177">
        <f t="shared" si="33"/>
        <v>18.466635134847408</v>
      </c>
      <c r="BF45" s="177">
        <f t="shared" si="33"/>
        <v>18.466637187060662</v>
      </c>
      <c r="BG45" s="177">
        <f t="shared" si="33"/>
        <v>18.466648591712261</v>
      </c>
      <c r="BH45" s="177">
        <f t="shared" si="33"/>
        <v>18.466711969199469</v>
      </c>
      <c r="BI45" s="177">
        <f t="shared" si="33"/>
        <v>18.467064138651022</v>
      </c>
      <c r="BJ45" s="177">
        <f t="shared" si="33"/>
        <v>18.469020130346397</v>
      </c>
      <c r="BK45" s="177">
        <f t="shared" si="33"/>
        <v>18.479856412716632</v>
      </c>
      <c r="BL45" s="177">
        <f t="shared" si="8"/>
        <v>18.539117115836465</v>
      </c>
    </row>
    <row r="46" spans="1:64" s="177" customFormat="1" ht="12.95" customHeight="1" x14ac:dyDescent="0.2">
      <c r="A46" s="144" t="s">
        <v>101</v>
      </c>
      <c r="B46" s="145" t="s">
        <v>96</v>
      </c>
      <c r="C46" s="146">
        <v>38793.457399999999</v>
      </c>
      <c r="D46" s="196"/>
      <c r="E46" s="70">
        <f t="shared" si="11"/>
        <v>-10215.425383339634</v>
      </c>
      <c r="F46" s="177">
        <f t="shared" si="12"/>
        <v>-10215.5</v>
      </c>
      <c r="G46" s="197">
        <f t="shared" si="13"/>
        <v>5.1290000003064051E-2</v>
      </c>
      <c r="J46" s="177">
        <f t="shared" si="36"/>
        <v>5.1290000003064051E-2</v>
      </c>
      <c r="O46" s="177">
        <f t="shared" ca="1" si="15"/>
        <v>0.18863329410265239</v>
      </c>
      <c r="Q46" s="198">
        <f t="shared" si="16"/>
        <v>23774.957399999999</v>
      </c>
      <c r="S46" s="178">
        <f t="shared" si="37"/>
        <v>1</v>
      </c>
      <c r="Z46" s="177">
        <f t="shared" si="17"/>
        <v>-10215.5</v>
      </c>
      <c r="AA46" s="177">
        <f t="shared" si="18"/>
        <v>5.1020488634157091E-2</v>
      </c>
      <c r="AB46" s="177">
        <f t="shared" si="19"/>
        <v>3.9357178357579098E-2</v>
      </c>
      <c r="AC46" s="177">
        <f t="shared" si="20"/>
        <v>5.1290000003064051E-2</v>
      </c>
      <c r="AD46" s="177">
        <f t="shared" si="21"/>
        <v>2.6951136890696059E-4</v>
      </c>
      <c r="AE46" s="177">
        <f t="shared" si="22"/>
        <v>7.2636377970103798E-8</v>
      </c>
      <c r="AF46" s="177">
        <f t="shared" si="23"/>
        <v>5.1290000003064051E-2</v>
      </c>
      <c r="AG46" s="178"/>
      <c r="AH46" s="177">
        <f t="shared" si="24"/>
        <v>1.193282164548495E-2</v>
      </c>
      <c r="AI46" s="177">
        <f t="shared" si="25"/>
        <v>0.81396892657368347</v>
      </c>
      <c r="AJ46" s="177">
        <f t="shared" si="26"/>
        <v>0.88724960706521006</v>
      </c>
      <c r="AK46" s="177">
        <f t="shared" si="27"/>
        <v>-5.5011210322713382E-2</v>
      </c>
      <c r="AL46" s="177">
        <f t="shared" si="28"/>
        <v>-2.8540764609560414</v>
      </c>
      <c r="AM46" s="177">
        <f t="shared" si="29"/>
        <v>-6.908144437550698</v>
      </c>
      <c r="AN46" s="177">
        <f t="shared" si="35"/>
        <v>9.7735697716868462</v>
      </c>
      <c r="AO46" s="177">
        <f t="shared" si="35"/>
        <v>9.7735726184572211</v>
      </c>
      <c r="AP46" s="177">
        <f t="shared" si="35"/>
        <v>9.7735570037609918</v>
      </c>
      <c r="AQ46" s="177">
        <f t="shared" si="35"/>
        <v>9.7736426523421009</v>
      </c>
      <c r="AR46" s="177">
        <f t="shared" si="35"/>
        <v>9.7731728918561895</v>
      </c>
      <c r="AS46" s="177">
        <f t="shared" si="35"/>
        <v>9.7757503970129047</v>
      </c>
      <c r="AT46" s="177">
        <f t="shared" si="35"/>
        <v>9.7616373498266018</v>
      </c>
      <c r="AU46" s="177">
        <f t="shared" si="31"/>
        <v>9.8398702949595673</v>
      </c>
      <c r="AW46" s="177">
        <v>7000</v>
      </c>
      <c r="AX46" s="177">
        <f t="shared" si="0"/>
        <v>-4.3764941885243699E-2</v>
      </c>
      <c r="AY46" s="177">
        <f t="shared" si="1"/>
        <v>-3.4890881476904723E-2</v>
      </c>
      <c r="AZ46" s="177">
        <f t="shared" si="2"/>
        <v>-8.8740604083389785E-3</v>
      </c>
      <c r="BA46" s="177">
        <f t="shared" si="3"/>
        <v>1.1934370164915711</v>
      </c>
      <c r="BB46" s="177">
        <f t="shared" si="4"/>
        <v>-0.66538896724443453</v>
      </c>
      <c r="BC46" s="177">
        <f t="shared" si="5"/>
        <v>-7.5817201073523618E-2</v>
      </c>
      <c r="BD46" s="177">
        <f t="shared" si="6"/>
        <v>-3.7926769984116177E-2</v>
      </c>
      <c r="BE46" s="177">
        <f t="shared" si="33"/>
        <v>18.78725373811649</v>
      </c>
      <c r="BF46" s="177">
        <f t="shared" si="33"/>
        <v>18.787254251472174</v>
      </c>
      <c r="BG46" s="177">
        <f t="shared" si="33"/>
        <v>18.787256902856839</v>
      </c>
      <c r="BH46" s="177">
        <f t="shared" si="33"/>
        <v>18.787270596748467</v>
      </c>
      <c r="BI46" s="177">
        <f t="shared" si="33"/>
        <v>18.787341322877623</v>
      </c>
      <c r="BJ46" s="177">
        <f t="shared" si="33"/>
        <v>18.787706603811383</v>
      </c>
      <c r="BK46" s="177">
        <f t="shared" si="33"/>
        <v>18.789593048548959</v>
      </c>
      <c r="BL46" s="177">
        <f t="shared" si="8"/>
        <v>18.799332090586756</v>
      </c>
    </row>
    <row r="47" spans="1:64" s="177" customFormat="1" ht="12.95" customHeight="1" x14ac:dyDescent="0.2">
      <c r="A47" s="144" t="s">
        <v>101</v>
      </c>
      <c r="B47" s="145" t="s">
        <v>97</v>
      </c>
      <c r="C47" s="146">
        <v>38794.487300000001</v>
      </c>
      <c r="D47" s="196"/>
      <c r="E47" s="70">
        <f t="shared" si="11"/>
        <v>-10213.927085454912</v>
      </c>
      <c r="F47" s="177">
        <f t="shared" si="12"/>
        <v>-10214</v>
      </c>
      <c r="G47" s="197">
        <f t="shared" si="13"/>
        <v>5.0119999999878928E-2</v>
      </c>
      <c r="J47" s="177">
        <f t="shared" si="36"/>
        <v>5.0119999999878928E-2</v>
      </c>
      <c r="O47" s="177">
        <f t="shared" ca="1" si="15"/>
        <v>0.18861917082394983</v>
      </c>
      <c r="Q47" s="198">
        <f t="shared" si="16"/>
        <v>23775.987300000001</v>
      </c>
      <c r="S47" s="178">
        <f t="shared" si="37"/>
        <v>1</v>
      </c>
      <c r="Z47" s="177">
        <f t="shared" si="17"/>
        <v>-10214</v>
      </c>
      <c r="AA47" s="177">
        <f t="shared" si="18"/>
        <v>5.1016901384008696E-2</v>
      </c>
      <c r="AB47" s="177">
        <f t="shared" si="19"/>
        <v>3.8183769659985614E-2</v>
      </c>
      <c r="AC47" s="177">
        <f t="shared" si="20"/>
        <v>5.0119999999878928E-2</v>
      </c>
      <c r="AD47" s="177">
        <f t="shared" si="21"/>
        <v>-8.9690138412976822E-4</v>
      </c>
      <c r="AE47" s="177">
        <f t="shared" si="22"/>
        <v>8.0443209285389405E-7</v>
      </c>
      <c r="AF47" s="177">
        <f t="shared" si="23"/>
        <v>5.0119999999878928E-2</v>
      </c>
      <c r="AG47" s="178"/>
      <c r="AH47" s="177">
        <f t="shared" si="24"/>
        <v>1.1936230339893316E-2</v>
      </c>
      <c r="AI47" s="177">
        <f t="shared" si="25"/>
        <v>0.81399909328906006</v>
      </c>
      <c r="AJ47" s="177">
        <f t="shared" si="26"/>
        <v>0.88750219902312411</v>
      </c>
      <c r="AK47" s="177">
        <f t="shared" si="27"/>
        <v>-5.51131222489308E-2</v>
      </c>
      <c r="AL47" s="177">
        <f t="shared" si="28"/>
        <v>-2.8535285944869777</v>
      </c>
      <c r="AM47" s="177">
        <f t="shared" si="29"/>
        <v>-6.8948229454697456</v>
      </c>
      <c r="AN47" s="177">
        <f t="shared" si="35"/>
        <v>9.7742300530395152</v>
      </c>
      <c r="AO47" s="177">
        <f t="shared" si="35"/>
        <v>9.7742329006387063</v>
      </c>
      <c r="AP47" s="177">
        <f t="shared" si="35"/>
        <v>9.7742172776416876</v>
      </c>
      <c r="AQ47" s="177">
        <f t="shared" si="35"/>
        <v>9.7743029923567128</v>
      </c>
      <c r="AR47" s="177">
        <f t="shared" si="35"/>
        <v>9.7738327562162688</v>
      </c>
      <c r="AS47" s="177">
        <f t="shared" si="35"/>
        <v>9.7764134943157277</v>
      </c>
      <c r="AT47" s="177">
        <f t="shared" si="35"/>
        <v>9.7622794384071057</v>
      </c>
      <c r="AU47" s="177">
        <f t="shared" si="31"/>
        <v>9.8406509398838189</v>
      </c>
      <c r="AW47" s="177">
        <v>7500</v>
      </c>
      <c r="AX47" s="177">
        <f t="shared" si="0"/>
        <v>-4.8277396536996871E-2</v>
      </c>
      <c r="AY47" s="177">
        <f t="shared" si="1"/>
        <v>-3.685076345912483E-2</v>
      </c>
      <c r="AZ47" s="177">
        <f t="shared" si="2"/>
        <v>-1.1426633077872039E-2</v>
      </c>
      <c r="BA47" s="177">
        <f t="shared" si="3"/>
        <v>1.1844253038069792</v>
      </c>
      <c r="BB47" s="177">
        <f t="shared" si="4"/>
        <v>-0.89976360136912292</v>
      </c>
      <c r="BC47" s="177">
        <f t="shared" si="5"/>
        <v>0.31539552768289697</v>
      </c>
      <c r="BD47" s="177">
        <f t="shared" si="6"/>
        <v>0.15901813981807866</v>
      </c>
      <c r="BE47" s="177">
        <f t="shared" si="33"/>
        <v>19.109387281870482</v>
      </c>
      <c r="BF47" s="177">
        <f t="shared" si="33"/>
        <v>19.109385509597264</v>
      </c>
      <c r="BG47" s="177">
        <f t="shared" si="33"/>
        <v>19.109376056610884</v>
      </c>
      <c r="BH47" s="177">
        <f t="shared" si="33"/>
        <v>19.109325636484176</v>
      </c>
      <c r="BI47" s="177">
        <f t="shared" si="33"/>
        <v>19.109056718152097</v>
      </c>
      <c r="BJ47" s="177">
        <f t="shared" si="33"/>
        <v>19.1076227521148</v>
      </c>
      <c r="BK47" s="177">
        <f t="shared" si="33"/>
        <v>19.099985420120337</v>
      </c>
      <c r="BL47" s="177">
        <f t="shared" si="8"/>
        <v>19.059547065337043</v>
      </c>
    </row>
    <row r="48" spans="1:64" s="177" customFormat="1" ht="12.95" customHeight="1" x14ac:dyDescent="0.2">
      <c r="A48" s="144" t="s">
        <v>101</v>
      </c>
      <c r="B48" s="145" t="s">
        <v>96</v>
      </c>
      <c r="C48" s="146">
        <v>38797.578399999999</v>
      </c>
      <c r="D48" s="196"/>
      <c r="E48" s="70">
        <f t="shared" si="11"/>
        <v>-10209.430155081613</v>
      </c>
      <c r="F48" s="177">
        <f t="shared" si="12"/>
        <v>-10209.5</v>
      </c>
      <c r="G48" s="197">
        <f t="shared" si="13"/>
        <v>4.8009999998612329E-2</v>
      </c>
      <c r="J48" s="177">
        <f t="shared" si="36"/>
        <v>4.8009999998612329E-2</v>
      </c>
      <c r="O48" s="177">
        <f t="shared" ca="1" si="15"/>
        <v>0.18857680098784207</v>
      </c>
      <c r="Q48" s="198">
        <f t="shared" si="16"/>
        <v>23779.078399999999</v>
      </c>
      <c r="S48" s="178">
        <f t="shared" si="37"/>
        <v>1</v>
      </c>
      <c r="Z48" s="177">
        <f t="shared" si="17"/>
        <v>-10209.5</v>
      </c>
      <c r="AA48" s="177">
        <f t="shared" si="18"/>
        <v>5.1006109735461755E-2</v>
      </c>
      <c r="AB48" s="177">
        <f t="shared" si="19"/>
        <v>3.6063574048850806E-2</v>
      </c>
      <c r="AC48" s="177">
        <f t="shared" si="20"/>
        <v>4.8009999998612329E-2</v>
      </c>
      <c r="AD48" s="177">
        <f t="shared" si="21"/>
        <v>-2.9961097368494255E-3</v>
      </c>
      <c r="AE48" s="177">
        <f t="shared" si="22"/>
        <v>8.9766735552439335E-6</v>
      </c>
      <c r="AF48" s="177">
        <f t="shared" si="23"/>
        <v>4.8009999998612329E-2</v>
      </c>
      <c r="AG48" s="178"/>
      <c r="AH48" s="177">
        <f t="shared" si="24"/>
        <v>1.1946425949761523E-2</v>
      </c>
      <c r="AI48" s="177">
        <f t="shared" si="25"/>
        <v>0.81408994191111073</v>
      </c>
      <c r="AJ48" s="177">
        <f t="shared" si="26"/>
        <v>0.88825848843371247</v>
      </c>
      <c r="AK48" s="177">
        <f t="shared" si="27"/>
        <v>-5.5418804053346434E-2</v>
      </c>
      <c r="AL48" s="177">
        <f t="shared" si="28"/>
        <v>-2.8518847508549667</v>
      </c>
      <c r="AM48" s="177">
        <f t="shared" si="29"/>
        <v>-6.8551528266589523</v>
      </c>
      <c r="AN48" s="177">
        <f t="shared" si="35"/>
        <v>9.7762110442690382</v>
      </c>
      <c r="AO48" s="177">
        <f t="shared" si="35"/>
        <v>9.7762138942393744</v>
      </c>
      <c r="AP48" s="177">
        <f t="shared" si="35"/>
        <v>9.7761982469072688</v>
      </c>
      <c r="AQ48" s="177">
        <f t="shared" si="35"/>
        <v>9.7762841573298722</v>
      </c>
      <c r="AR48" s="177">
        <f t="shared" si="35"/>
        <v>9.7758125063849359</v>
      </c>
      <c r="AS48" s="177">
        <f t="shared" si="35"/>
        <v>9.7784028928388462</v>
      </c>
      <c r="AT48" s="177">
        <f t="shared" si="35"/>
        <v>9.7642059910468202</v>
      </c>
      <c r="AU48" s="177">
        <f t="shared" si="31"/>
        <v>9.84299287465657</v>
      </c>
      <c r="AW48" s="177">
        <v>8000</v>
      </c>
      <c r="AX48" s="177">
        <f t="shared" si="0"/>
        <v>-5.1589544639590812E-2</v>
      </c>
      <c r="AY48" s="177">
        <f t="shared" si="1"/>
        <v>-3.8799992568080151E-2</v>
      </c>
      <c r="AZ48" s="177">
        <f t="shared" si="2"/>
        <v>-1.2789552071510658E-2</v>
      </c>
      <c r="BA48" s="177">
        <f t="shared" si="3"/>
        <v>1.149381392928768</v>
      </c>
      <c r="BB48" s="177">
        <f t="shared" si="4"/>
        <v>-0.99718463333520391</v>
      </c>
      <c r="BC48" s="177">
        <f t="shared" si="5"/>
        <v>0.69190854321911965</v>
      </c>
      <c r="BD48" s="177">
        <f t="shared" si="6"/>
        <v>0.36045042605802058</v>
      </c>
      <c r="BE48" s="177">
        <f t="shared" si="33"/>
        <v>19.425399995623323</v>
      </c>
      <c r="BF48" s="177">
        <f t="shared" si="33"/>
        <v>19.425398289612843</v>
      </c>
      <c r="BG48" s="177">
        <f t="shared" si="33"/>
        <v>19.425387804646927</v>
      </c>
      <c r="BH48" s="177">
        <f t="shared" si="33"/>
        <v>19.425323366685994</v>
      </c>
      <c r="BI48" s="177">
        <f t="shared" si="33"/>
        <v>19.424927406359991</v>
      </c>
      <c r="BJ48" s="177">
        <f t="shared" si="33"/>
        <v>19.422496523767229</v>
      </c>
      <c r="BK48" s="177">
        <f t="shared" si="33"/>
        <v>19.407655052190524</v>
      </c>
      <c r="BL48" s="177">
        <f t="shared" si="8"/>
        <v>19.31976204008733</v>
      </c>
    </row>
    <row r="49" spans="1:64" s="177" customFormat="1" ht="12.95" customHeight="1" x14ac:dyDescent="0.2">
      <c r="A49" s="144" t="s">
        <v>101</v>
      </c>
      <c r="B49" s="145" t="s">
        <v>97</v>
      </c>
      <c r="C49" s="146">
        <v>38799.299099999997</v>
      </c>
      <c r="D49" s="196"/>
      <c r="E49" s="70">
        <f t="shared" si="11"/>
        <v>-10206.926881783003</v>
      </c>
      <c r="F49" s="177">
        <f t="shared" si="12"/>
        <v>-10207</v>
      </c>
      <c r="G49" s="197">
        <f t="shared" si="13"/>
        <v>5.0259999996342231E-2</v>
      </c>
      <c r="J49" s="177">
        <f t="shared" si="36"/>
        <v>5.0259999996342231E-2</v>
      </c>
      <c r="O49" s="177">
        <f t="shared" ca="1" si="15"/>
        <v>0.18855326219000446</v>
      </c>
      <c r="Q49" s="198">
        <f t="shared" si="16"/>
        <v>23780.799099999997</v>
      </c>
      <c r="S49" s="178">
        <f t="shared" si="37"/>
        <v>1</v>
      </c>
      <c r="Z49" s="177">
        <f t="shared" si="17"/>
        <v>-10207</v>
      </c>
      <c r="AA49" s="177">
        <f t="shared" si="18"/>
        <v>5.1000094983385848E-2</v>
      </c>
      <c r="AB49" s="177">
        <f t="shared" si="19"/>
        <v>3.8307929583498768E-2</v>
      </c>
      <c r="AC49" s="177">
        <f t="shared" si="20"/>
        <v>5.0259999996342231E-2</v>
      </c>
      <c r="AD49" s="177">
        <f t="shared" si="21"/>
        <v>-7.4009498704361715E-4</v>
      </c>
      <c r="AE49" s="177">
        <f t="shared" si="22"/>
        <v>5.4774058984709184E-7</v>
      </c>
      <c r="AF49" s="177">
        <f t="shared" si="23"/>
        <v>5.0259999996342231E-2</v>
      </c>
      <c r="AG49" s="178"/>
      <c r="AH49" s="177">
        <f t="shared" si="24"/>
        <v>1.1952070412843463E-2</v>
      </c>
      <c r="AI49" s="177">
        <f t="shared" si="25"/>
        <v>0.81414063928896352</v>
      </c>
      <c r="AJ49" s="177">
        <f t="shared" si="26"/>
        <v>0.88867768504517497</v>
      </c>
      <c r="AK49" s="177">
        <f t="shared" si="27"/>
        <v>-5.5588592151647361E-2</v>
      </c>
      <c r="AL49" s="177">
        <f t="shared" si="28"/>
        <v>-2.8509713455133205</v>
      </c>
      <c r="AM49" s="177">
        <f t="shared" si="29"/>
        <v>-6.8333026467418216</v>
      </c>
      <c r="AN49" s="177">
        <f t="shared" si="35"/>
        <v>9.7773116906871422</v>
      </c>
      <c r="AO49" s="177">
        <f t="shared" si="35"/>
        <v>9.7773145419001626</v>
      </c>
      <c r="AP49" s="177">
        <f t="shared" si="35"/>
        <v>9.777298881416046</v>
      </c>
      <c r="AQ49" s="177">
        <f t="shared" si="35"/>
        <v>9.7773848988181893</v>
      </c>
      <c r="AR49" s="177">
        <f t="shared" si="35"/>
        <v>9.7769124697616228</v>
      </c>
      <c r="AS49" s="177">
        <f t="shared" si="35"/>
        <v>9.7795081836289288</v>
      </c>
      <c r="AT49" s="177">
        <f t="shared" si="35"/>
        <v>9.7652764846412072</v>
      </c>
      <c r="AU49" s="177">
        <f t="shared" si="31"/>
        <v>9.8442939495303214</v>
      </c>
      <c r="AW49" s="177">
        <v>8500</v>
      </c>
      <c r="AX49" s="177">
        <f t="shared" si="0"/>
        <v>-5.3644289911067053E-2</v>
      </c>
      <c r="AY49" s="177">
        <f t="shared" si="1"/>
        <v>-4.0738568803770685E-2</v>
      </c>
      <c r="AZ49" s="177">
        <f t="shared" si="2"/>
        <v>-1.2905721107296368E-2</v>
      </c>
      <c r="BA49" s="177">
        <f t="shared" si="3"/>
        <v>1.0981076111095966</v>
      </c>
      <c r="BB49" s="177">
        <f t="shared" si="4"/>
        <v>-0.96280150725148594</v>
      </c>
      <c r="BC49" s="177">
        <f t="shared" si="5"/>
        <v>1.0405751517893918</v>
      </c>
      <c r="BD49" s="177">
        <f t="shared" si="6"/>
        <v>0.57294374419798011</v>
      </c>
      <c r="BE49" s="177">
        <f t="shared" si="33"/>
        <v>19.729487446506567</v>
      </c>
      <c r="BF49" s="177">
        <f t="shared" si="33"/>
        <v>19.72948693154251</v>
      </c>
      <c r="BG49" s="177">
        <f t="shared" si="33"/>
        <v>19.729482765649479</v>
      </c>
      <c r="BH49" s="177">
        <f t="shared" si="33"/>
        <v>19.72944906569084</v>
      </c>
      <c r="BI49" s="177">
        <f t="shared" si="33"/>
        <v>19.729176500619229</v>
      </c>
      <c r="BJ49" s="177">
        <f t="shared" si="33"/>
        <v>19.726975285639863</v>
      </c>
      <c r="BK49" s="177">
        <f t="shared" si="33"/>
        <v>19.709406793258101</v>
      </c>
      <c r="BL49" s="177">
        <f t="shared" si="8"/>
        <v>19.57997701483762</v>
      </c>
    </row>
    <row r="50" spans="1:64" s="177" customFormat="1" ht="12.95" customHeight="1" x14ac:dyDescent="0.2">
      <c r="A50" s="144" t="s">
        <v>101</v>
      </c>
      <c r="B50" s="145" t="s">
        <v>97</v>
      </c>
      <c r="C50" s="146">
        <v>38845.3537</v>
      </c>
      <c r="D50" s="196"/>
      <c r="E50" s="70">
        <f t="shared" si="11"/>
        <v>-10139.926678111085</v>
      </c>
      <c r="F50" s="177">
        <f t="shared" si="12"/>
        <v>-10140</v>
      </c>
      <c r="G50" s="197">
        <f t="shared" si="13"/>
        <v>5.0400000000081491E-2</v>
      </c>
      <c r="J50" s="177">
        <f t="shared" si="36"/>
        <v>5.0400000000081491E-2</v>
      </c>
      <c r="O50" s="177">
        <f t="shared" ca="1" si="15"/>
        <v>0.18792242240795576</v>
      </c>
      <c r="Q50" s="198">
        <f t="shared" si="16"/>
        <v>23826.8537</v>
      </c>
      <c r="S50" s="178">
        <f t="shared" si="37"/>
        <v>1</v>
      </c>
      <c r="Z50" s="177">
        <f t="shared" si="17"/>
        <v>-10140</v>
      </c>
      <c r="AA50" s="177">
        <f t="shared" si="18"/>
        <v>5.0833708875604962E-2</v>
      </c>
      <c r="AB50" s="177">
        <f t="shared" si="19"/>
        <v>3.8301947938997223E-2</v>
      </c>
      <c r="AC50" s="177">
        <f t="shared" si="20"/>
        <v>5.0400000000081491E-2</v>
      </c>
      <c r="AD50" s="177">
        <f t="shared" si="21"/>
        <v>-4.3370887552347109E-4</v>
      </c>
      <c r="AE50" s="177">
        <f t="shared" si="22"/>
        <v>1.8810338870783375E-7</v>
      </c>
      <c r="AF50" s="177">
        <f t="shared" si="23"/>
        <v>5.0400000000081491E-2</v>
      </c>
      <c r="AG50" s="178"/>
      <c r="AH50" s="177">
        <f t="shared" si="24"/>
        <v>1.2098052061084269E-2</v>
      </c>
      <c r="AI50" s="177">
        <f t="shared" si="25"/>
        <v>0.81555957867233664</v>
      </c>
      <c r="AJ50" s="177">
        <f t="shared" si="26"/>
        <v>0.89965390239456311</v>
      </c>
      <c r="AK50" s="177">
        <f t="shared" si="27"/>
        <v>-6.0129231841022153E-2</v>
      </c>
      <c r="AL50" s="177">
        <f t="shared" si="28"/>
        <v>-2.826448446197841</v>
      </c>
      <c r="AM50" s="177">
        <f t="shared" si="29"/>
        <v>-6.2936898228749678</v>
      </c>
      <c r="AN50" s="177">
        <f t="shared" si="35"/>
        <v>9.8068352914997678</v>
      </c>
      <c r="AO50" s="177">
        <f t="shared" si="35"/>
        <v>9.8068381564697518</v>
      </c>
      <c r="AP50" s="177">
        <f t="shared" si="35"/>
        <v>9.8068222406424645</v>
      </c>
      <c r="AQ50" s="177">
        <f t="shared" si="35"/>
        <v>9.8069106594564666</v>
      </c>
      <c r="AR50" s="177">
        <f t="shared" si="35"/>
        <v>9.8064194971560532</v>
      </c>
      <c r="AS50" s="177">
        <f t="shared" si="35"/>
        <v>9.8091491097862189</v>
      </c>
      <c r="AT50" s="177">
        <f t="shared" si="35"/>
        <v>9.7940167865822279</v>
      </c>
      <c r="AU50" s="177">
        <f t="shared" si="31"/>
        <v>9.8791627561468616</v>
      </c>
      <c r="AW50" s="177">
        <v>9000</v>
      </c>
      <c r="AX50" s="177">
        <f t="shared" si="0"/>
        <v>-5.4582628060025722E-2</v>
      </c>
      <c r="AY50" s="177">
        <f t="shared" si="1"/>
        <v>-4.2666492166196425E-2</v>
      </c>
      <c r="AZ50" s="177">
        <f t="shared" si="2"/>
        <v>-1.1916135893829298E-2</v>
      </c>
      <c r="BA50" s="177">
        <f t="shared" si="3"/>
        <v>1.041331278059203</v>
      </c>
      <c r="BB50" s="177">
        <f t="shared" si="4"/>
        <v>-0.83142316719212728</v>
      </c>
      <c r="BC50" s="177">
        <f t="shared" si="5"/>
        <v>1.3560965881592109</v>
      </c>
      <c r="BD50" s="177">
        <f t="shared" si="6"/>
        <v>0.80543846641121764</v>
      </c>
      <c r="BE50" s="177">
        <f t="shared" si="33"/>
        <v>20.01875141804879</v>
      </c>
      <c r="BF50" s="177">
        <f t="shared" si="33"/>
        <v>20.018751379473812</v>
      </c>
      <c r="BG50" s="177">
        <f t="shared" si="33"/>
        <v>20.018750870776714</v>
      </c>
      <c r="BH50" s="177">
        <f t="shared" si="33"/>
        <v>20.018744162528087</v>
      </c>
      <c r="BI50" s="177">
        <f t="shared" si="33"/>
        <v>20.018655709972112</v>
      </c>
      <c r="BJ50" s="177">
        <f t="shared" si="33"/>
        <v>20.017491123889414</v>
      </c>
      <c r="BK50" s="177">
        <f t="shared" si="33"/>
        <v>20.002443947092221</v>
      </c>
      <c r="BL50" s="177">
        <f t="shared" si="8"/>
        <v>19.840191989587908</v>
      </c>
    </row>
    <row r="51" spans="1:64" s="177" customFormat="1" ht="12.95" customHeight="1" x14ac:dyDescent="0.2">
      <c r="A51" s="144" t="s">
        <v>101</v>
      </c>
      <c r="B51" s="145" t="s">
        <v>97</v>
      </c>
      <c r="C51" s="146">
        <v>38847.4159</v>
      </c>
      <c r="D51" s="196"/>
      <c r="E51" s="70">
        <f t="shared" si="11"/>
        <v>-10136.926590823123</v>
      </c>
      <c r="F51" s="177">
        <f t="shared" si="12"/>
        <v>-10137</v>
      </c>
      <c r="G51" s="197">
        <f t="shared" si="13"/>
        <v>5.0460000005841721E-2</v>
      </c>
      <c r="J51" s="177">
        <f t="shared" si="36"/>
        <v>5.0460000005841721E-2</v>
      </c>
      <c r="O51" s="177">
        <f t="shared" ca="1" si="15"/>
        <v>0.18789417585055057</v>
      </c>
      <c r="Q51" s="198">
        <f t="shared" si="16"/>
        <v>23828.9159</v>
      </c>
      <c r="S51" s="178">
        <f t="shared" si="37"/>
        <v>1</v>
      </c>
      <c r="Z51" s="177">
        <f t="shared" si="17"/>
        <v>-10137</v>
      </c>
      <c r="AA51" s="177">
        <f t="shared" si="18"/>
        <v>5.0826023297692265E-2</v>
      </c>
      <c r="AB51" s="177">
        <f t="shared" si="19"/>
        <v>3.8355651380935656E-2</v>
      </c>
      <c r="AC51" s="177">
        <f t="shared" si="20"/>
        <v>5.0460000005841721E-2</v>
      </c>
      <c r="AD51" s="177">
        <f t="shared" si="21"/>
        <v>-3.6602329185054377E-4</v>
      </c>
      <c r="AE51" s="177">
        <f t="shared" si="22"/>
        <v>1.3397305017710834E-7</v>
      </c>
      <c r="AF51" s="177">
        <f t="shared" si="23"/>
        <v>5.0460000005841721E-2</v>
      </c>
      <c r="AG51" s="178"/>
      <c r="AH51" s="177">
        <f t="shared" si="24"/>
        <v>1.2104348624906065E-2</v>
      </c>
      <c r="AI51" s="177">
        <f t="shared" si="25"/>
        <v>0.81562583653272847</v>
      </c>
      <c r="AJ51" s="177">
        <f t="shared" si="26"/>
        <v>0.90013365199514095</v>
      </c>
      <c r="AK51" s="177">
        <f t="shared" si="27"/>
        <v>-6.0332092513530444E-2</v>
      </c>
      <c r="AL51" s="177">
        <f t="shared" si="28"/>
        <v>-2.8253483777058999</v>
      </c>
      <c r="AM51" s="177">
        <f t="shared" si="29"/>
        <v>-6.2714296963905838</v>
      </c>
      <c r="AN51" s="177">
        <f t="shared" ref="AN51:AT60" si="38">$AU51+$AB$7*SIN(AO51)</f>
        <v>9.8081584643591206</v>
      </c>
      <c r="AO51" s="177">
        <f t="shared" si="38"/>
        <v>9.8081613290789864</v>
      </c>
      <c r="AP51" s="177">
        <f t="shared" si="38"/>
        <v>9.8081454061619677</v>
      </c>
      <c r="AQ51" s="177">
        <f t="shared" si="38"/>
        <v>9.8082339114992259</v>
      </c>
      <c r="AR51" s="177">
        <f t="shared" si="38"/>
        <v>9.8077420068005328</v>
      </c>
      <c r="AS51" s="177">
        <f t="shared" si="38"/>
        <v>9.8104772081934435</v>
      </c>
      <c r="AT51" s="177">
        <f t="shared" si="38"/>
        <v>9.7953060319685061</v>
      </c>
      <c r="AU51" s="177">
        <f t="shared" si="31"/>
        <v>9.8807240459953629</v>
      </c>
      <c r="AW51" s="177">
        <v>9500</v>
      </c>
      <c r="AX51" s="177">
        <f t="shared" si="0"/>
        <v>-5.4646431560022787E-2</v>
      </c>
      <c r="AY51" s="177">
        <f t="shared" si="1"/>
        <v>-4.4583762655357372E-2</v>
      </c>
      <c r="AZ51" s="177">
        <f t="shared" si="2"/>
        <v>-1.0062668904665419E-2</v>
      </c>
      <c r="BA51" s="177">
        <f t="shared" si="3"/>
        <v>0.98671070247592918</v>
      </c>
      <c r="BB51" s="177">
        <f t="shared" si="4"/>
        <v>-0.6429985828328495</v>
      </c>
      <c r="BC51" s="177">
        <f t="shared" si="5"/>
        <v>1.6393535601310882</v>
      </c>
      <c r="BD51" s="177">
        <f t="shared" si="6"/>
        <v>1.0710195023416762</v>
      </c>
      <c r="BE51" s="177">
        <f t="shared" si="33"/>
        <v>20.29282595372073</v>
      </c>
      <c r="BF51" s="177">
        <f t="shared" si="33"/>
        <v>20.292825953644556</v>
      </c>
      <c r="BG51" s="177">
        <f t="shared" si="33"/>
        <v>20.292825950557024</v>
      </c>
      <c r="BH51" s="177">
        <f t="shared" si="33"/>
        <v>20.292825825415925</v>
      </c>
      <c r="BI51" s="177">
        <f t="shared" si="33"/>
        <v>20.29282075340711</v>
      </c>
      <c r="BJ51" s="177">
        <f t="shared" si="33"/>
        <v>20.292615351845502</v>
      </c>
      <c r="BK51" s="177">
        <f t="shared" si="33"/>
        <v>20.28455657602392</v>
      </c>
      <c r="BL51" s="177">
        <f t="shared" si="8"/>
        <v>20.100406964338198</v>
      </c>
    </row>
    <row r="52" spans="1:64" s="177" customFormat="1" ht="12.95" customHeight="1" x14ac:dyDescent="0.2">
      <c r="A52" s="144" t="s">
        <v>101</v>
      </c>
      <c r="B52" s="145" t="s">
        <v>97</v>
      </c>
      <c r="C52" s="146">
        <v>38880.409699999997</v>
      </c>
      <c r="D52" s="196"/>
      <c r="E52" s="70">
        <f t="shared" si="11"/>
        <v>-10088.927230934856</v>
      </c>
      <c r="F52" s="177">
        <f t="shared" si="12"/>
        <v>-10089</v>
      </c>
      <c r="G52" s="197">
        <f t="shared" si="13"/>
        <v>5.0020000002405141E-2</v>
      </c>
      <c r="J52" s="177">
        <f t="shared" si="36"/>
        <v>5.0020000002405141E-2</v>
      </c>
      <c r="O52" s="177">
        <f t="shared" ca="1" si="15"/>
        <v>0.18744223093206794</v>
      </c>
      <c r="Q52" s="198">
        <f t="shared" si="16"/>
        <v>23861.909699999997</v>
      </c>
      <c r="S52" s="178">
        <f t="shared" si="37"/>
        <v>1</v>
      </c>
      <c r="Z52" s="177">
        <f t="shared" si="17"/>
        <v>-10089</v>
      </c>
      <c r="AA52" s="177">
        <f t="shared" si="18"/>
        <v>5.0700283667584611E-2</v>
      </c>
      <c r="AB52" s="177">
        <f t="shared" si="19"/>
        <v>3.7817728896322254E-2</v>
      </c>
      <c r="AC52" s="177">
        <f t="shared" si="20"/>
        <v>5.0020000002405141E-2</v>
      </c>
      <c r="AD52" s="177">
        <f t="shared" si="21"/>
        <v>-6.8028366517947081E-4</v>
      </c>
      <c r="AE52" s="177">
        <f t="shared" si="22"/>
        <v>4.6278586511001435E-7</v>
      </c>
      <c r="AF52" s="177">
        <f t="shared" si="23"/>
        <v>5.0020000002405141E-2</v>
      </c>
      <c r="AG52" s="178"/>
      <c r="AH52" s="177">
        <f t="shared" si="24"/>
        <v>1.2202271106082888E-2</v>
      </c>
      <c r="AI52" s="177">
        <f t="shared" si="25"/>
        <v>0.81671782745708466</v>
      </c>
      <c r="AJ52" s="177">
        <f t="shared" si="26"/>
        <v>0.90767151605113883</v>
      </c>
      <c r="AK52" s="177">
        <f t="shared" si="27"/>
        <v>-6.3572311341230883E-2</v>
      </c>
      <c r="AL52" s="177">
        <f t="shared" si="28"/>
        <v>-2.8077224884021557</v>
      </c>
      <c r="AM52" s="177">
        <f t="shared" si="29"/>
        <v>-5.9346038825820333</v>
      </c>
      <c r="AN52" s="177">
        <f t="shared" si="38"/>
        <v>9.8293441349633444</v>
      </c>
      <c r="AO52" s="177">
        <f t="shared" si="38"/>
        <v>9.8293469859305294</v>
      </c>
      <c r="AP52" s="177">
        <f t="shared" si="38"/>
        <v>9.8293309992740756</v>
      </c>
      <c r="AQ52" s="177">
        <f t="shared" si="38"/>
        <v>9.8294206450674722</v>
      </c>
      <c r="AR52" s="177">
        <f t="shared" si="38"/>
        <v>9.8289179972518781</v>
      </c>
      <c r="AS52" s="177">
        <f t="shared" si="38"/>
        <v>9.8317377661021652</v>
      </c>
      <c r="AT52" s="177">
        <f t="shared" si="38"/>
        <v>9.8159627250484682</v>
      </c>
      <c r="AU52" s="177">
        <f t="shared" si="31"/>
        <v>9.9057046835713898</v>
      </c>
      <c r="AW52" s="177">
        <v>10000</v>
      </c>
      <c r="AX52" s="177">
        <f t="shared" si="0"/>
        <v>-5.4096670905826767E-2</v>
      </c>
      <c r="AY52" s="177">
        <f t="shared" si="1"/>
        <v>-4.6490380271253538E-2</v>
      </c>
      <c r="AZ52" s="177">
        <f t="shared" si="2"/>
        <v>-7.6062906345732264E-3</v>
      </c>
      <c r="BA52" s="177">
        <f t="shared" si="3"/>
        <v>0.93830705406299708</v>
      </c>
      <c r="BB52" s="177">
        <f t="shared" si="4"/>
        <v>-0.42895006567677924</v>
      </c>
      <c r="BC52" s="177">
        <f t="shared" si="5"/>
        <v>1.8944305384170976</v>
      </c>
      <c r="BD52" s="177">
        <f t="shared" si="6"/>
        <v>1.390184294155093</v>
      </c>
      <c r="BE52" s="177">
        <f t="shared" si="33"/>
        <v>20.552914246528442</v>
      </c>
      <c r="BF52" s="177">
        <f t="shared" si="33"/>
        <v>20.552914246512952</v>
      </c>
      <c r="BG52" s="177">
        <f t="shared" si="33"/>
        <v>20.552914247117123</v>
      </c>
      <c r="BH52" s="177">
        <f t="shared" si="33"/>
        <v>20.552914223554453</v>
      </c>
      <c r="BI52" s="177">
        <f t="shared" si="33"/>
        <v>20.552915142495692</v>
      </c>
      <c r="BJ52" s="177">
        <f t="shared" si="33"/>
        <v>20.552879299206491</v>
      </c>
      <c r="BK52" s="177">
        <f t="shared" si="33"/>
        <v>20.554270297419603</v>
      </c>
      <c r="BL52" s="177">
        <f t="shared" si="8"/>
        <v>20.360621939088485</v>
      </c>
    </row>
    <row r="53" spans="1:64" s="177" customFormat="1" ht="12.95" customHeight="1" x14ac:dyDescent="0.2">
      <c r="A53" s="144" t="s">
        <v>101</v>
      </c>
      <c r="B53" s="145" t="s">
        <v>97</v>
      </c>
      <c r="C53" s="146">
        <v>39126.491399999999</v>
      </c>
      <c r="D53" s="196"/>
      <c r="E53" s="70">
        <f t="shared" si="11"/>
        <v>-9730.927725566642</v>
      </c>
      <c r="F53" s="177">
        <f t="shared" si="12"/>
        <v>-9731</v>
      </c>
      <c r="G53" s="197">
        <f t="shared" si="13"/>
        <v>4.9680000003718305E-2</v>
      </c>
      <c r="J53" s="177">
        <f t="shared" si="36"/>
        <v>4.9680000003718305E-2</v>
      </c>
      <c r="O53" s="177">
        <f t="shared" ca="1" si="15"/>
        <v>0.1840714750817182</v>
      </c>
      <c r="Q53" s="198">
        <f t="shared" si="16"/>
        <v>24107.991399999999</v>
      </c>
      <c r="S53" s="178">
        <f t="shared" si="37"/>
        <v>1</v>
      </c>
      <c r="Z53" s="177">
        <f t="shared" si="17"/>
        <v>-9731</v>
      </c>
      <c r="AA53" s="177">
        <f t="shared" si="18"/>
        <v>4.9592816359612601E-2</v>
      </c>
      <c r="AB53" s="177">
        <f t="shared" si="19"/>
        <v>3.6920146373257356E-2</v>
      </c>
      <c r="AC53" s="177">
        <f t="shared" si="20"/>
        <v>4.9680000003718305E-2</v>
      </c>
      <c r="AD53" s="177">
        <f t="shared" si="21"/>
        <v>8.7183644105703895E-5</v>
      </c>
      <c r="AE53" s="177">
        <f t="shared" si="22"/>
        <v>7.6009877995500377E-9</v>
      </c>
      <c r="AF53" s="177">
        <f t="shared" si="23"/>
        <v>4.9680000003718305E-2</v>
      </c>
      <c r="AG53" s="178"/>
      <c r="AH53" s="177">
        <f t="shared" si="24"/>
        <v>1.2759853630460945E-2</v>
      </c>
      <c r="AI53" s="177">
        <f t="shared" si="25"/>
        <v>0.82678187507928946</v>
      </c>
      <c r="AJ53" s="177">
        <f t="shared" si="26"/>
        <v>0.95536002839939993</v>
      </c>
      <c r="AK53" s="177">
        <f t="shared" si="27"/>
        <v>-8.7345719644814246E-2</v>
      </c>
      <c r="AL53" s="177">
        <f t="shared" si="28"/>
        <v>-2.6745486177955597</v>
      </c>
      <c r="AM53" s="177">
        <f t="shared" si="29"/>
        <v>-4.2041263107273421</v>
      </c>
      <c r="AN53" s="177">
        <f t="shared" si="38"/>
        <v>9.988379793573273</v>
      </c>
      <c r="AO53" s="177">
        <f t="shared" si="38"/>
        <v>9.9883820688639791</v>
      </c>
      <c r="AP53" s="177">
        <f t="shared" si="38"/>
        <v>9.9883681943730647</v>
      </c>
      <c r="AQ53" s="177">
        <f t="shared" si="38"/>
        <v>9.9884528014961944</v>
      </c>
      <c r="AR53" s="177">
        <f t="shared" si="38"/>
        <v>9.987936934633499</v>
      </c>
      <c r="AS53" s="177">
        <f t="shared" si="38"/>
        <v>9.9910849010970129</v>
      </c>
      <c r="AT53" s="177">
        <f t="shared" si="38"/>
        <v>9.9719708926768451</v>
      </c>
      <c r="AU53" s="177">
        <f t="shared" si="31"/>
        <v>10.092018605492598</v>
      </c>
      <c r="AW53" s="177">
        <v>10500</v>
      </c>
      <c r="AX53" s="177">
        <f t="shared" si="0"/>
        <v>-5.3170694343471908E-2</v>
      </c>
      <c r="AY53" s="177">
        <f t="shared" si="1"/>
        <v>-4.8386345013884904E-2</v>
      </c>
      <c r="AZ53" s="177">
        <f t="shared" si="2"/>
        <v>-4.7843493295870046E-3</v>
      </c>
      <c r="BA53" s="177">
        <f t="shared" si="3"/>
        <v>0.89767602895888288</v>
      </c>
      <c r="BB53" s="177">
        <f t="shared" si="4"/>
        <v>-0.20978781290683171</v>
      </c>
      <c r="BC53" s="177">
        <f t="shared" si="5"/>
        <v>2.1264027603133457</v>
      </c>
      <c r="BD53" s="177">
        <f t="shared" si="6"/>
        <v>1.7978969639693465</v>
      </c>
      <c r="BE53" s="177">
        <f t="shared" si="33"/>
        <v>20.800949560866687</v>
      </c>
      <c r="BF53" s="177">
        <f t="shared" si="33"/>
        <v>20.800949539797141</v>
      </c>
      <c r="BG53" s="177">
        <f t="shared" si="33"/>
        <v>20.800949832169508</v>
      </c>
      <c r="BH53" s="177">
        <f t="shared" si="33"/>
        <v>20.800945775033991</v>
      </c>
      <c r="BI53" s="177">
        <f t="shared" si="33"/>
        <v>20.801002070621646</v>
      </c>
      <c r="BJ53" s="177">
        <f t="shared" si="33"/>
        <v>20.800220221115275</v>
      </c>
      <c r="BK53" s="177">
        <f t="shared" si="33"/>
        <v>20.81094555477798</v>
      </c>
      <c r="BL53" s="177">
        <f t="shared" si="8"/>
        <v>20.620836913838772</v>
      </c>
    </row>
    <row r="54" spans="1:64" s="177" customFormat="1" ht="12.95" customHeight="1" x14ac:dyDescent="0.2">
      <c r="A54" s="144" t="s">
        <v>101</v>
      </c>
      <c r="B54" s="145" t="s">
        <v>97</v>
      </c>
      <c r="C54" s="146">
        <v>39181.481500000002</v>
      </c>
      <c r="D54" s="196"/>
      <c r="E54" s="70">
        <f t="shared" si="11"/>
        <v>-9650.9281620064539</v>
      </c>
      <c r="F54" s="177">
        <f t="shared" si="12"/>
        <v>-9651</v>
      </c>
      <c r="G54" s="197">
        <f t="shared" si="13"/>
        <v>4.9380000004020985E-2</v>
      </c>
      <c r="J54" s="177">
        <f t="shared" si="36"/>
        <v>4.9380000004020985E-2</v>
      </c>
      <c r="O54" s="177">
        <f t="shared" ca="1" si="15"/>
        <v>0.18331823355091381</v>
      </c>
      <c r="Q54" s="198">
        <f t="shared" si="16"/>
        <v>24162.981500000002</v>
      </c>
      <c r="S54" s="178">
        <f t="shared" si="37"/>
        <v>1</v>
      </c>
      <c r="Z54" s="177">
        <f t="shared" si="17"/>
        <v>-9651</v>
      </c>
      <c r="AA54" s="177">
        <f t="shared" si="18"/>
        <v>4.9302990309373219E-2</v>
      </c>
      <c r="AB54" s="177">
        <f t="shared" si="19"/>
        <v>3.6538640802330984E-2</v>
      </c>
      <c r="AC54" s="177">
        <f t="shared" si="20"/>
        <v>4.9380000004020985E-2</v>
      </c>
      <c r="AD54" s="177">
        <f t="shared" si="21"/>
        <v>7.7009694647765803E-5</v>
      </c>
      <c r="AE54" s="177">
        <f t="shared" si="22"/>
        <v>5.9304930697421286E-9</v>
      </c>
      <c r="AF54" s="177">
        <f t="shared" si="23"/>
        <v>4.9380000004020985E-2</v>
      </c>
      <c r="AG54" s="178"/>
      <c r="AH54" s="177">
        <f t="shared" si="24"/>
        <v>1.284135920169E-2</v>
      </c>
      <c r="AI54" s="177">
        <f t="shared" si="25"/>
        <v>0.82950235709300046</v>
      </c>
      <c r="AJ54" s="177">
        <f t="shared" si="26"/>
        <v>0.96385713561528841</v>
      </c>
      <c r="AK54" s="177">
        <f t="shared" si="27"/>
        <v>-9.2543758862900449E-2</v>
      </c>
      <c r="AL54" s="177">
        <f t="shared" si="28"/>
        <v>-2.6443047740018959</v>
      </c>
      <c r="AM54" s="177">
        <f t="shared" si="29"/>
        <v>-3.9385903550173018</v>
      </c>
      <c r="AN54" s="177">
        <f t="shared" si="38"/>
        <v>10.024206720487822</v>
      </c>
      <c r="AO54" s="177">
        <f t="shared" si="38"/>
        <v>10.024208790372011</v>
      </c>
      <c r="AP54" s="177">
        <f t="shared" si="38"/>
        <v>10.024195867604307</v>
      </c>
      <c r="AQ54" s="177">
        <f t="shared" si="38"/>
        <v>10.024276549312091</v>
      </c>
      <c r="AR54" s="177">
        <f t="shared" si="38"/>
        <v>10.023772895781448</v>
      </c>
      <c r="AS54" s="177">
        <f t="shared" si="38"/>
        <v>10.026919785002653</v>
      </c>
      <c r="AT54" s="177">
        <f t="shared" si="38"/>
        <v>10.007366538366128</v>
      </c>
      <c r="AU54" s="177">
        <f t="shared" si="31"/>
        <v>10.133653001452643</v>
      </c>
      <c r="AW54" s="177">
        <v>11000</v>
      </c>
      <c r="AX54" s="177">
        <f t="shared" si="0"/>
        <v>-5.2068841168799909E-2</v>
      </c>
      <c r="AY54" s="177">
        <f t="shared" si="1"/>
        <v>-5.0271656883251484E-2</v>
      </c>
      <c r="AZ54" s="177">
        <f t="shared" si="2"/>
        <v>-1.7971842855484287E-3</v>
      </c>
      <c r="BA54" s="177">
        <f t="shared" si="3"/>
        <v>0.86503507369624189</v>
      </c>
      <c r="BB54" s="177">
        <f t="shared" si="4"/>
        <v>2.4516677614900705E-3</v>
      </c>
      <c r="BC54" s="177">
        <f t="shared" si="5"/>
        <v>2.340212368862415</v>
      </c>
      <c r="BD54" s="177">
        <f t="shared" si="6"/>
        <v>2.3606788459942436</v>
      </c>
      <c r="BE54" s="177">
        <f t="shared" si="33"/>
        <v>21.039082690767295</v>
      </c>
      <c r="BF54" s="177">
        <f t="shared" si="33"/>
        <v>21.039082371899035</v>
      </c>
      <c r="BG54" s="177">
        <f t="shared" si="33"/>
        <v>21.039085205851503</v>
      </c>
      <c r="BH54" s="177">
        <f t="shared" si="33"/>
        <v>21.039060018607572</v>
      </c>
      <c r="BI54" s="177">
        <f t="shared" si="33"/>
        <v>21.039283843383981</v>
      </c>
      <c r="BJ54" s="177">
        <f t="shared" si="33"/>
        <v>21.03729236658728</v>
      </c>
      <c r="BK54" s="177">
        <f t="shared" si="33"/>
        <v>21.054820679465841</v>
      </c>
      <c r="BL54" s="177">
        <f t="shared" si="8"/>
        <v>20.881051888589063</v>
      </c>
    </row>
    <row r="55" spans="1:64" s="177" customFormat="1" ht="12.95" customHeight="1" x14ac:dyDescent="0.2">
      <c r="A55" s="144" t="s">
        <v>101</v>
      </c>
      <c r="B55" s="145" t="s">
        <v>97</v>
      </c>
      <c r="C55" s="146">
        <v>39201.415099999998</v>
      </c>
      <c r="D55" s="196"/>
      <c r="E55" s="70">
        <f t="shared" si="11"/>
        <v>-9621.9287730221986</v>
      </c>
      <c r="F55" s="177">
        <f t="shared" si="12"/>
        <v>-9622</v>
      </c>
      <c r="G55" s="197">
        <f t="shared" si="13"/>
        <v>4.8960000000079162E-2</v>
      </c>
      <c r="J55" s="177">
        <f t="shared" si="36"/>
        <v>4.8960000000079162E-2</v>
      </c>
      <c r="O55" s="177">
        <f t="shared" ca="1" si="15"/>
        <v>0.18304518349599719</v>
      </c>
      <c r="Q55" s="198">
        <f t="shared" si="16"/>
        <v>24182.915099999998</v>
      </c>
      <c r="S55" s="178">
        <f t="shared" si="37"/>
        <v>1</v>
      </c>
      <c r="Z55" s="177">
        <f t="shared" si="17"/>
        <v>-9622</v>
      </c>
      <c r="AA55" s="177">
        <f t="shared" si="18"/>
        <v>4.9193986117872394E-2</v>
      </c>
      <c r="AB55" s="177">
        <f t="shared" si="19"/>
        <v>3.609310462457245E-2</v>
      </c>
      <c r="AC55" s="177">
        <f t="shared" si="20"/>
        <v>4.8960000000079162E-2</v>
      </c>
      <c r="AD55" s="177">
        <f t="shared" si="21"/>
        <v>-2.3398611779323203E-4</v>
      </c>
      <c r="AE55" s="177">
        <f t="shared" si="22"/>
        <v>5.4749503319948254E-8</v>
      </c>
      <c r="AF55" s="177">
        <f t="shared" si="23"/>
        <v>4.8960000000079162E-2</v>
      </c>
      <c r="AG55" s="178"/>
      <c r="AH55" s="177">
        <f t="shared" si="24"/>
        <v>1.2866895375506712E-2</v>
      </c>
      <c r="AI55" s="177">
        <f t="shared" si="25"/>
        <v>0.83053190023995727</v>
      </c>
      <c r="AJ55" s="177">
        <f t="shared" si="26"/>
        <v>0.96673281325921245</v>
      </c>
      <c r="AK55" s="177">
        <f t="shared" si="27"/>
        <v>-9.4415871044213659E-2</v>
      </c>
      <c r="AL55" s="177">
        <f t="shared" si="28"/>
        <v>-2.6332913510413429</v>
      </c>
      <c r="AM55" s="177">
        <f t="shared" si="29"/>
        <v>-3.849590210922329</v>
      </c>
      <c r="AN55" s="177">
        <f t="shared" si="38"/>
        <v>10.037223585474958</v>
      </c>
      <c r="AO55" s="177">
        <f t="shared" si="38"/>
        <v>10.037225577541337</v>
      </c>
      <c r="AP55" s="177">
        <f t="shared" si="38"/>
        <v>10.037213027927022</v>
      </c>
      <c r="AQ55" s="177">
        <f t="shared" si="38"/>
        <v>10.037292089800209</v>
      </c>
      <c r="AR55" s="177">
        <f t="shared" si="38"/>
        <v>10.036794077671168</v>
      </c>
      <c r="AS55" s="177">
        <f t="shared" si="38"/>
        <v>10.039933981694103</v>
      </c>
      <c r="AT55" s="177">
        <f t="shared" si="38"/>
        <v>10.020250956238128</v>
      </c>
      <c r="AU55" s="177">
        <f t="shared" si="31"/>
        <v>10.14874546998816</v>
      </c>
      <c r="AW55" s="177">
        <v>11500</v>
      </c>
      <c r="AX55" s="177">
        <f t="shared" si="0"/>
        <v>-5.0955631033350844E-2</v>
      </c>
      <c r="AY55" s="177">
        <f t="shared" si="1"/>
        <v>-5.2146315879353276E-2</v>
      </c>
      <c r="AZ55" s="177">
        <f t="shared" si="2"/>
        <v>1.1906848460024352E-3</v>
      </c>
      <c r="BA55" s="177">
        <f t="shared" si="3"/>
        <v>0.84003488529013748</v>
      </c>
      <c r="BB55" s="177">
        <f t="shared" si="4"/>
        <v>0.20112547746545134</v>
      </c>
      <c r="BC55" s="177">
        <f t="shared" si="5"/>
        <v>2.5402674400163425</v>
      </c>
      <c r="BD55" s="177">
        <f t="shared" si="6"/>
        <v>3.2251571601947946</v>
      </c>
      <c r="BE55" s="177">
        <f t="shared" si="33"/>
        <v>21.269433833199006</v>
      </c>
      <c r="BF55" s="177">
        <f t="shared" si="33"/>
        <v>21.269432506680097</v>
      </c>
      <c r="BG55" s="177">
        <f t="shared" si="33"/>
        <v>21.269441615704537</v>
      </c>
      <c r="BH55" s="177">
        <f t="shared" si="33"/>
        <v>21.269379063804916</v>
      </c>
      <c r="BI55" s="177">
        <f t="shared" si="33"/>
        <v>21.269808539932093</v>
      </c>
      <c r="BJ55" s="177">
        <f t="shared" si="33"/>
        <v>21.26685651339897</v>
      </c>
      <c r="BK55" s="177">
        <f t="shared" si="33"/>
        <v>21.286995843719335</v>
      </c>
      <c r="BL55" s="177">
        <f t="shared" si="8"/>
        <v>21.14126686333935</v>
      </c>
    </row>
    <row r="56" spans="1:64" s="177" customFormat="1" ht="12.95" customHeight="1" x14ac:dyDescent="0.2">
      <c r="A56" s="144" t="s">
        <v>101</v>
      </c>
      <c r="B56" s="145" t="s">
        <v>96</v>
      </c>
      <c r="C56" s="146">
        <v>39233.379800000002</v>
      </c>
      <c r="D56" s="196"/>
      <c r="E56" s="70">
        <f t="shared" si="11"/>
        <v>-9575.4265471791368</v>
      </c>
      <c r="F56" s="177">
        <f t="shared" si="12"/>
        <v>-9575.5</v>
      </c>
      <c r="G56" s="197">
        <f t="shared" si="13"/>
        <v>5.0490000001445878E-2</v>
      </c>
      <c r="J56" s="177">
        <f t="shared" si="36"/>
        <v>5.0490000001445878E-2</v>
      </c>
      <c r="O56" s="177">
        <f t="shared" ca="1" si="15"/>
        <v>0.18260736185621712</v>
      </c>
      <c r="Q56" s="198">
        <f t="shared" si="16"/>
        <v>24214.879800000002</v>
      </c>
      <c r="S56" s="178">
        <f t="shared" si="37"/>
        <v>1</v>
      </c>
      <c r="Z56" s="177">
        <f t="shared" si="17"/>
        <v>-9575.5</v>
      </c>
      <c r="AA56" s="177">
        <f t="shared" si="18"/>
        <v>4.9014781286248525E-2</v>
      </c>
      <c r="AB56" s="177">
        <f t="shared" si="19"/>
        <v>3.7586655739910421E-2</v>
      </c>
      <c r="AC56" s="177">
        <f t="shared" si="20"/>
        <v>5.0490000001445878E-2</v>
      </c>
      <c r="AD56" s="177">
        <f t="shared" si="21"/>
        <v>1.4752187151973531E-3</v>
      </c>
      <c r="AE56" s="177">
        <f t="shared" si="22"/>
        <v>2.176270257668529E-6</v>
      </c>
      <c r="AF56" s="177">
        <f t="shared" si="23"/>
        <v>5.0490000001445878E-2</v>
      </c>
      <c r="AG56" s="178"/>
      <c r="AH56" s="177">
        <f t="shared" si="24"/>
        <v>1.2903344261535459E-2</v>
      </c>
      <c r="AI56" s="177">
        <f t="shared" si="25"/>
        <v>0.83223121771274311</v>
      </c>
      <c r="AJ56" s="177">
        <f t="shared" si="26"/>
        <v>0.97111276076476005</v>
      </c>
      <c r="AK56" s="177">
        <f t="shared" si="27"/>
        <v>-9.7403435417691475E-2</v>
      </c>
      <c r="AL56" s="177">
        <f t="shared" si="28"/>
        <v>-2.615573916320904</v>
      </c>
      <c r="AM56" s="177">
        <f t="shared" si="29"/>
        <v>-3.7140691588894086</v>
      </c>
      <c r="AN56" s="177">
        <f t="shared" si="38"/>
        <v>10.058129688764692</v>
      </c>
      <c r="AO56" s="177">
        <f t="shared" si="38"/>
        <v>10.058131553644321</v>
      </c>
      <c r="AP56" s="177">
        <f t="shared" si="38"/>
        <v>10.058119627517552</v>
      </c>
      <c r="AQ56" s="177">
        <f t="shared" si="38"/>
        <v>10.058195898316873</v>
      </c>
      <c r="AR56" s="177">
        <f t="shared" si="38"/>
        <v>10.057708199626232</v>
      </c>
      <c r="AS56" s="177">
        <f t="shared" si="38"/>
        <v>10.060829714579594</v>
      </c>
      <c r="AT56" s="177">
        <f t="shared" si="38"/>
        <v>10.040971752600269</v>
      </c>
      <c r="AU56" s="177">
        <f t="shared" si="31"/>
        <v>10.172945462639937</v>
      </c>
      <c r="AW56" s="177">
        <v>12000</v>
      </c>
      <c r="AX56" s="177">
        <f t="shared" si="0"/>
        <v>-4.9966069282395977E-2</v>
      </c>
      <c r="AY56" s="177">
        <f t="shared" si="1"/>
        <v>-5.4010322002190275E-2</v>
      </c>
      <c r="AZ56" s="177">
        <f t="shared" si="2"/>
        <v>4.0442527197942987E-3</v>
      </c>
      <c r="BA56" s="177">
        <f t="shared" si="3"/>
        <v>0.82217633298350945</v>
      </c>
      <c r="BB56" s="177">
        <f t="shared" si="4"/>
        <v>0.38262575763918111</v>
      </c>
      <c r="BC56" s="177">
        <f t="shared" si="5"/>
        <v>2.7303973544771871</v>
      </c>
      <c r="BD56" s="177">
        <f t="shared" si="6"/>
        <v>4.7951423767446109</v>
      </c>
      <c r="BE56" s="177">
        <f t="shared" si="33"/>
        <v>21.494001954960236</v>
      </c>
      <c r="BF56" s="177">
        <f t="shared" si="33"/>
        <v>21.493999354951626</v>
      </c>
      <c r="BG56" s="177">
        <f t="shared" si="33"/>
        <v>21.494014603269235</v>
      </c>
      <c r="BH56" s="177">
        <f t="shared" si="33"/>
        <v>21.49392517438476</v>
      </c>
      <c r="BI56" s="177">
        <f t="shared" si="33"/>
        <v>21.494449598263813</v>
      </c>
      <c r="BJ56" s="177">
        <f t="shared" si="33"/>
        <v>21.491372166707151</v>
      </c>
      <c r="BK56" s="177">
        <f t="shared" si="33"/>
        <v>21.509358985365196</v>
      </c>
      <c r="BL56" s="177">
        <f t="shared" si="8"/>
        <v>21.401481838089641</v>
      </c>
    </row>
    <row r="57" spans="1:64" s="177" customFormat="1" ht="12.95" customHeight="1" x14ac:dyDescent="0.2">
      <c r="A57" s="144" t="s">
        <v>102</v>
      </c>
      <c r="B57" s="145" t="s">
        <v>97</v>
      </c>
      <c r="C57" s="146">
        <v>39245.404999999999</v>
      </c>
      <c r="D57" s="196"/>
      <c r="E57" s="70">
        <f t="shared" si="11"/>
        <v>-9557.9322936367062</v>
      </c>
      <c r="F57" s="177">
        <f t="shared" si="12"/>
        <v>-9558</v>
      </c>
      <c r="G57" s="197">
        <f t="shared" si="13"/>
        <v>4.6540000003005844E-2</v>
      </c>
      <c r="I57" s="177">
        <f>G57</f>
        <v>4.6540000003005844E-2</v>
      </c>
      <c r="O57" s="177">
        <f t="shared" ca="1" si="15"/>
        <v>0.18244259027135368</v>
      </c>
      <c r="Q57" s="198">
        <f t="shared" si="16"/>
        <v>24226.904999999999</v>
      </c>
      <c r="S57" s="178">
        <f>S$16</f>
        <v>0.1</v>
      </c>
      <c r="Z57" s="177">
        <f t="shared" si="17"/>
        <v>-9558</v>
      </c>
      <c r="AA57" s="177">
        <f t="shared" si="18"/>
        <v>4.8945919555052071E-2</v>
      </c>
      <c r="AB57" s="177">
        <f t="shared" si="19"/>
        <v>3.3624381333835843E-2</v>
      </c>
      <c r="AC57" s="177">
        <f t="shared" si="20"/>
        <v>4.6540000003005844E-2</v>
      </c>
      <c r="AD57" s="177">
        <f t="shared" si="21"/>
        <v>-2.4059195520462276E-3</v>
      </c>
      <c r="AE57" s="177">
        <f t="shared" si="22"/>
        <v>5.788448890918321E-7</v>
      </c>
      <c r="AF57" s="177">
        <f t="shared" si="23"/>
        <v>4.6540000003005844E-2</v>
      </c>
      <c r="AG57" s="178"/>
      <c r="AH57" s="177">
        <f t="shared" si="24"/>
        <v>1.2915618669170003E-2</v>
      </c>
      <c r="AI57" s="177">
        <f t="shared" si="25"/>
        <v>0.8328862823257478</v>
      </c>
      <c r="AJ57" s="177">
        <f t="shared" si="26"/>
        <v>0.97268665276771316</v>
      </c>
      <c r="AK57" s="177">
        <f t="shared" si="27"/>
        <v>-9.8523088189559446E-2</v>
      </c>
      <c r="AL57" s="177">
        <f t="shared" si="28"/>
        <v>-2.6088871016917232</v>
      </c>
      <c r="AM57" s="177">
        <f t="shared" si="29"/>
        <v>-3.6652122611802822</v>
      </c>
      <c r="AN57" s="177">
        <f t="shared" si="38"/>
        <v>10.066008758139375</v>
      </c>
      <c r="AO57" s="177">
        <f t="shared" si="38"/>
        <v>10.066010574628837</v>
      </c>
      <c r="AP57" s="177">
        <f t="shared" si="38"/>
        <v>10.065998890001904</v>
      </c>
      <c r="AQ57" s="177">
        <f t="shared" si="38"/>
        <v>10.066074053521564</v>
      </c>
      <c r="AR57" s="177">
        <f t="shared" si="38"/>
        <v>10.065590623959697</v>
      </c>
      <c r="AS57" s="177">
        <f t="shared" si="38"/>
        <v>10.068702956698855</v>
      </c>
      <c r="AT57" s="177">
        <f t="shared" si="38"/>
        <v>10.048789809577789</v>
      </c>
      <c r="AU57" s="177">
        <f t="shared" si="31"/>
        <v>10.182052986756197</v>
      </c>
      <c r="AW57" s="177">
        <v>12500</v>
      </c>
      <c r="AX57" s="177">
        <f t="shared" si="0"/>
        <v>-4.9212651368876259E-2</v>
      </c>
      <c r="AY57" s="177">
        <f t="shared" si="1"/>
        <v>-5.586367525176248E-2</v>
      </c>
      <c r="AZ57" s="177">
        <f t="shared" si="2"/>
        <v>6.6510238828862197E-3</v>
      </c>
      <c r="BA57" s="177">
        <f t="shared" si="3"/>
        <v>0.81101047431333506</v>
      </c>
      <c r="BB57" s="177">
        <f t="shared" si="4"/>
        <v>0.54483342074107</v>
      </c>
      <c r="BC57" s="177">
        <f t="shared" si="5"/>
        <v>2.9139511476555913</v>
      </c>
      <c r="BD57" s="177">
        <f t="shared" si="6"/>
        <v>8.7477709627331954</v>
      </c>
      <c r="BE57" s="177">
        <f t="shared" si="33"/>
        <v>21.714654718186527</v>
      </c>
      <c r="BF57" s="177">
        <f t="shared" si="33"/>
        <v>21.71465208126245</v>
      </c>
      <c r="BG57" s="177">
        <f t="shared" si="33"/>
        <v>21.714666210693352</v>
      </c>
      <c r="BH57" s="177">
        <f t="shared" si="33"/>
        <v>21.714590500298875</v>
      </c>
      <c r="BI57" s="177">
        <f t="shared" si="33"/>
        <v>21.714996163883754</v>
      </c>
      <c r="BJ57" s="177">
        <f t="shared" si="33"/>
        <v>21.712822032837853</v>
      </c>
      <c r="BK57" s="177">
        <f t="shared" si="33"/>
        <v>21.724458691796205</v>
      </c>
      <c r="BL57" s="177">
        <f t="shared" si="8"/>
        <v>21.661696812839928</v>
      </c>
    </row>
    <row r="58" spans="1:64" s="177" customFormat="1" ht="12.95" customHeight="1" x14ac:dyDescent="0.2">
      <c r="A58" s="144" t="s">
        <v>102</v>
      </c>
      <c r="B58" s="145" t="s">
        <v>97</v>
      </c>
      <c r="C58" s="146">
        <v>39245.404999999999</v>
      </c>
      <c r="D58" s="196"/>
      <c r="E58" s="70">
        <f t="shared" si="11"/>
        <v>-9557.9322936367062</v>
      </c>
      <c r="F58" s="177">
        <f t="shared" si="12"/>
        <v>-9558</v>
      </c>
      <c r="G58" s="197">
        <f t="shared" si="13"/>
        <v>4.6540000003005844E-2</v>
      </c>
      <c r="I58" s="177">
        <f>G58</f>
        <v>4.6540000003005844E-2</v>
      </c>
      <c r="O58" s="177">
        <f t="shared" ca="1" si="15"/>
        <v>0.18244259027135368</v>
      </c>
      <c r="Q58" s="198">
        <f t="shared" si="16"/>
        <v>24226.904999999999</v>
      </c>
      <c r="S58" s="178">
        <f>S$16</f>
        <v>0.1</v>
      </c>
      <c r="Z58" s="177">
        <f t="shared" si="17"/>
        <v>-9558</v>
      </c>
      <c r="AA58" s="177">
        <f t="shared" si="18"/>
        <v>4.8945919555052071E-2</v>
      </c>
      <c r="AB58" s="177">
        <f t="shared" si="19"/>
        <v>3.3624381333835843E-2</v>
      </c>
      <c r="AC58" s="177">
        <f t="shared" si="20"/>
        <v>4.6540000003005844E-2</v>
      </c>
      <c r="AD58" s="177">
        <f t="shared" si="21"/>
        <v>-2.4059195520462276E-3</v>
      </c>
      <c r="AE58" s="177">
        <f t="shared" si="22"/>
        <v>5.788448890918321E-7</v>
      </c>
      <c r="AF58" s="177">
        <f t="shared" si="23"/>
        <v>4.6540000003005844E-2</v>
      </c>
      <c r="AG58" s="178"/>
      <c r="AH58" s="177">
        <f t="shared" si="24"/>
        <v>1.2915618669170003E-2</v>
      </c>
      <c r="AI58" s="177">
        <f t="shared" si="25"/>
        <v>0.8328862823257478</v>
      </c>
      <c r="AJ58" s="177">
        <f t="shared" si="26"/>
        <v>0.97268665276771316</v>
      </c>
      <c r="AK58" s="177">
        <f t="shared" si="27"/>
        <v>-9.8523088189559446E-2</v>
      </c>
      <c r="AL58" s="177">
        <f t="shared" si="28"/>
        <v>-2.6088871016917232</v>
      </c>
      <c r="AM58" s="177">
        <f t="shared" si="29"/>
        <v>-3.6652122611802822</v>
      </c>
      <c r="AN58" s="177">
        <f t="shared" si="38"/>
        <v>10.066008758139375</v>
      </c>
      <c r="AO58" s="177">
        <f t="shared" si="38"/>
        <v>10.066010574628837</v>
      </c>
      <c r="AP58" s="177">
        <f t="shared" si="38"/>
        <v>10.065998890001904</v>
      </c>
      <c r="AQ58" s="177">
        <f t="shared" si="38"/>
        <v>10.066074053521564</v>
      </c>
      <c r="AR58" s="177">
        <f t="shared" si="38"/>
        <v>10.065590623959697</v>
      </c>
      <c r="AS58" s="177">
        <f t="shared" si="38"/>
        <v>10.068702956698855</v>
      </c>
      <c r="AT58" s="177">
        <f t="shared" si="38"/>
        <v>10.048789809577789</v>
      </c>
      <c r="AU58" s="177">
        <f t="shared" si="31"/>
        <v>10.182052986756197</v>
      </c>
      <c r="AW58" s="177">
        <v>13000</v>
      </c>
      <c r="AX58" s="177">
        <f t="shared" si="0"/>
        <v>-4.8791438334587857E-2</v>
      </c>
      <c r="AY58" s="177">
        <f t="shared" si="1"/>
        <v>-5.7706375628069906E-2</v>
      </c>
      <c r="AZ58" s="177">
        <f t="shared" si="2"/>
        <v>8.9149372934820489E-3</v>
      </c>
      <c r="BA58" s="177">
        <f t="shared" si="3"/>
        <v>0.8062258975465324</v>
      </c>
      <c r="BB58" s="177">
        <f t="shared" si="4"/>
        <v>0.68614754467692829</v>
      </c>
      <c r="BC58" s="177">
        <f t="shared" si="5"/>
        <v>3.0939406888792456</v>
      </c>
      <c r="BD58" s="177">
        <f t="shared" si="6"/>
        <v>41.963044885966333</v>
      </c>
      <c r="BE58" s="177">
        <f t="shared" si="33"/>
        <v>21.933155873944713</v>
      </c>
      <c r="BF58" s="177">
        <f t="shared" si="33"/>
        <v>21.933155165958524</v>
      </c>
      <c r="BG58" s="177">
        <f t="shared" si="33"/>
        <v>21.933158821624168</v>
      </c>
      <c r="BH58" s="177">
        <f t="shared" si="33"/>
        <v>21.933139945694908</v>
      </c>
      <c r="BI58" s="177">
        <f t="shared" si="33"/>
        <v>21.933237410815529</v>
      </c>
      <c r="BJ58" s="177">
        <f t="shared" si="33"/>
        <v>21.932734147546324</v>
      </c>
      <c r="BK58" s="177">
        <f t="shared" si="33"/>
        <v>21.935332602001843</v>
      </c>
      <c r="BL58" s="177">
        <f t="shared" si="8"/>
        <v>21.921911787590215</v>
      </c>
    </row>
    <row r="59" spans="1:64" s="177" customFormat="1" ht="12.95" customHeight="1" x14ac:dyDescent="0.2">
      <c r="A59" s="144" t="s">
        <v>102</v>
      </c>
      <c r="B59" s="145" t="s">
        <v>97</v>
      </c>
      <c r="C59" s="146">
        <v>39245.411</v>
      </c>
      <c r="D59" s="196"/>
      <c r="E59" s="70">
        <f t="shared" si="11"/>
        <v>-9557.9235648404047</v>
      </c>
      <c r="F59" s="177">
        <f t="shared" si="12"/>
        <v>-9558</v>
      </c>
      <c r="G59" s="197">
        <f t="shared" si="13"/>
        <v>5.2540000004228204E-2</v>
      </c>
      <c r="I59" s="177">
        <f>G59</f>
        <v>5.2540000004228204E-2</v>
      </c>
      <c r="O59" s="177">
        <f t="shared" ca="1" si="15"/>
        <v>0.18244259027135368</v>
      </c>
      <c r="Q59" s="198">
        <f t="shared" si="16"/>
        <v>24226.911</v>
      </c>
      <c r="S59" s="178">
        <f>S$16</f>
        <v>0.1</v>
      </c>
      <c r="Z59" s="177">
        <f t="shared" si="17"/>
        <v>-9558</v>
      </c>
      <c r="AA59" s="177">
        <f t="shared" si="18"/>
        <v>4.8945919555052071E-2</v>
      </c>
      <c r="AB59" s="177">
        <f t="shared" si="19"/>
        <v>3.9624381335058204E-2</v>
      </c>
      <c r="AC59" s="177">
        <f t="shared" si="20"/>
        <v>5.2540000004228204E-2</v>
      </c>
      <c r="AD59" s="177">
        <f t="shared" si="21"/>
        <v>3.5940804491761333E-3</v>
      </c>
      <c r="AE59" s="177">
        <f t="shared" si="22"/>
        <v>1.2917414275150116E-6</v>
      </c>
      <c r="AF59" s="177">
        <f t="shared" si="23"/>
        <v>5.2540000004228204E-2</v>
      </c>
      <c r="AG59" s="178"/>
      <c r="AH59" s="177">
        <f t="shared" si="24"/>
        <v>1.2915618669170003E-2</v>
      </c>
      <c r="AI59" s="177">
        <f t="shared" si="25"/>
        <v>0.8328862823257478</v>
      </c>
      <c r="AJ59" s="177">
        <f t="shared" si="26"/>
        <v>0.97268665276771316</v>
      </c>
      <c r="AK59" s="177">
        <f t="shared" si="27"/>
        <v>-9.8523088189559446E-2</v>
      </c>
      <c r="AL59" s="177">
        <f t="shared" si="28"/>
        <v>-2.6088871016917232</v>
      </c>
      <c r="AM59" s="177">
        <f t="shared" si="29"/>
        <v>-3.6652122611802822</v>
      </c>
      <c r="AN59" s="177">
        <f t="shared" si="38"/>
        <v>10.066008758139375</v>
      </c>
      <c r="AO59" s="177">
        <f t="shared" si="38"/>
        <v>10.066010574628837</v>
      </c>
      <c r="AP59" s="177">
        <f t="shared" si="38"/>
        <v>10.065998890001904</v>
      </c>
      <c r="AQ59" s="177">
        <f t="shared" si="38"/>
        <v>10.066074053521564</v>
      </c>
      <c r="AR59" s="177">
        <f t="shared" si="38"/>
        <v>10.065590623959697</v>
      </c>
      <c r="AS59" s="177">
        <f t="shared" si="38"/>
        <v>10.068702956698855</v>
      </c>
      <c r="AT59" s="177">
        <f t="shared" si="38"/>
        <v>10.048789809577789</v>
      </c>
      <c r="AU59" s="177">
        <f t="shared" si="31"/>
        <v>10.182052986756197</v>
      </c>
      <c r="AW59" s="177">
        <v>13500</v>
      </c>
      <c r="AX59" s="177">
        <f t="shared" si="0"/>
        <v>-4.8786787011473792E-2</v>
      </c>
      <c r="AY59" s="177">
        <f t="shared" si="1"/>
        <v>-5.9538423131112544E-2</v>
      </c>
      <c r="AZ59" s="177">
        <f t="shared" si="2"/>
        <v>1.0751636119638756E-2</v>
      </c>
      <c r="BA59" s="177">
        <f t="shared" si="3"/>
        <v>0.80768307585569499</v>
      </c>
      <c r="BB59" s="177">
        <f t="shared" si="4"/>
        <v>0.80485459501135614</v>
      </c>
      <c r="BC59" s="177">
        <f t="shared" si="5"/>
        <v>-3.0099941883480605</v>
      </c>
      <c r="BD59" s="177">
        <f t="shared" si="6"/>
        <v>-15.175806218852832</v>
      </c>
      <c r="BE59" s="177">
        <f t="shared" si="33"/>
        <v>22.151208174696546</v>
      </c>
      <c r="BF59" s="177">
        <f t="shared" si="33"/>
        <v>22.151209988303656</v>
      </c>
      <c r="BG59" s="177">
        <f t="shared" si="33"/>
        <v>22.151200518498708</v>
      </c>
      <c r="BH59" s="177">
        <f t="shared" si="33"/>
        <v>22.151249965534291</v>
      </c>
      <c r="BI59" s="177">
        <f t="shared" si="33"/>
        <v>22.150991779841878</v>
      </c>
      <c r="BJ59" s="177">
        <f t="shared" si="33"/>
        <v>22.152340004832421</v>
      </c>
      <c r="BK59" s="177">
        <f t="shared" si="33"/>
        <v>22.145302880451627</v>
      </c>
      <c r="BL59" s="177">
        <f t="shared" si="8"/>
        <v>22.182126762340506</v>
      </c>
    </row>
    <row r="60" spans="1:64" s="177" customFormat="1" ht="12.95" customHeight="1" x14ac:dyDescent="0.2">
      <c r="A60" s="144" t="s">
        <v>101</v>
      </c>
      <c r="B60" s="145" t="s">
        <v>97</v>
      </c>
      <c r="C60" s="146">
        <v>39500.4234</v>
      </c>
      <c r="D60" s="196"/>
      <c r="E60" s="70">
        <f t="shared" si="11"/>
        <v>-9186.9316826209633</v>
      </c>
      <c r="F60" s="177">
        <f t="shared" si="12"/>
        <v>-9187</v>
      </c>
      <c r="G60" s="197">
        <f t="shared" si="13"/>
        <v>4.6959999999671709E-2</v>
      </c>
      <c r="J60" s="177">
        <f t="shared" ref="J60:J69" si="39">G60</f>
        <v>4.6959999999671709E-2</v>
      </c>
      <c r="O60" s="177">
        <f t="shared" ca="1" si="15"/>
        <v>0.17894943267224822</v>
      </c>
      <c r="Q60" s="198">
        <f t="shared" si="16"/>
        <v>24481.9234</v>
      </c>
      <c r="S60" s="178">
        <f t="shared" ref="S60:S69" si="40">S$17</f>
        <v>1</v>
      </c>
      <c r="Z60" s="177">
        <f t="shared" si="17"/>
        <v>-9187</v>
      </c>
      <c r="AA60" s="177">
        <f t="shared" si="18"/>
        <v>4.7298621552996328E-2</v>
      </c>
      <c r="AB60" s="177">
        <f t="shared" si="19"/>
        <v>3.3974664061157678E-2</v>
      </c>
      <c r="AC60" s="177">
        <f t="shared" si="20"/>
        <v>4.6959999999671709E-2</v>
      </c>
      <c r="AD60" s="177">
        <f t="shared" si="21"/>
        <v>-3.3862155332461952E-4</v>
      </c>
      <c r="AE60" s="177">
        <f t="shared" si="22"/>
        <v>1.1466455637597814E-7</v>
      </c>
      <c r="AF60" s="177">
        <f t="shared" si="23"/>
        <v>4.6959999999671709E-2</v>
      </c>
      <c r="AG60" s="178"/>
      <c r="AH60" s="177">
        <f t="shared" si="24"/>
        <v>1.2985335938514034E-2</v>
      </c>
      <c r="AI60" s="177">
        <f t="shared" si="25"/>
        <v>0.84881380095460535</v>
      </c>
      <c r="AJ60" s="177">
        <f t="shared" si="26"/>
        <v>0.99597347403431125</v>
      </c>
      <c r="AK60" s="177">
        <f t="shared" si="27"/>
        <v>-0.12155873789869531</v>
      </c>
      <c r="AL60" s="177">
        <f t="shared" si="28"/>
        <v>-2.4643972187141308</v>
      </c>
      <c r="AM60" s="177">
        <f t="shared" si="29"/>
        <v>-2.8396190860465227</v>
      </c>
      <c r="AN60" s="177">
        <f t="shared" si="38"/>
        <v>10.234642863216914</v>
      </c>
      <c r="AO60" s="177">
        <f t="shared" si="38"/>
        <v>10.234643712695894</v>
      </c>
      <c r="AP60" s="177">
        <f t="shared" si="38"/>
        <v>10.234637362784438</v>
      </c>
      <c r="AQ60" s="177">
        <f t="shared" si="38"/>
        <v>10.234684829816617</v>
      </c>
      <c r="AR60" s="177">
        <f t="shared" si="38"/>
        <v>10.234330060198197</v>
      </c>
      <c r="AS60" s="177">
        <f t="shared" si="38"/>
        <v>10.236984823739945</v>
      </c>
      <c r="AT60" s="177">
        <f t="shared" si="38"/>
        <v>10.217294518645673</v>
      </c>
      <c r="AU60" s="177">
        <f t="shared" si="31"/>
        <v>10.375132498020911</v>
      </c>
      <c r="AW60" s="177">
        <v>14000</v>
      </c>
      <c r="AX60" s="177">
        <f t="shared" si="0"/>
        <v>-4.9274701609314908E-2</v>
      </c>
      <c r="AY60" s="177">
        <f t="shared" si="1"/>
        <v>-6.1359817760890376E-2</v>
      </c>
      <c r="AZ60" s="177">
        <f t="shared" si="2"/>
        <v>1.2085116151575471E-2</v>
      </c>
      <c r="BA60" s="177">
        <f t="shared" si="3"/>
        <v>0.81542486015358551</v>
      </c>
      <c r="BB60" s="177">
        <f t="shared" si="4"/>
        <v>0.89867004076516788</v>
      </c>
      <c r="BC60" s="177">
        <f t="shared" si="5"/>
        <v>-2.8286966832331046</v>
      </c>
      <c r="BD60" s="177">
        <f t="shared" si="6"/>
        <v>-6.3396661687090363</v>
      </c>
      <c r="BE60" s="177">
        <f t="shared" si="33"/>
        <v>22.370501371517204</v>
      </c>
      <c r="BF60" s="177">
        <f t="shared" si="33"/>
        <v>22.370504236771286</v>
      </c>
      <c r="BG60" s="177">
        <f t="shared" si="33"/>
        <v>22.370488336585726</v>
      </c>
      <c r="BH60" s="177">
        <f t="shared" si="33"/>
        <v>22.370576572930283</v>
      </c>
      <c r="BI60" s="177">
        <f t="shared" si="33"/>
        <v>22.370086954127903</v>
      </c>
      <c r="BJ60" s="177">
        <f t="shared" si="33"/>
        <v>22.372805032204386</v>
      </c>
      <c r="BK60" s="177">
        <f t="shared" si="33"/>
        <v>22.357752533701486</v>
      </c>
      <c r="BL60" s="177">
        <f t="shared" si="8"/>
        <v>22.442341737090793</v>
      </c>
    </row>
    <row r="61" spans="1:64" s="177" customFormat="1" ht="12.95" customHeight="1" x14ac:dyDescent="0.2">
      <c r="A61" s="144" t="s">
        <v>101</v>
      </c>
      <c r="B61" s="145" t="s">
        <v>97</v>
      </c>
      <c r="C61" s="146">
        <v>39876.417999999998</v>
      </c>
      <c r="D61" s="196"/>
      <c r="E61" s="70">
        <f t="shared" si="11"/>
        <v>-8639.9349704675715</v>
      </c>
      <c r="F61" s="177">
        <f t="shared" si="12"/>
        <v>-8640</v>
      </c>
      <c r="G61" s="197">
        <f t="shared" si="13"/>
        <v>4.469999999855645E-2</v>
      </c>
      <c r="J61" s="177">
        <f t="shared" si="39"/>
        <v>4.469999999855645E-2</v>
      </c>
      <c r="O61" s="177">
        <f t="shared" ca="1" si="15"/>
        <v>0.17379914370537308</v>
      </c>
      <c r="Q61" s="198">
        <f t="shared" si="16"/>
        <v>24857.917999999998</v>
      </c>
      <c r="S61" s="178">
        <f t="shared" si="40"/>
        <v>1</v>
      </c>
      <c r="Z61" s="177">
        <f t="shared" si="17"/>
        <v>-8640</v>
      </c>
      <c r="AA61" s="177">
        <f t="shared" si="18"/>
        <v>4.4184100577068321E-2</v>
      </c>
      <c r="AB61" s="177">
        <f t="shared" si="19"/>
        <v>3.2308327422591841E-2</v>
      </c>
      <c r="AC61" s="177">
        <f t="shared" si="20"/>
        <v>4.469999999855645E-2</v>
      </c>
      <c r="AD61" s="177">
        <f t="shared" si="21"/>
        <v>5.1589942148812934E-4</v>
      </c>
      <c r="AE61" s="177">
        <f t="shared" si="22"/>
        <v>2.6615221309178652E-7</v>
      </c>
      <c r="AF61" s="177">
        <f t="shared" si="23"/>
        <v>4.469999999855645E-2</v>
      </c>
      <c r="AG61" s="178"/>
      <c r="AH61" s="177">
        <f t="shared" si="24"/>
        <v>1.239167257596461E-2</v>
      </c>
      <c r="AI61" s="177">
        <f t="shared" si="25"/>
        <v>0.87972441691156589</v>
      </c>
      <c r="AJ61" s="177">
        <f t="shared" si="26"/>
        <v>0.99088852637098679</v>
      </c>
      <c r="AK61" s="177">
        <f t="shared" si="27"/>
        <v>-0.15220899334157145</v>
      </c>
      <c r="AL61" s="177">
        <f t="shared" si="28"/>
        <v>-2.239533175694989</v>
      </c>
      <c r="AM61" s="177">
        <f t="shared" si="29"/>
        <v>-2.0647261988695362</v>
      </c>
      <c r="AN61" s="177">
        <f t="shared" ref="AN61:AT70" si="41">$AU61+$AB$7*SIN(AO61)</f>
        <v>10.49007562285075</v>
      </c>
      <c r="AO61" s="177">
        <f t="shared" si="41"/>
        <v>10.49007573151234</v>
      </c>
      <c r="AP61" s="177">
        <f t="shared" si="41"/>
        <v>10.490074574807307</v>
      </c>
      <c r="AQ61" s="177">
        <f t="shared" si="41"/>
        <v>10.490086888081969</v>
      </c>
      <c r="AR61" s="177">
        <f t="shared" si="41"/>
        <v>10.489955825740802</v>
      </c>
      <c r="AS61" s="177">
        <f t="shared" si="41"/>
        <v>10.491352448616807</v>
      </c>
      <c r="AT61" s="177">
        <f t="shared" si="41"/>
        <v>10.476646398568819</v>
      </c>
      <c r="AU61" s="177">
        <f t="shared" si="31"/>
        <v>10.659807680397726</v>
      </c>
      <c r="AW61" s="177">
        <v>14500</v>
      </c>
      <c r="AX61" s="177">
        <f t="shared" si="0"/>
        <v>-5.0324764566399803E-2</v>
      </c>
      <c r="AY61" s="177">
        <f t="shared" si="1"/>
        <v>-6.3170559517403427E-2</v>
      </c>
      <c r="AZ61" s="177">
        <f t="shared" si="2"/>
        <v>1.2845794951003622E-2</v>
      </c>
      <c r="BA61" s="177">
        <f t="shared" si="3"/>
        <v>0.82967353643839503</v>
      </c>
      <c r="BB61" s="177">
        <f t="shared" si="4"/>
        <v>0.964347455209423</v>
      </c>
      <c r="BC61" s="177">
        <f t="shared" si="5"/>
        <v>-2.6424582015186684</v>
      </c>
      <c r="BD61" s="177">
        <f t="shared" si="6"/>
        <v>-3.9233998317121914</v>
      </c>
      <c r="BE61" s="177">
        <f t="shared" si="33"/>
        <v>22.592760940124073</v>
      </c>
      <c r="BF61" s="177">
        <f t="shared" si="33"/>
        <v>22.592762997047892</v>
      </c>
      <c r="BG61" s="177">
        <f t="shared" si="33"/>
        <v>22.592750135974747</v>
      </c>
      <c r="BH61" s="177">
        <f t="shared" si="33"/>
        <v>22.592830552680866</v>
      </c>
      <c r="BI61" s="177">
        <f t="shared" si="33"/>
        <v>22.592327802299611</v>
      </c>
      <c r="BJ61" s="177">
        <f t="shared" si="33"/>
        <v>22.595473761943417</v>
      </c>
      <c r="BK61" s="177">
        <f t="shared" si="33"/>
        <v>22.575897630464738</v>
      </c>
      <c r="BL61" s="177">
        <f t="shared" si="8"/>
        <v>22.702556711841083</v>
      </c>
    </row>
    <row r="62" spans="1:64" s="177" customFormat="1" ht="12.95" customHeight="1" x14ac:dyDescent="0.2">
      <c r="A62" s="144" t="s">
        <v>103</v>
      </c>
      <c r="B62" s="145" t="s">
        <v>97</v>
      </c>
      <c r="C62" s="146">
        <v>40291.599000000002</v>
      </c>
      <c r="D62" s="196"/>
      <c r="E62" s="70">
        <f t="shared" si="11"/>
        <v>-8035.9299077657124</v>
      </c>
      <c r="F62" s="177">
        <f t="shared" si="12"/>
        <v>-8036</v>
      </c>
      <c r="G62" s="197">
        <f t="shared" si="13"/>
        <v>4.8180000005231705E-2</v>
      </c>
      <c r="J62" s="177">
        <f t="shared" si="39"/>
        <v>4.8180000005231705E-2</v>
      </c>
      <c r="O62" s="177">
        <f t="shared" ca="1" si="15"/>
        <v>0.16811217014779978</v>
      </c>
      <c r="Q62" s="198">
        <f t="shared" si="16"/>
        <v>25273.099000000002</v>
      </c>
      <c r="S62" s="178">
        <f t="shared" si="40"/>
        <v>1</v>
      </c>
      <c r="Z62" s="177">
        <f t="shared" si="17"/>
        <v>-8036</v>
      </c>
      <c r="AA62" s="177">
        <f t="shared" si="18"/>
        <v>3.9738836765453936E-2</v>
      </c>
      <c r="AB62" s="177">
        <f t="shared" si="19"/>
        <v>3.7464860122260642E-2</v>
      </c>
      <c r="AC62" s="177">
        <f t="shared" si="20"/>
        <v>4.8180000005231705E-2</v>
      </c>
      <c r="AD62" s="177">
        <f t="shared" si="21"/>
        <v>8.4411632397777686E-3</v>
      </c>
      <c r="AE62" s="177">
        <f t="shared" si="22"/>
        <v>7.1253236840575516E-5</v>
      </c>
      <c r="AF62" s="177">
        <f t="shared" si="23"/>
        <v>4.8180000005231705E-2</v>
      </c>
      <c r="AG62" s="178"/>
      <c r="AH62" s="177">
        <f t="shared" si="24"/>
        <v>1.0715139882971061E-2</v>
      </c>
      <c r="AI62" s="177">
        <f t="shared" si="25"/>
        <v>0.924772888609938</v>
      </c>
      <c r="AJ62" s="177">
        <f t="shared" si="26"/>
        <v>0.91886185032238366</v>
      </c>
      <c r="AK62" s="177">
        <f t="shared" si="27"/>
        <v>-0.17881463937056324</v>
      </c>
      <c r="AL62" s="177">
        <f t="shared" si="28"/>
        <v>-1.9690182198625799</v>
      </c>
      <c r="AM62" s="177">
        <f t="shared" si="29"/>
        <v>-1.5055893941637135</v>
      </c>
      <c r="AN62" s="177">
        <f t="shared" si="41"/>
        <v>10.784460109475329</v>
      </c>
      <c r="AO62" s="177">
        <f t="shared" si="41"/>
        <v>10.784460109972466</v>
      </c>
      <c r="AP62" s="177">
        <f t="shared" si="41"/>
        <v>10.784460097743208</v>
      </c>
      <c r="AQ62" s="177">
        <f t="shared" si="41"/>
        <v>10.784460398575733</v>
      </c>
      <c r="AR62" s="177">
        <f t="shared" si="41"/>
        <v>10.784452998395272</v>
      </c>
      <c r="AS62" s="177">
        <f t="shared" si="41"/>
        <v>10.784635109694332</v>
      </c>
      <c r="AT62" s="177">
        <f t="shared" si="41"/>
        <v>10.780197587661068</v>
      </c>
      <c r="AU62" s="177">
        <f t="shared" si="31"/>
        <v>10.974147369896075</v>
      </c>
      <c r="AW62" s="177">
        <v>15000</v>
      </c>
      <c r="AX62" s="177">
        <f t="shared" si="0"/>
        <v>-5.2000412283510988E-2</v>
      </c>
      <c r="AY62" s="177">
        <f t="shared" si="1"/>
        <v>-6.4970648400651698E-2</v>
      </c>
      <c r="AZ62" s="177">
        <f t="shared" si="2"/>
        <v>1.2970236117140713E-2</v>
      </c>
      <c r="BA62" s="177">
        <f t="shared" si="3"/>
        <v>0.85081140499818408</v>
      </c>
      <c r="BB62" s="177">
        <f t="shared" si="4"/>
        <v>0.99730012183885797</v>
      </c>
      <c r="BC62" s="177">
        <f t="shared" si="5"/>
        <v>-2.4481278589757403</v>
      </c>
      <c r="BD62" s="177">
        <f t="shared" si="6"/>
        <v>-2.7675540012304505</v>
      </c>
      <c r="BE62" s="177">
        <f t="shared" si="33"/>
        <v>22.819794505992135</v>
      </c>
      <c r="BF62" s="177">
        <f t="shared" si="33"/>
        <v>22.819795267144592</v>
      </c>
      <c r="BG62" s="177">
        <f t="shared" si="33"/>
        <v>22.819789461964792</v>
      </c>
      <c r="BH62" s="177">
        <f t="shared" si="33"/>
        <v>22.819833738008395</v>
      </c>
      <c r="BI62" s="177">
        <f t="shared" si="33"/>
        <v>22.819496099104683</v>
      </c>
      <c r="BJ62" s="177">
        <f t="shared" si="33"/>
        <v>22.822074005888833</v>
      </c>
      <c r="BK62" s="177">
        <f t="shared" si="33"/>
        <v>22.802570761711497</v>
      </c>
      <c r="BL62" s="177">
        <f t="shared" si="8"/>
        <v>22.96277168659137</v>
      </c>
    </row>
    <row r="63" spans="1:64" s="177" customFormat="1" ht="12.95" customHeight="1" x14ac:dyDescent="0.2">
      <c r="A63" s="144" t="s">
        <v>103</v>
      </c>
      <c r="B63" s="145" t="s">
        <v>97</v>
      </c>
      <c r="C63" s="146">
        <v>40302.589</v>
      </c>
      <c r="D63" s="196"/>
      <c r="E63" s="70">
        <f t="shared" si="11"/>
        <v>-8019.941662544732</v>
      </c>
      <c r="F63" s="177">
        <f t="shared" si="12"/>
        <v>-8020</v>
      </c>
      <c r="G63" s="197">
        <f t="shared" si="13"/>
        <v>4.010000000562286E-2</v>
      </c>
      <c r="J63" s="177">
        <f t="shared" si="39"/>
        <v>4.010000000562286E-2</v>
      </c>
      <c r="O63" s="177">
        <f t="shared" ca="1" si="15"/>
        <v>0.16796152184163887</v>
      </c>
      <c r="Q63" s="198">
        <f t="shared" si="16"/>
        <v>25284.089</v>
      </c>
      <c r="S63" s="178">
        <f t="shared" si="40"/>
        <v>1</v>
      </c>
      <c r="Z63" s="177">
        <f t="shared" si="17"/>
        <v>-8020</v>
      </c>
      <c r="AA63" s="177">
        <f t="shared" si="18"/>
        <v>3.9606371943400449E-2</v>
      </c>
      <c r="AB63" s="177">
        <f t="shared" si="19"/>
        <v>2.9444192427018914E-2</v>
      </c>
      <c r="AC63" s="177">
        <f t="shared" si="20"/>
        <v>4.010000000562286E-2</v>
      </c>
      <c r="AD63" s="177">
        <f t="shared" si="21"/>
        <v>4.9362806222241068E-4</v>
      </c>
      <c r="AE63" s="177">
        <f t="shared" si="22"/>
        <v>2.4366866381345215E-7</v>
      </c>
      <c r="AF63" s="177">
        <f t="shared" si="23"/>
        <v>4.010000000562286E-2</v>
      </c>
      <c r="AG63" s="178"/>
      <c r="AH63" s="177">
        <f t="shared" si="24"/>
        <v>1.0655807578603944E-2</v>
      </c>
      <c r="AI63" s="177">
        <f t="shared" si="25"/>
        <v>0.92612578622485842</v>
      </c>
      <c r="AJ63" s="177">
        <f t="shared" si="26"/>
        <v>0.91585501326710195</v>
      </c>
      <c r="AK63" s="177">
        <f t="shared" si="27"/>
        <v>-0.17937779706647658</v>
      </c>
      <c r="AL63" s="177">
        <f t="shared" si="28"/>
        <v>-1.9614642290802486</v>
      </c>
      <c r="AM63" s="177">
        <f t="shared" si="29"/>
        <v>-1.4933204182641289</v>
      </c>
      <c r="AN63" s="177">
        <f t="shared" si="41"/>
        <v>10.792467559329049</v>
      </c>
      <c r="AO63" s="177">
        <f t="shared" si="41"/>
        <v>10.792467559711161</v>
      </c>
      <c r="AP63" s="177">
        <f t="shared" si="41"/>
        <v>10.792467549946272</v>
      </c>
      <c r="AQ63" s="177">
        <f t="shared" si="41"/>
        <v>10.792467799488682</v>
      </c>
      <c r="AR63" s="177">
        <f t="shared" si="41"/>
        <v>10.792461422510948</v>
      </c>
      <c r="AS63" s="177">
        <f t="shared" si="41"/>
        <v>10.792624446168137</v>
      </c>
      <c r="AT63" s="177">
        <f t="shared" si="41"/>
        <v>10.788496581462391</v>
      </c>
      <c r="AU63" s="177">
        <f t="shared" si="31"/>
        <v>10.982474249088085</v>
      </c>
      <c r="AW63" s="177">
        <v>15500</v>
      </c>
      <c r="AX63" s="177">
        <f t="shared" si="0"/>
        <v>-5.4356969379573933E-2</v>
      </c>
      <c r="AY63" s="177">
        <f t="shared" si="1"/>
        <v>-6.6760084410635162E-2</v>
      </c>
      <c r="AZ63" s="177">
        <f t="shared" si="2"/>
        <v>1.2403115031061229E-2</v>
      </c>
      <c r="BA63" s="177">
        <f t="shared" si="3"/>
        <v>0.87932677675479454</v>
      </c>
      <c r="BB63" s="177">
        <f t="shared" si="4"/>
        <v>0.99123736013980079</v>
      </c>
      <c r="BC63" s="177">
        <f t="shared" si="5"/>
        <v>-2.242148342445093</v>
      </c>
      <c r="BD63" s="177">
        <f t="shared" si="6"/>
        <v>-2.0716267675460713</v>
      </c>
      <c r="BE63" s="177">
        <f t="shared" si="33"/>
        <v>23.053529339993069</v>
      </c>
      <c r="BF63" s="177">
        <f t="shared" si="33"/>
        <v>23.053529452173819</v>
      </c>
      <c r="BG63" s="177">
        <f t="shared" si="33"/>
        <v>23.053528264262827</v>
      </c>
      <c r="BH63" s="177">
        <f t="shared" si="33"/>
        <v>23.053540843488413</v>
      </c>
      <c r="BI63" s="177">
        <f t="shared" si="33"/>
        <v>23.053407651864187</v>
      </c>
      <c r="BJ63" s="177">
        <f t="shared" si="33"/>
        <v>23.054819534246487</v>
      </c>
      <c r="BK63" s="177">
        <f t="shared" si="33"/>
        <v>23.040030320562352</v>
      </c>
      <c r="BL63" s="177">
        <f t="shared" si="8"/>
        <v>23.222986661341661</v>
      </c>
    </row>
    <row r="64" spans="1:64" s="177" customFormat="1" ht="12.95" customHeight="1" x14ac:dyDescent="0.2">
      <c r="A64" s="144" t="s">
        <v>103</v>
      </c>
      <c r="B64" s="145" t="s">
        <v>97</v>
      </c>
      <c r="C64" s="146">
        <v>40315.648999999998</v>
      </c>
      <c r="D64" s="196"/>
      <c r="E64" s="70">
        <f t="shared" si="11"/>
        <v>-8000.9419826005997</v>
      </c>
      <c r="F64" s="177">
        <f t="shared" si="12"/>
        <v>-8001</v>
      </c>
      <c r="G64" s="197">
        <f t="shared" si="13"/>
        <v>3.988000000390457E-2</v>
      </c>
      <c r="J64" s="177">
        <f t="shared" si="39"/>
        <v>3.988000000390457E-2</v>
      </c>
      <c r="O64" s="177">
        <f t="shared" ca="1" si="15"/>
        <v>0.16778262697807284</v>
      </c>
      <c r="Q64" s="198">
        <f t="shared" si="16"/>
        <v>25297.148999999998</v>
      </c>
      <c r="S64" s="178">
        <f t="shared" si="40"/>
        <v>1</v>
      </c>
      <c r="Z64" s="177">
        <f t="shared" si="17"/>
        <v>-8001</v>
      </c>
      <c r="AA64" s="177">
        <f t="shared" si="18"/>
        <v>3.9448081802879516E-2</v>
      </c>
      <c r="AB64" s="177">
        <f t="shared" si="19"/>
        <v>2.9295651869390434E-2</v>
      </c>
      <c r="AC64" s="177">
        <f t="shared" si="20"/>
        <v>3.988000000390457E-2</v>
      </c>
      <c r="AD64" s="177">
        <f t="shared" si="21"/>
        <v>4.3191820102505413E-4</v>
      </c>
      <c r="AE64" s="177">
        <f t="shared" si="22"/>
        <v>1.8655333237671907E-7</v>
      </c>
      <c r="AF64" s="177">
        <f t="shared" si="23"/>
        <v>3.988000000390457E-2</v>
      </c>
      <c r="AG64" s="178"/>
      <c r="AH64" s="177">
        <f t="shared" si="24"/>
        <v>1.0584348134514135E-2</v>
      </c>
      <c r="AI64" s="177">
        <f t="shared" si="25"/>
        <v>0.92774300737347837</v>
      </c>
      <c r="AJ64" s="177">
        <f t="shared" si="26"/>
        <v>0.91220472722193036</v>
      </c>
      <c r="AK64" s="177">
        <f t="shared" si="27"/>
        <v>-0.18003533141549793</v>
      </c>
      <c r="AL64" s="177">
        <f t="shared" si="28"/>
        <v>-1.9524650573404623</v>
      </c>
      <c r="AM64" s="177">
        <f t="shared" si="29"/>
        <v>-1.4788836374540049</v>
      </c>
      <c r="AN64" s="177">
        <f t="shared" si="41"/>
        <v>10.801991661923179</v>
      </c>
      <c r="AO64" s="177">
        <f t="shared" si="41"/>
        <v>10.801991662197636</v>
      </c>
      <c r="AP64" s="177">
        <f t="shared" si="41"/>
        <v>10.801991654843471</v>
      </c>
      <c r="AQ64" s="177">
        <f t="shared" si="41"/>
        <v>10.801991851901471</v>
      </c>
      <c r="AR64" s="177">
        <f t="shared" si="41"/>
        <v>10.801986571716442</v>
      </c>
      <c r="AS64" s="177">
        <f t="shared" si="41"/>
        <v>10.802128103884566</v>
      </c>
      <c r="AT64" s="177">
        <f t="shared" si="41"/>
        <v>10.798369105593148</v>
      </c>
      <c r="AU64" s="177">
        <f t="shared" si="31"/>
        <v>10.992362418128597</v>
      </c>
      <c r="AW64" s="177">
        <v>16000</v>
      </c>
      <c r="AX64" s="177">
        <f t="shared" si="0"/>
        <v>-5.7436280800457672E-2</v>
      </c>
      <c r="AY64" s="177">
        <f t="shared" si="1"/>
        <v>-6.8538867547353846E-2</v>
      </c>
      <c r="AZ64" s="177">
        <f t="shared" si="2"/>
        <v>1.1102586746896173E-2</v>
      </c>
      <c r="BA64" s="177">
        <f t="shared" si="3"/>
        <v>0.91568379003389211</v>
      </c>
      <c r="BB64" s="177">
        <f t="shared" si="4"/>
        <v>0.93792359865792418</v>
      </c>
      <c r="BC64" s="177">
        <f t="shared" si="5"/>
        <v>-2.02042637199721</v>
      </c>
      <c r="BD64" s="177">
        <f t="shared" si="6"/>
        <v>-1.5929599182221914</v>
      </c>
      <c r="BE64" s="177">
        <f t="shared" si="33"/>
        <v>23.296025949157215</v>
      </c>
      <c r="BF64" s="177">
        <f t="shared" si="33"/>
        <v>23.296025951431961</v>
      </c>
      <c r="BG64" s="177">
        <f t="shared" si="33"/>
        <v>23.296025906812432</v>
      </c>
      <c r="BH64" s="177">
        <f t="shared" si="33"/>
        <v>23.29602678203365</v>
      </c>
      <c r="BI64" s="177">
        <f t="shared" si="33"/>
        <v>23.296009614904367</v>
      </c>
      <c r="BJ64" s="177">
        <f t="shared" si="33"/>
        <v>23.296346539347471</v>
      </c>
      <c r="BK64" s="177">
        <f t="shared" si="33"/>
        <v>23.289808443279203</v>
      </c>
      <c r="BL64" s="177">
        <f t="shared" si="8"/>
        <v>23.483201636091948</v>
      </c>
    </row>
    <row r="65" spans="1:64" s="177" customFormat="1" ht="12.95" customHeight="1" x14ac:dyDescent="0.2">
      <c r="A65" s="144" t="s">
        <v>103</v>
      </c>
      <c r="B65" s="145" t="s">
        <v>97</v>
      </c>
      <c r="C65" s="146">
        <v>40324.587</v>
      </c>
      <c r="D65" s="196"/>
      <c r="E65" s="70">
        <f t="shared" si="11"/>
        <v>-7987.9389857138676</v>
      </c>
      <c r="F65" s="177">
        <f t="shared" si="12"/>
        <v>-7988</v>
      </c>
      <c r="G65" s="197">
        <f t="shared" si="13"/>
        <v>4.1940000002796296E-2</v>
      </c>
      <c r="J65" s="177">
        <f t="shared" si="39"/>
        <v>4.1940000002796296E-2</v>
      </c>
      <c r="O65" s="177">
        <f t="shared" ca="1" si="15"/>
        <v>0.16766022522931712</v>
      </c>
      <c r="Q65" s="198">
        <f t="shared" si="16"/>
        <v>25306.087</v>
      </c>
      <c r="S65" s="178">
        <f t="shared" si="40"/>
        <v>1</v>
      </c>
      <c r="Z65" s="177">
        <f t="shared" si="17"/>
        <v>-7988</v>
      </c>
      <c r="AA65" s="177">
        <f t="shared" si="18"/>
        <v>3.9339160126900627E-2</v>
      </c>
      <c r="AB65" s="177">
        <f t="shared" si="19"/>
        <v>3.1405171930946107E-2</v>
      </c>
      <c r="AC65" s="177">
        <f t="shared" si="20"/>
        <v>4.1940000002796296E-2</v>
      </c>
      <c r="AD65" s="177">
        <f t="shared" si="21"/>
        <v>2.6008398758956691E-3</v>
      </c>
      <c r="AE65" s="177">
        <f t="shared" si="22"/>
        <v>6.7643680600489997E-6</v>
      </c>
      <c r="AF65" s="177">
        <f t="shared" si="23"/>
        <v>4.1940000002796296E-2</v>
      </c>
      <c r="AG65" s="178"/>
      <c r="AH65" s="177">
        <f t="shared" si="24"/>
        <v>1.053482807185019E-2</v>
      </c>
      <c r="AI65" s="177">
        <f t="shared" si="25"/>
        <v>0.92885618353015742</v>
      </c>
      <c r="AJ65" s="177">
        <f t="shared" si="26"/>
        <v>0.90965703876395287</v>
      </c>
      <c r="AK65" s="177">
        <f t="shared" si="27"/>
        <v>-0.18047811756393831</v>
      </c>
      <c r="AL65" s="177">
        <f t="shared" si="28"/>
        <v>-1.9462895727803291</v>
      </c>
      <c r="AM65" s="177">
        <f t="shared" si="29"/>
        <v>-1.4690874063631501</v>
      </c>
      <c r="AN65" s="177">
        <f t="shared" si="41"/>
        <v>10.808517754343951</v>
      </c>
      <c r="AO65" s="177">
        <f t="shared" si="41"/>
        <v>10.80851775455999</v>
      </c>
      <c r="AP65" s="177">
        <f t="shared" si="41"/>
        <v>10.808517748571678</v>
      </c>
      <c r="AQ65" s="177">
        <f t="shared" si="41"/>
        <v>10.808517914560291</v>
      </c>
      <c r="AR65" s="177">
        <f t="shared" si="41"/>
        <v>10.808513313614315</v>
      </c>
      <c r="AS65" s="177">
        <f t="shared" si="41"/>
        <v>10.80864088611871</v>
      </c>
      <c r="AT65" s="177">
        <f t="shared" si="41"/>
        <v>10.805134919273179</v>
      </c>
      <c r="AU65" s="177">
        <f t="shared" si="31"/>
        <v>10.999128007472102</v>
      </c>
      <c r="AW65" s="177">
        <v>16500</v>
      </c>
      <c r="AX65" s="177">
        <f t="shared" si="0"/>
        <v>-6.12559914467646E-2</v>
      </c>
      <c r="AY65" s="177">
        <f t="shared" si="1"/>
        <v>-7.0306997810807723E-2</v>
      </c>
      <c r="AZ65" s="177">
        <f t="shared" si="2"/>
        <v>9.0510063640431241E-3</v>
      </c>
      <c r="BA65" s="177">
        <f t="shared" si="3"/>
        <v>0.96003686215519823</v>
      </c>
      <c r="BB65" s="177">
        <f t="shared" si="4"/>
        <v>0.82739397254001756</v>
      </c>
      <c r="BC65" s="177">
        <f t="shared" si="5"/>
        <v>-1.7782834719361968</v>
      </c>
      <c r="BD65" s="177">
        <f t="shared" si="6"/>
        <v>-1.2324352908808272</v>
      </c>
      <c r="BE65" s="177">
        <f t="shared" si="33"/>
        <v>23.549437471306746</v>
      </c>
      <c r="BF65" s="177">
        <f t="shared" si="33"/>
        <v>23.549437471306746</v>
      </c>
      <c r="BG65" s="177">
        <f t="shared" si="33"/>
        <v>23.549437471306842</v>
      </c>
      <c r="BH65" s="177">
        <f t="shared" si="33"/>
        <v>23.54943747126719</v>
      </c>
      <c r="BI65" s="177">
        <f t="shared" si="33"/>
        <v>23.549437487609669</v>
      </c>
      <c r="BJ65" s="177">
        <f t="shared" si="33"/>
        <v>23.549430753878447</v>
      </c>
      <c r="BK65" s="177">
        <f t="shared" si="33"/>
        <v>23.552607849580792</v>
      </c>
      <c r="BL65" s="177">
        <f t="shared" si="8"/>
        <v>23.743416610842235</v>
      </c>
    </row>
    <row r="66" spans="1:64" s="177" customFormat="1" ht="12.95" customHeight="1" x14ac:dyDescent="0.2">
      <c r="A66" s="144" t="s">
        <v>103</v>
      </c>
      <c r="B66" s="145" t="s">
        <v>97</v>
      </c>
      <c r="C66" s="146">
        <v>40348.646000000001</v>
      </c>
      <c r="D66" s="196"/>
      <c r="E66" s="70">
        <f t="shared" si="11"/>
        <v>-7952.9379673542971</v>
      </c>
      <c r="F66" s="177">
        <f t="shared" si="12"/>
        <v>-7953</v>
      </c>
      <c r="G66" s="197">
        <f t="shared" si="13"/>
        <v>4.2640000006940681E-2</v>
      </c>
      <c r="J66" s="177">
        <f t="shared" si="39"/>
        <v>4.2640000006940681E-2</v>
      </c>
      <c r="O66" s="177">
        <f t="shared" ca="1" si="15"/>
        <v>0.1673306820595902</v>
      </c>
      <c r="Q66" s="198">
        <f t="shared" si="16"/>
        <v>25330.146000000001</v>
      </c>
      <c r="S66" s="178">
        <f t="shared" si="40"/>
        <v>1</v>
      </c>
      <c r="Z66" s="177">
        <f t="shared" si="17"/>
        <v>-7953</v>
      </c>
      <c r="AA66" s="177">
        <f t="shared" si="18"/>
        <v>3.9043415904911928E-2</v>
      </c>
      <c r="AB66" s="177">
        <f t="shared" si="19"/>
        <v>3.2241024530270036E-2</v>
      </c>
      <c r="AC66" s="177">
        <f t="shared" si="20"/>
        <v>4.2640000006940681E-2</v>
      </c>
      <c r="AD66" s="177">
        <f t="shared" si="21"/>
        <v>3.5965841020287534E-3</v>
      </c>
      <c r="AE66" s="177">
        <f t="shared" si="22"/>
        <v>1.2935417202965975E-5</v>
      </c>
      <c r="AF66" s="177">
        <f t="shared" si="23"/>
        <v>4.2640000006940681E-2</v>
      </c>
      <c r="AG66" s="178"/>
      <c r="AH66" s="177">
        <f t="shared" si="24"/>
        <v>1.0398975476670643E-2</v>
      </c>
      <c r="AI66" s="177">
        <f t="shared" si="25"/>
        <v>0.93188002018130156</v>
      </c>
      <c r="AJ66" s="177">
        <f t="shared" si="26"/>
        <v>0.90259383206588717</v>
      </c>
      <c r="AK66" s="177">
        <f t="shared" si="27"/>
        <v>-0.18164102480116512</v>
      </c>
      <c r="AL66" s="177">
        <f t="shared" si="28"/>
        <v>-1.9295891777045011</v>
      </c>
      <c r="AM66" s="177">
        <f t="shared" si="29"/>
        <v>-1.4430346518529684</v>
      </c>
      <c r="AN66" s="177">
        <f t="shared" si="41"/>
        <v>10.826127101413281</v>
      </c>
      <c r="AO66" s="177">
        <f t="shared" si="41"/>
        <v>10.826127101519839</v>
      </c>
      <c r="AP66" s="177">
        <f t="shared" si="41"/>
        <v>10.826127098262678</v>
      </c>
      <c r="AQ66" s="177">
        <f t="shared" si="41"/>
        <v>10.826127197825295</v>
      </c>
      <c r="AR66" s="177">
        <f t="shared" si="41"/>
        <v>10.826124154491476</v>
      </c>
      <c r="AS66" s="177">
        <f t="shared" si="41"/>
        <v>10.826217204652398</v>
      </c>
      <c r="AT66" s="177">
        <f t="shared" si="41"/>
        <v>10.823394705663432</v>
      </c>
      <c r="AU66" s="177">
        <f t="shared" si="31"/>
        <v>11.017343055704623</v>
      </c>
      <c r="AW66" s="177">
        <v>17000</v>
      </c>
      <c r="AX66" s="177">
        <f t="shared" ref="AX66:AX71" si="42">AB$3+AB$4*AW66+AB$5*AW66^2+AZ66</f>
        <v>-6.5790803245927662E-2</v>
      </c>
      <c r="AY66" s="177">
        <f t="shared" ref="AY66:AY71" si="43">AB$3+AB$4*AW66+AB$5*AW66^2</f>
        <v>-7.2064475200996819E-2</v>
      </c>
      <c r="AZ66" s="177">
        <f t="shared" ref="AZ66:AZ71" si="44">$AB$6*($AB$11/BA66*BB66+$AB$12)</f>
        <v>6.2736719550691529E-3</v>
      </c>
      <c r="BA66" s="177">
        <f t="shared" ref="BA66:BA71" si="45">1+$AB$7*COS(BC66)</f>
        <v>1.0116646021653601</v>
      </c>
      <c r="BB66" s="177">
        <f t="shared" ref="BB66:BB71" si="46">SIN(BC66+RADIANS($AB$9))</f>
        <v>0.64940330181058759</v>
      </c>
      <c r="BC66" s="177">
        <f t="shared" ref="BC66:BC71" si="47">2*ATAN(BD66)</f>
        <v>-1.5106314579150444</v>
      </c>
      <c r="BD66" s="177">
        <f t="shared" ref="BD66:BD71" si="48">SQRT((1+$AB$7)/(1-$AB$7))*TAN(BE66/2)</f>
        <v>-0.94157507024016218</v>
      </c>
      <c r="BE66" s="177">
        <f t="shared" si="33"/>
        <v>23.815857299435912</v>
      </c>
      <c r="BF66" s="177">
        <f t="shared" si="33"/>
        <v>23.815857302757866</v>
      </c>
      <c r="BG66" s="177">
        <f t="shared" si="33"/>
        <v>23.815857370928519</v>
      </c>
      <c r="BH66" s="177">
        <f t="shared" si="33"/>
        <v>23.815858769871227</v>
      </c>
      <c r="BI66" s="177">
        <f t="shared" si="33"/>
        <v>23.815887476171085</v>
      </c>
      <c r="BJ66" s="177">
        <f t="shared" si="33"/>
        <v>23.816475829952584</v>
      </c>
      <c r="BK66" s="177">
        <f t="shared" si="33"/>
        <v>23.828254528088305</v>
      </c>
      <c r="BL66" s="177">
        <f t="shared" ref="BL66:BL71" si="49">RADIANS($AB$9)+$AB$18*(AW66-AB$15)</f>
        <v>24.003631585592526</v>
      </c>
    </row>
    <row r="67" spans="1:64" s="177" customFormat="1" ht="12.95" customHeight="1" x14ac:dyDescent="0.2">
      <c r="A67" s="144" t="s">
        <v>103</v>
      </c>
      <c r="B67" s="145" t="s">
        <v>97</v>
      </c>
      <c r="C67" s="146">
        <v>40359.64</v>
      </c>
      <c r="D67" s="196"/>
      <c r="E67" s="70">
        <f t="shared" si="11"/>
        <v>-7936.9439029357827</v>
      </c>
      <c r="F67" s="177">
        <f t="shared" si="12"/>
        <v>-7937</v>
      </c>
      <c r="G67" s="197">
        <f t="shared" si="13"/>
        <v>3.8560000000870787E-2</v>
      </c>
      <c r="J67" s="177">
        <f t="shared" si="39"/>
        <v>3.8560000000870787E-2</v>
      </c>
      <c r="O67" s="177">
        <f t="shared" ca="1" si="15"/>
        <v>0.16718003375342932</v>
      </c>
      <c r="Q67" s="198">
        <f t="shared" si="16"/>
        <v>25341.14</v>
      </c>
      <c r="S67" s="178">
        <f t="shared" si="40"/>
        <v>1</v>
      </c>
      <c r="Z67" s="177">
        <f t="shared" si="17"/>
        <v>-7937</v>
      </c>
      <c r="AA67" s="177">
        <f t="shared" si="18"/>
        <v>3.8907008365030568E-2</v>
      </c>
      <c r="AB67" s="177">
        <f t="shared" si="19"/>
        <v>2.8224356134457913E-2</v>
      </c>
      <c r="AC67" s="177">
        <f t="shared" si="20"/>
        <v>3.8560000000870787E-2</v>
      </c>
      <c r="AD67" s="177">
        <f t="shared" si="21"/>
        <v>-3.4700836415978153E-4</v>
      </c>
      <c r="AE67" s="177">
        <f t="shared" si="22"/>
        <v>1.2041480479684756E-7</v>
      </c>
      <c r="AF67" s="177">
        <f t="shared" si="23"/>
        <v>3.8560000000870787E-2</v>
      </c>
      <c r="AG67" s="178"/>
      <c r="AH67" s="177">
        <f t="shared" si="24"/>
        <v>1.0335643866412874E-2</v>
      </c>
      <c r="AI67" s="177">
        <f t="shared" si="25"/>
        <v>0.93327534435707471</v>
      </c>
      <c r="AJ67" s="177">
        <f t="shared" si="26"/>
        <v>0.89926507849373538</v>
      </c>
      <c r="AK67" s="177">
        <f t="shared" si="27"/>
        <v>-0.18215821109862274</v>
      </c>
      <c r="AL67" s="177">
        <f t="shared" si="28"/>
        <v>-1.9219183681140282</v>
      </c>
      <c r="AM67" s="177">
        <f t="shared" si="29"/>
        <v>-1.4312776088322261</v>
      </c>
      <c r="AN67" s="177">
        <f t="shared" si="41"/>
        <v>10.834196229356651</v>
      </c>
      <c r="AO67" s="177">
        <f t="shared" si="41"/>
        <v>10.834196229431004</v>
      </c>
      <c r="AP67" s="177">
        <f t="shared" si="41"/>
        <v>10.834196227045663</v>
      </c>
      <c r="AQ67" s="177">
        <f t="shared" si="41"/>
        <v>10.834196303570758</v>
      </c>
      <c r="AR67" s="177">
        <f t="shared" si="41"/>
        <v>10.834193848556579</v>
      </c>
      <c r="AS67" s="177">
        <f t="shared" si="41"/>
        <v>10.834272626737217</v>
      </c>
      <c r="AT67" s="177">
        <f t="shared" si="41"/>
        <v>10.831763470077613</v>
      </c>
      <c r="AU67" s="177">
        <f t="shared" si="31"/>
        <v>11.025669934896634</v>
      </c>
      <c r="AW67" s="177">
        <v>17500</v>
      </c>
      <c r="AX67" s="177">
        <f t="shared" si="42"/>
        <v>-7.0943556683202125E-2</v>
      </c>
      <c r="AY67" s="177">
        <f t="shared" si="43"/>
        <v>-7.3811299717921136E-2</v>
      </c>
      <c r="AZ67" s="177">
        <f t="shared" si="44"/>
        <v>2.8677430347190088E-3</v>
      </c>
      <c r="BA67" s="177">
        <f t="shared" si="45"/>
        <v>1.0680010579081167</v>
      </c>
      <c r="BB67" s="177">
        <f t="shared" si="46"/>
        <v>0.39753249046750755</v>
      </c>
      <c r="BC67" s="177">
        <f t="shared" si="47"/>
        <v>-1.2126581040080187</v>
      </c>
      <c r="BD67" s="177">
        <f t="shared" si="48"/>
        <v>-0.69346866086437997</v>
      </c>
      <c r="BE67" s="177">
        <f t="shared" si="33"/>
        <v>24.096960940943639</v>
      </c>
      <c r="BF67" s="177">
        <f t="shared" si="33"/>
        <v>24.096961103674094</v>
      </c>
      <c r="BG67" s="177">
        <f t="shared" si="33"/>
        <v>24.096962748926622</v>
      </c>
      <c r="BH67" s="177">
        <f t="shared" si="33"/>
        <v>24.096979382654983</v>
      </c>
      <c r="BI67" s="177">
        <f t="shared" si="33"/>
        <v>24.097147525717197</v>
      </c>
      <c r="BJ67" s="177">
        <f t="shared" si="33"/>
        <v>24.098844541457836</v>
      </c>
      <c r="BK67" s="177">
        <f t="shared" si="33"/>
        <v>24.115709452619402</v>
      </c>
      <c r="BL67" s="177">
        <f t="shared" si="49"/>
        <v>24.263846560342813</v>
      </c>
    </row>
    <row r="68" spans="1:64" s="177" customFormat="1" ht="12.95" customHeight="1" x14ac:dyDescent="0.2">
      <c r="A68" s="177" t="s">
        <v>104</v>
      </c>
      <c r="C68" s="196">
        <v>40402.946799999998</v>
      </c>
      <c r="D68" s="196">
        <v>5.0000000000000001E-3</v>
      </c>
      <c r="E68" s="177">
        <f t="shared" si="11"/>
        <v>-7873.9411970089322</v>
      </c>
      <c r="F68" s="177">
        <f t="shared" si="12"/>
        <v>-7874</v>
      </c>
      <c r="G68" s="177">
        <f t="shared" si="13"/>
        <v>4.041999999753898E-2</v>
      </c>
      <c r="J68" s="177">
        <f t="shared" si="39"/>
        <v>4.041999999753898E-2</v>
      </c>
      <c r="O68" s="177">
        <f t="shared" ca="1" si="15"/>
        <v>0.16658685604792084</v>
      </c>
      <c r="Q68" s="198">
        <f t="shared" si="16"/>
        <v>25384.446799999998</v>
      </c>
      <c r="S68" s="178">
        <f t="shared" si="40"/>
        <v>1</v>
      </c>
      <c r="Z68" s="177">
        <f t="shared" si="17"/>
        <v>-7874</v>
      </c>
      <c r="AA68" s="177">
        <f t="shared" si="18"/>
        <v>3.8362535504224367E-2</v>
      </c>
      <c r="AB68" s="177">
        <f t="shared" si="19"/>
        <v>3.0341198557739917E-2</v>
      </c>
      <c r="AC68" s="177">
        <f t="shared" si="20"/>
        <v>4.041999999753898E-2</v>
      </c>
      <c r="AD68" s="177">
        <f t="shared" si="21"/>
        <v>2.0574644933146133E-3</v>
      </c>
      <c r="AE68" s="177">
        <f t="shared" si="22"/>
        <v>4.2331601412503581E-6</v>
      </c>
      <c r="AF68" s="177">
        <f t="shared" si="23"/>
        <v>4.041999999753898E-2</v>
      </c>
      <c r="AG68" s="178"/>
      <c r="AH68" s="177">
        <f t="shared" si="24"/>
        <v>1.0078801439799062E-2</v>
      </c>
      <c r="AI68" s="177">
        <f t="shared" si="25"/>
        <v>0.93884833766422771</v>
      </c>
      <c r="AJ68" s="177">
        <f t="shared" si="26"/>
        <v>0.88554089933191615</v>
      </c>
      <c r="AK68" s="177">
        <f t="shared" si="27"/>
        <v>-0.18410395904186599</v>
      </c>
      <c r="AL68" s="177">
        <f t="shared" si="28"/>
        <v>-1.8914889995886193</v>
      </c>
      <c r="AM68" s="177">
        <f t="shared" si="29"/>
        <v>-1.3858798954194045</v>
      </c>
      <c r="AN68" s="177">
        <f t="shared" si="41"/>
        <v>10.866086789888094</v>
      </c>
      <c r="AO68" s="177">
        <f t="shared" si="41"/>
        <v>10.866086789900695</v>
      </c>
      <c r="AP68" s="177">
        <f t="shared" si="41"/>
        <v>10.866086789397635</v>
      </c>
      <c r="AQ68" s="177">
        <f t="shared" si="41"/>
        <v>10.866086809480128</v>
      </c>
      <c r="AR68" s="177">
        <f t="shared" si="41"/>
        <v>10.866086007776527</v>
      </c>
      <c r="AS68" s="177">
        <f t="shared" si="41"/>
        <v>10.866118016037866</v>
      </c>
      <c r="AT68" s="177">
        <f t="shared" si="41"/>
        <v>10.864846132044184</v>
      </c>
      <c r="AU68" s="177">
        <f t="shared" si="31"/>
        <v>11.058457021715169</v>
      </c>
      <c r="AW68" s="177">
        <v>18000</v>
      </c>
      <c r="AX68" s="177">
        <f t="shared" si="42"/>
        <v>-7.650895843660227E-2</v>
      </c>
      <c r="AY68" s="177">
        <f t="shared" si="43"/>
        <v>-7.5547471361580645E-2</v>
      </c>
      <c r="AZ68" s="177">
        <f t="shared" si="44"/>
        <v>-9.6148707502162305E-4</v>
      </c>
      <c r="BA68" s="177">
        <f t="shared" si="45"/>
        <v>1.1233893772540848</v>
      </c>
      <c r="BB68" s="177">
        <f t="shared" si="46"/>
        <v>7.7522743318176851E-2</v>
      </c>
      <c r="BC68" s="177">
        <f t="shared" si="47"/>
        <v>-0.88143255806162824</v>
      </c>
      <c r="BD68" s="177">
        <f t="shared" si="48"/>
        <v>-0.4716558536322083</v>
      </c>
      <c r="BE68" s="177">
        <f t="shared" si="33"/>
        <v>24.393339376747608</v>
      </c>
      <c r="BF68" s="177">
        <f t="shared" si="33"/>
        <v>24.393340413766339</v>
      </c>
      <c r="BG68" s="177">
        <f t="shared" si="33"/>
        <v>24.393347648569105</v>
      </c>
      <c r="BH68" s="177">
        <f t="shared" si="33"/>
        <v>24.393398121132634</v>
      </c>
      <c r="BI68" s="177">
        <f t="shared" si="33"/>
        <v>24.393750171125713</v>
      </c>
      <c r="BJ68" s="177">
        <f t="shared" si="33"/>
        <v>24.396202614978957</v>
      </c>
      <c r="BK68" s="177">
        <f t="shared" si="33"/>
        <v>24.413138540465326</v>
      </c>
      <c r="BL68" s="177">
        <f t="shared" si="49"/>
        <v>24.524061535093104</v>
      </c>
    </row>
    <row r="69" spans="1:64" s="177" customFormat="1" ht="12.95" customHeight="1" x14ac:dyDescent="0.2">
      <c r="A69" s="144" t="s">
        <v>105</v>
      </c>
      <c r="B69" s="145" t="s">
        <v>97</v>
      </c>
      <c r="C69" s="146">
        <v>40713.639000000003</v>
      </c>
      <c r="D69" s="196"/>
      <c r="E69" s="70">
        <f t="shared" si="11"/>
        <v>-7421.9463760947292</v>
      </c>
      <c r="F69" s="177">
        <f t="shared" si="12"/>
        <v>-7422</v>
      </c>
      <c r="G69" s="197">
        <f t="shared" si="13"/>
        <v>3.6860000007436611E-2</v>
      </c>
      <c r="J69" s="177">
        <f t="shared" si="39"/>
        <v>3.6860000007436611E-2</v>
      </c>
      <c r="O69" s="177">
        <f t="shared" ca="1" si="15"/>
        <v>0.16233104139887594</v>
      </c>
      <c r="Q69" s="198">
        <f t="shared" si="16"/>
        <v>25695.139000000003</v>
      </c>
      <c r="S69" s="178">
        <f t="shared" si="40"/>
        <v>1</v>
      </c>
      <c r="Z69" s="177">
        <f t="shared" si="17"/>
        <v>-7422</v>
      </c>
      <c r="AA69" s="177">
        <f t="shared" si="18"/>
        <v>3.4117090244302699E-2</v>
      </c>
      <c r="AB69" s="177">
        <f t="shared" si="19"/>
        <v>2.8967969152967128E-2</v>
      </c>
      <c r="AC69" s="177">
        <f t="shared" si="20"/>
        <v>3.6860000007436611E-2</v>
      </c>
      <c r="AD69" s="177">
        <f t="shared" si="21"/>
        <v>2.7429097631339119E-3</v>
      </c>
      <c r="AE69" s="177">
        <f t="shared" si="22"/>
        <v>7.5235539686953329E-6</v>
      </c>
      <c r="AF69" s="177">
        <f t="shared" si="23"/>
        <v>3.6860000007436611E-2</v>
      </c>
      <c r="AG69" s="178"/>
      <c r="AH69" s="177">
        <f t="shared" si="24"/>
        <v>7.8920308544694825E-3</v>
      </c>
      <c r="AI69" s="177">
        <f t="shared" si="25"/>
        <v>0.98237687173039301</v>
      </c>
      <c r="AJ69" s="177">
        <f t="shared" si="26"/>
        <v>0.75649256391991448</v>
      </c>
      <c r="AK69" s="177">
        <f t="shared" si="27"/>
        <v>-0.19319218123751891</v>
      </c>
      <c r="AL69" s="177">
        <f t="shared" si="28"/>
        <v>-1.6617652718358735</v>
      </c>
      <c r="AM69" s="177">
        <f t="shared" si="29"/>
        <v>-1.0953727013253325</v>
      </c>
      <c r="AN69" s="177">
        <f t="shared" si="41"/>
        <v>11.100769428507332</v>
      </c>
      <c r="AO69" s="177">
        <f t="shared" si="41"/>
        <v>11.100769428533976</v>
      </c>
      <c r="AP69" s="177">
        <f t="shared" si="41"/>
        <v>11.100769429841982</v>
      </c>
      <c r="AQ69" s="177">
        <f t="shared" si="41"/>
        <v>11.100769494055514</v>
      </c>
      <c r="AR69" s="177">
        <f t="shared" si="41"/>
        <v>11.100772646419871</v>
      </c>
      <c r="AS69" s="177">
        <f t="shared" si="41"/>
        <v>11.100927286429375</v>
      </c>
      <c r="AT69" s="177">
        <f t="shared" si="41"/>
        <v>11.108253894568488</v>
      </c>
      <c r="AU69" s="177">
        <f t="shared" si="31"/>
        <v>11.293691358889429</v>
      </c>
      <c r="AW69" s="177">
        <v>18500</v>
      </c>
      <c r="AX69" s="177">
        <f t="shared" si="42"/>
        <v>-8.2147061649263886E-2</v>
      </c>
      <c r="AY69" s="177">
        <f t="shared" si="43"/>
        <v>-7.7272990131975389E-2</v>
      </c>
      <c r="AZ69" s="177">
        <f t="shared" si="44"/>
        <v>-4.8740715172884957E-3</v>
      </c>
      <c r="BA69" s="177">
        <f t="shared" si="45"/>
        <v>1.1684865732599616</v>
      </c>
      <c r="BB69" s="177">
        <f t="shared" si="46"/>
        <v>-0.28137808484947441</v>
      </c>
      <c r="BC69" s="177">
        <f t="shared" si="47"/>
        <v>-0.51860203955060125</v>
      </c>
      <c r="BD69" s="177">
        <f t="shared" si="48"/>
        <v>-0.26527323546705045</v>
      </c>
      <c r="BE69" s="177">
        <f t="shared" si="33"/>
        <v>24.703548720551499</v>
      </c>
      <c r="BF69" s="177">
        <f t="shared" si="33"/>
        <v>24.703550766699546</v>
      </c>
      <c r="BG69" s="177">
        <f t="shared" si="33"/>
        <v>24.703562366174033</v>
      </c>
      <c r="BH69" s="177">
        <f t="shared" si="33"/>
        <v>24.703628121644257</v>
      </c>
      <c r="BI69" s="177">
        <f t="shared" si="33"/>
        <v>24.704000840966799</v>
      </c>
      <c r="BJ69" s="177">
        <f t="shared" si="33"/>
        <v>24.706112314856021</v>
      </c>
      <c r="BK69" s="177">
        <f t="shared" si="33"/>
        <v>24.718036142316883</v>
      </c>
      <c r="BL69" s="177">
        <f t="shared" si="49"/>
        <v>24.784276509843391</v>
      </c>
    </row>
    <row r="70" spans="1:64" s="177" customFormat="1" ht="12.95" customHeight="1" x14ac:dyDescent="0.2">
      <c r="A70" s="144" t="s">
        <v>106</v>
      </c>
      <c r="B70" s="145" t="s">
        <v>97</v>
      </c>
      <c r="C70" s="146">
        <v>40719.817000000003</v>
      </c>
      <c r="D70" s="196"/>
      <c r="E70" s="70">
        <f t="shared" si="11"/>
        <v>-7412.9586255055356</v>
      </c>
      <c r="F70" s="177">
        <f t="shared" si="12"/>
        <v>-7413</v>
      </c>
      <c r="G70" s="197">
        <f t="shared" si="13"/>
        <v>2.8440000001864973E-2</v>
      </c>
      <c r="I70" s="177">
        <f>G70</f>
        <v>2.8440000001864973E-2</v>
      </c>
      <c r="O70" s="177">
        <f t="shared" ca="1" si="15"/>
        <v>0.16224630172666044</v>
      </c>
      <c r="Q70" s="198">
        <f t="shared" si="16"/>
        <v>25701.317000000003</v>
      </c>
      <c r="S70" s="178">
        <f>S$16</f>
        <v>0.1</v>
      </c>
      <c r="Z70" s="177">
        <f t="shared" si="17"/>
        <v>-7413</v>
      </c>
      <c r="AA70" s="177">
        <f t="shared" si="18"/>
        <v>3.4026662417851614E-2</v>
      </c>
      <c r="AB70" s="177">
        <f t="shared" si="19"/>
        <v>2.0597494061496604E-2</v>
      </c>
      <c r="AC70" s="177">
        <f t="shared" si="20"/>
        <v>2.8440000001864973E-2</v>
      </c>
      <c r="AD70" s="177">
        <f t="shared" si="21"/>
        <v>-5.5866624159866402E-3</v>
      </c>
      <c r="AE70" s="177">
        <f t="shared" si="22"/>
        <v>3.1210796950197683E-6</v>
      </c>
      <c r="AF70" s="177">
        <f t="shared" si="23"/>
        <v>2.8440000001864973E-2</v>
      </c>
      <c r="AG70" s="178"/>
      <c r="AH70" s="177">
        <f t="shared" si="24"/>
        <v>7.8425059403683696E-3</v>
      </c>
      <c r="AI70" s="177">
        <f t="shared" si="25"/>
        <v>0.98330293889488274</v>
      </c>
      <c r="AJ70" s="177">
        <f t="shared" si="26"/>
        <v>0.75334960006472751</v>
      </c>
      <c r="AK70" s="177">
        <f t="shared" si="27"/>
        <v>-0.19327442068667378</v>
      </c>
      <c r="AL70" s="177">
        <f t="shared" si="28"/>
        <v>-1.6569727987610914</v>
      </c>
      <c r="AM70" s="177">
        <f t="shared" si="29"/>
        <v>-1.0901151509032132</v>
      </c>
      <c r="AN70" s="177">
        <f t="shared" si="41"/>
        <v>11.105552943384387</v>
      </c>
      <c r="AO70" s="177">
        <f t="shared" si="41"/>
        <v>11.105552943418331</v>
      </c>
      <c r="AP70" s="177">
        <f t="shared" si="41"/>
        <v>11.105552945012533</v>
      </c>
      <c r="AQ70" s="177">
        <f t="shared" si="41"/>
        <v>11.105553019884953</v>
      </c>
      <c r="AR70" s="177">
        <f t="shared" si="41"/>
        <v>11.105556536242988</v>
      </c>
      <c r="AS70" s="177">
        <f t="shared" si="41"/>
        <v>11.105721554889167</v>
      </c>
      <c r="AT70" s="177">
        <f t="shared" si="41"/>
        <v>11.113206684964128</v>
      </c>
      <c r="AU70" s="177">
        <f t="shared" si="31"/>
        <v>11.298375228434935</v>
      </c>
      <c r="AW70" s="177">
        <v>19000</v>
      </c>
      <c r="AX70" s="177">
        <f t="shared" si="42"/>
        <v>-8.7404229555092305E-2</v>
      </c>
      <c r="AY70" s="177">
        <f t="shared" si="43"/>
        <v>-7.8987856029105311E-2</v>
      </c>
      <c r="AZ70" s="177">
        <f t="shared" si="44"/>
        <v>-8.4163735259869914E-3</v>
      </c>
      <c r="BA70" s="177">
        <f t="shared" si="45"/>
        <v>1.19227760342217</v>
      </c>
      <c r="BB70" s="177">
        <f t="shared" si="46"/>
        <v>-0.62153273000119247</v>
      </c>
      <c r="BC70" s="177">
        <f t="shared" si="47"/>
        <v>-0.13313422714753489</v>
      </c>
      <c r="BD70" s="177">
        <f t="shared" si="48"/>
        <v>-6.6665611797119467E-2</v>
      </c>
      <c r="BE70" s="177">
        <f t="shared" si="33"/>
        <v>25.023303759990934</v>
      </c>
      <c r="BF70" s="177">
        <f t="shared" si="33"/>
        <v>25.023304640517779</v>
      </c>
      <c r="BG70" s="177">
        <f t="shared" si="33"/>
        <v>25.023309206764107</v>
      </c>
      <c r="BH70" s="177">
        <f t="shared" ref="BH70:BK71" si="50">$BL70+$AB$7*SIN(BI70)</f>
        <v>25.023332886420548</v>
      </c>
      <c r="BI70" s="177">
        <f t="shared" si="50"/>
        <v>25.023455683479408</v>
      </c>
      <c r="BJ70" s="177">
        <f t="shared" si="50"/>
        <v>25.024092453288436</v>
      </c>
      <c r="BK70" s="177">
        <f t="shared" si="50"/>
        <v>25.027393749186075</v>
      </c>
      <c r="BL70" s="177">
        <f t="shared" si="49"/>
        <v>25.044491484593681</v>
      </c>
    </row>
    <row r="71" spans="1:64" s="177" customFormat="1" ht="12.95" customHeight="1" x14ac:dyDescent="0.2">
      <c r="A71" s="177" t="s">
        <v>107</v>
      </c>
      <c r="C71" s="196">
        <v>40751.436000000002</v>
      </c>
      <c r="D71" s="196"/>
      <c r="E71" s="177">
        <f t="shared" si="11"/>
        <v>-7366.9593238092411</v>
      </c>
      <c r="F71" s="177">
        <f t="shared" si="12"/>
        <v>-7367</v>
      </c>
      <c r="G71" s="177">
        <f t="shared" si="13"/>
        <v>2.7960000006714836E-2</v>
      </c>
      <c r="I71" s="177">
        <f>+G71</f>
        <v>2.7960000006714836E-2</v>
      </c>
      <c r="O71" s="177">
        <f t="shared" ca="1" si="15"/>
        <v>0.16181318784644788</v>
      </c>
      <c r="Q71" s="198">
        <f t="shared" si="16"/>
        <v>25732.936000000002</v>
      </c>
      <c r="S71" s="178">
        <f>S$16</f>
        <v>0.1</v>
      </c>
      <c r="Z71" s="177">
        <f t="shared" si="17"/>
        <v>-7367</v>
      </c>
      <c r="AA71" s="177">
        <f t="shared" si="18"/>
        <v>3.3561004938282832E-2</v>
      </c>
      <c r="AB71" s="177">
        <f t="shared" si="19"/>
        <v>2.0374146119665232E-2</v>
      </c>
      <c r="AC71" s="177">
        <f t="shared" si="20"/>
        <v>2.7960000006714836E-2</v>
      </c>
      <c r="AD71" s="177">
        <f t="shared" si="21"/>
        <v>-5.6010049315679961E-3</v>
      </c>
      <c r="AE71" s="177">
        <f t="shared" si="22"/>
        <v>3.1371256243449014E-6</v>
      </c>
      <c r="AF71" s="177">
        <f t="shared" si="23"/>
        <v>2.7960000006714836E-2</v>
      </c>
      <c r="AG71" s="178"/>
      <c r="AH71" s="177">
        <f t="shared" si="24"/>
        <v>7.5858538870496031E-3</v>
      </c>
      <c r="AI71" s="177">
        <f t="shared" si="25"/>
        <v>0.98806918006181088</v>
      </c>
      <c r="AJ71" s="177">
        <f t="shared" si="26"/>
        <v>0.73692098727248212</v>
      </c>
      <c r="AK71" s="177">
        <f t="shared" si="27"/>
        <v>-0.19362708766316733</v>
      </c>
      <c r="AL71" s="177">
        <f t="shared" si="28"/>
        <v>-1.632336037305389</v>
      </c>
      <c r="AM71" s="177">
        <f t="shared" si="29"/>
        <v>-1.0635140753853751</v>
      </c>
      <c r="AN71" s="177">
        <f t="shared" ref="AN71:AT80" si="51">$AU71+$AB$7*SIN(AO71)</f>
        <v>11.130072711093071</v>
      </c>
      <c r="AO71" s="177">
        <f t="shared" si="51"/>
        <v>11.130072711195014</v>
      </c>
      <c r="AP71" s="177">
        <f t="shared" si="51"/>
        <v>11.130072715113924</v>
      </c>
      <c r="AQ71" s="177">
        <f t="shared" si="51"/>
        <v>11.130072865763832</v>
      </c>
      <c r="AR71" s="177">
        <f t="shared" si="51"/>
        <v>11.130078656890504</v>
      </c>
      <c r="AS71" s="177">
        <f t="shared" si="51"/>
        <v>11.130301085777271</v>
      </c>
      <c r="AT71" s="177">
        <f t="shared" si="51"/>
        <v>11.138584260013038</v>
      </c>
      <c r="AU71" s="177">
        <f t="shared" si="31"/>
        <v>11.32231500611196</v>
      </c>
      <c r="AW71" s="177">
        <v>19500</v>
      </c>
      <c r="AX71" s="177">
        <f t="shared" si="42"/>
        <v>-9.1815421837840611E-2</v>
      </c>
      <c r="AY71" s="177">
        <f t="shared" si="43"/>
        <v>-8.0692069052970467E-2</v>
      </c>
      <c r="AZ71" s="177">
        <f t="shared" si="44"/>
        <v>-1.1123352784870148E-2</v>
      </c>
      <c r="BA71" s="177">
        <f t="shared" si="45"/>
        <v>1.1875369644091218</v>
      </c>
      <c r="BB71" s="177">
        <f t="shared" si="46"/>
        <v>-0.87360883248315291</v>
      </c>
      <c r="BC71" s="177">
        <f t="shared" si="47"/>
        <v>0.2587376981368345</v>
      </c>
      <c r="BD71" s="177">
        <f t="shared" si="48"/>
        <v>0.13009543216565533</v>
      </c>
      <c r="BE71" s="177">
        <f>$BL71+$AB$7*SIN(BF71)</f>
        <v>25.345709127938409</v>
      </c>
      <c r="BF71" s="177">
        <f>$BL71+$AB$7*SIN(BG71)</f>
        <v>25.34570757574652</v>
      </c>
      <c r="BG71" s="177">
        <f>$BL71+$AB$7*SIN(BH71)</f>
        <v>25.345699389590326</v>
      </c>
      <c r="BH71" s="177">
        <f t="shared" si="50"/>
        <v>25.345656216589891</v>
      </c>
      <c r="BI71" s="177">
        <f t="shared" si="50"/>
        <v>25.345428533002263</v>
      </c>
      <c r="BJ71" s="177">
        <f t="shared" si="50"/>
        <v>25.34422797167926</v>
      </c>
      <c r="BK71" s="177">
        <f t="shared" si="50"/>
        <v>25.337902557181632</v>
      </c>
      <c r="BL71" s="177">
        <f t="shared" si="49"/>
        <v>25.304706459343969</v>
      </c>
    </row>
    <row r="72" spans="1:64" s="177" customFormat="1" ht="12.95" customHeight="1" x14ac:dyDescent="0.2">
      <c r="A72" s="177" t="s">
        <v>107</v>
      </c>
      <c r="C72" s="196">
        <v>40751.442999999999</v>
      </c>
      <c r="D72" s="196"/>
      <c r="E72" s="177">
        <f t="shared" si="11"/>
        <v>-7366.9491402135618</v>
      </c>
      <c r="F72" s="177">
        <f t="shared" si="12"/>
        <v>-7367</v>
      </c>
      <c r="G72" s="177">
        <f t="shared" si="13"/>
        <v>3.4960000004502945E-2</v>
      </c>
      <c r="I72" s="177">
        <f>+G72</f>
        <v>3.4960000004502945E-2</v>
      </c>
      <c r="O72" s="177">
        <f t="shared" ca="1" si="15"/>
        <v>0.16181318784644788</v>
      </c>
      <c r="Q72" s="198">
        <f t="shared" si="16"/>
        <v>25732.942999999999</v>
      </c>
      <c r="S72" s="178">
        <f>S$16</f>
        <v>0.1</v>
      </c>
      <c r="Z72" s="177">
        <f t="shared" si="17"/>
        <v>-7367</v>
      </c>
      <c r="AA72" s="177">
        <f t="shared" si="18"/>
        <v>3.3561004938282832E-2</v>
      </c>
      <c r="AB72" s="177">
        <f t="shared" si="19"/>
        <v>2.7374146117453341E-2</v>
      </c>
      <c r="AC72" s="177">
        <f t="shared" si="20"/>
        <v>3.4960000004502945E-2</v>
      </c>
      <c r="AD72" s="177">
        <f t="shared" si="21"/>
        <v>1.3989950662201128E-3</v>
      </c>
      <c r="AE72" s="177">
        <f t="shared" si="22"/>
        <v>1.957187195308218E-7</v>
      </c>
      <c r="AF72" s="177">
        <f t="shared" si="23"/>
        <v>3.4960000004502945E-2</v>
      </c>
      <c r="AG72" s="178"/>
      <c r="AH72" s="177">
        <f t="shared" si="24"/>
        <v>7.5858538870496031E-3</v>
      </c>
      <c r="AI72" s="177">
        <f t="shared" si="25"/>
        <v>0.98806918006181088</v>
      </c>
      <c r="AJ72" s="177">
        <f t="shared" si="26"/>
        <v>0.73692098727248212</v>
      </c>
      <c r="AK72" s="177">
        <f t="shared" si="27"/>
        <v>-0.19362708766316733</v>
      </c>
      <c r="AL72" s="177">
        <f t="shared" si="28"/>
        <v>-1.632336037305389</v>
      </c>
      <c r="AM72" s="177">
        <f t="shared" si="29"/>
        <v>-1.0635140753853751</v>
      </c>
      <c r="AN72" s="177">
        <f t="shared" si="51"/>
        <v>11.130072711093071</v>
      </c>
      <c r="AO72" s="177">
        <f t="shared" si="51"/>
        <v>11.130072711195014</v>
      </c>
      <c r="AP72" s="177">
        <f t="shared" si="51"/>
        <v>11.130072715113924</v>
      </c>
      <c r="AQ72" s="177">
        <f t="shared" si="51"/>
        <v>11.130072865763832</v>
      </c>
      <c r="AR72" s="177">
        <f t="shared" si="51"/>
        <v>11.130078656890504</v>
      </c>
      <c r="AS72" s="177">
        <f t="shared" si="51"/>
        <v>11.130301085777271</v>
      </c>
      <c r="AT72" s="177">
        <f t="shared" si="51"/>
        <v>11.138584260013038</v>
      </c>
      <c r="AU72" s="177">
        <f t="shared" si="31"/>
        <v>11.32231500611196</v>
      </c>
    </row>
    <row r="73" spans="1:64" s="177" customFormat="1" ht="12.95" customHeight="1" x14ac:dyDescent="0.2">
      <c r="A73" s="177" t="s">
        <v>107</v>
      </c>
      <c r="C73" s="196">
        <v>40751.445</v>
      </c>
      <c r="D73" s="196"/>
      <c r="E73" s="177">
        <f t="shared" si="11"/>
        <v>-7366.9462306147952</v>
      </c>
      <c r="F73" s="177">
        <f t="shared" si="12"/>
        <v>-7367</v>
      </c>
      <c r="G73" s="177">
        <f t="shared" si="13"/>
        <v>3.6960000004910398E-2</v>
      </c>
      <c r="I73" s="177">
        <f>+G73</f>
        <v>3.6960000004910398E-2</v>
      </c>
      <c r="O73" s="177">
        <f t="shared" ca="1" si="15"/>
        <v>0.16181318784644788</v>
      </c>
      <c r="Q73" s="198">
        <f t="shared" si="16"/>
        <v>25732.945</v>
      </c>
      <c r="S73" s="178">
        <f>S$16</f>
        <v>0.1</v>
      </c>
      <c r="Z73" s="177">
        <f t="shared" si="17"/>
        <v>-7367</v>
      </c>
      <c r="AA73" s="177">
        <f t="shared" si="18"/>
        <v>3.3561004938282832E-2</v>
      </c>
      <c r="AB73" s="177">
        <f t="shared" si="19"/>
        <v>2.9374146117860794E-2</v>
      </c>
      <c r="AC73" s="177">
        <f t="shared" si="20"/>
        <v>3.6960000004910398E-2</v>
      </c>
      <c r="AD73" s="177">
        <f t="shared" si="21"/>
        <v>3.3989950666275665E-3</v>
      </c>
      <c r="AE73" s="177">
        <f t="shared" si="22"/>
        <v>1.1553167462958535E-6</v>
      </c>
      <c r="AF73" s="177">
        <f t="shared" si="23"/>
        <v>3.6960000004910398E-2</v>
      </c>
      <c r="AG73" s="178"/>
      <c r="AH73" s="177">
        <f t="shared" si="24"/>
        <v>7.5858538870496031E-3</v>
      </c>
      <c r="AI73" s="177">
        <f t="shared" si="25"/>
        <v>0.98806918006181088</v>
      </c>
      <c r="AJ73" s="177">
        <f t="shared" si="26"/>
        <v>0.73692098727248212</v>
      </c>
      <c r="AK73" s="177">
        <f t="shared" si="27"/>
        <v>-0.19362708766316733</v>
      </c>
      <c r="AL73" s="177">
        <f t="shared" si="28"/>
        <v>-1.632336037305389</v>
      </c>
      <c r="AM73" s="177">
        <f t="shared" si="29"/>
        <v>-1.0635140753853751</v>
      </c>
      <c r="AN73" s="177">
        <f t="shared" si="51"/>
        <v>11.130072711093071</v>
      </c>
      <c r="AO73" s="177">
        <f t="shared" si="51"/>
        <v>11.130072711195014</v>
      </c>
      <c r="AP73" s="177">
        <f t="shared" si="51"/>
        <v>11.130072715113924</v>
      </c>
      <c r="AQ73" s="177">
        <f t="shared" si="51"/>
        <v>11.130072865763832</v>
      </c>
      <c r="AR73" s="177">
        <f t="shared" si="51"/>
        <v>11.130078656890504</v>
      </c>
      <c r="AS73" s="177">
        <f t="shared" si="51"/>
        <v>11.130301085777271</v>
      </c>
      <c r="AT73" s="177">
        <f t="shared" si="51"/>
        <v>11.138584260013038</v>
      </c>
      <c r="AU73" s="177">
        <f t="shared" si="31"/>
        <v>11.32231500611196</v>
      </c>
    </row>
    <row r="74" spans="1:64" s="177" customFormat="1" ht="12.95" customHeight="1" x14ac:dyDescent="0.2">
      <c r="A74" s="177" t="s">
        <v>104</v>
      </c>
      <c r="C74" s="196">
        <v>40768.627999999997</v>
      </c>
      <c r="D74" s="196">
        <v>5.0000000000000001E-3</v>
      </c>
      <c r="E74" s="177">
        <f t="shared" si="11"/>
        <v>-7341.9484128138738</v>
      </c>
      <c r="F74" s="177">
        <f t="shared" si="12"/>
        <v>-7342</v>
      </c>
      <c r="G74" s="177">
        <f t="shared" si="13"/>
        <v>3.545999999914784E-2</v>
      </c>
      <c r="J74" s="177">
        <f>G74</f>
        <v>3.545999999914784E-2</v>
      </c>
      <c r="O74" s="177">
        <f t="shared" ca="1" si="15"/>
        <v>0.16157779986807153</v>
      </c>
      <c r="Q74" s="198">
        <f t="shared" si="16"/>
        <v>25750.127999999997</v>
      </c>
      <c r="S74" s="178">
        <f>S$17</f>
        <v>1</v>
      </c>
      <c r="Z74" s="177">
        <f t="shared" si="17"/>
        <v>-7342</v>
      </c>
      <c r="AA74" s="177">
        <f t="shared" si="18"/>
        <v>3.3305512994044287E-2</v>
      </c>
      <c r="AB74" s="177">
        <f t="shared" si="19"/>
        <v>2.8016085968466213E-2</v>
      </c>
      <c r="AC74" s="177">
        <f t="shared" si="20"/>
        <v>3.545999999914784E-2</v>
      </c>
      <c r="AD74" s="177">
        <f t="shared" si="21"/>
        <v>2.1544870051035531E-3</v>
      </c>
      <c r="AE74" s="177">
        <f t="shared" si="22"/>
        <v>4.6418142551600773E-6</v>
      </c>
      <c r="AF74" s="177">
        <f t="shared" si="23"/>
        <v>3.545999999914784E-2</v>
      </c>
      <c r="AG74" s="178"/>
      <c r="AH74" s="177">
        <f t="shared" si="24"/>
        <v>7.4439140306816276E-3</v>
      </c>
      <c r="AI74" s="177">
        <f t="shared" si="25"/>
        <v>0.99068222410233375</v>
      </c>
      <c r="AJ74" s="177">
        <f t="shared" si="26"/>
        <v>0.7277352278635475</v>
      </c>
      <c r="AK74" s="177">
        <f t="shared" si="27"/>
        <v>-0.19377041206964038</v>
      </c>
      <c r="AL74" s="177">
        <f t="shared" si="28"/>
        <v>-1.6188459945708895</v>
      </c>
      <c r="AM74" s="177">
        <f t="shared" si="29"/>
        <v>-1.0492421773457545</v>
      </c>
      <c r="AN74" s="177">
        <f t="shared" si="51"/>
        <v>11.143448598069353</v>
      </c>
      <c r="AO74" s="177">
        <f t="shared" si="51"/>
        <v>11.143448598240774</v>
      </c>
      <c r="AP74" s="177">
        <f t="shared" si="51"/>
        <v>11.143448604238197</v>
      </c>
      <c r="AQ74" s="177">
        <f t="shared" si="51"/>
        <v>11.143448814067719</v>
      </c>
      <c r="AR74" s="177">
        <f t="shared" si="51"/>
        <v>11.143456155105449</v>
      </c>
      <c r="AS74" s="177">
        <f t="shared" si="51"/>
        <v>11.143712759295608</v>
      </c>
      <c r="AT74" s="177">
        <f t="shared" si="51"/>
        <v>11.152420637949016</v>
      </c>
      <c r="AU74" s="177">
        <f t="shared" si="31"/>
        <v>11.335325754849475</v>
      </c>
    </row>
    <row r="75" spans="1:64" s="177" customFormat="1" ht="12.95" customHeight="1" x14ac:dyDescent="0.2">
      <c r="A75" s="144" t="s">
        <v>108</v>
      </c>
      <c r="B75" s="145" t="s">
        <v>97</v>
      </c>
      <c r="C75" s="146">
        <v>41012.642</v>
      </c>
      <c r="D75" s="196"/>
      <c r="E75" s="70">
        <f t="shared" si="11"/>
        <v>-6986.9569961302304</v>
      </c>
      <c r="F75" s="177">
        <f t="shared" si="12"/>
        <v>-6987</v>
      </c>
      <c r="G75" s="197">
        <f t="shared" si="13"/>
        <v>2.9560000002675224E-2</v>
      </c>
      <c r="J75" s="177">
        <f>G75</f>
        <v>2.9560000002675224E-2</v>
      </c>
      <c r="O75" s="177">
        <f t="shared" ca="1" si="15"/>
        <v>0.15823529057512695</v>
      </c>
      <c r="Q75" s="198">
        <f t="shared" si="16"/>
        <v>25994.142</v>
      </c>
      <c r="S75" s="178">
        <f>S$17</f>
        <v>1</v>
      </c>
      <c r="Z75" s="177">
        <f t="shared" si="17"/>
        <v>-6987</v>
      </c>
      <c r="AA75" s="177">
        <f t="shared" si="18"/>
        <v>2.9502633888810789E-2</v>
      </c>
      <c r="AB75" s="177">
        <f t="shared" si="19"/>
        <v>2.4309399574671868E-2</v>
      </c>
      <c r="AC75" s="177">
        <f t="shared" si="20"/>
        <v>2.9560000002675224E-2</v>
      </c>
      <c r="AD75" s="177">
        <f t="shared" si="21"/>
        <v>5.7366113864434909E-5</v>
      </c>
      <c r="AE75" s="177">
        <f t="shared" si="22"/>
        <v>3.2908710199073109E-9</v>
      </c>
      <c r="AF75" s="177">
        <f t="shared" si="23"/>
        <v>2.9560000002675224E-2</v>
      </c>
      <c r="AG75" s="178"/>
      <c r="AH75" s="177">
        <f t="shared" si="24"/>
        <v>5.2506004280033552E-3</v>
      </c>
      <c r="AI75" s="177">
        <f t="shared" si="25"/>
        <v>1.0292800782306193</v>
      </c>
      <c r="AJ75" s="177">
        <f t="shared" si="26"/>
        <v>0.57732821309500426</v>
      </c>
      <c r="AK75" s="177">
        <f t="shared" si="27"/>
        <v>-0.19177192328421327</v>
      </c>
      <c r="AL75" s="177">
        <f t="shared" si="28"/>
        <v>-1.4192846507845041</v>
      </c>
      <c r="AM75" s="177">
        <f t="shared" si="29"/>
        <v>-0.85890693546799957</v>
      </c>
      <c r="AN75" s="177">
        <f t="shared" si="51"/>
        <v>11.337301348376908</v>
      </c>
      <c r="AO75" s="177">
        <f t="shared" si="51"/>
        <v>11.337301364872671</v>
      </c>
      <c r="AP75" s="177">
        <f t="shared" si="51"/>
        <v>11.337301618613093</v>
      </c>
      <c r="AQ75" s="177">
        <f t="shared" si="51"/>
        <v>11.337305521665233</v>
      </c>
      <c r="AR75" s="177">
        <f t="shared" si="51"/>
        <v>11.337365553278815</v>
      </c>
      <c r="AS75" s="177">
        <f t="shared" si="51"/>
        <v>11.338287607907967</v>
      </c>
      <c r="AT75" s="177">
        <f t="shared" si="51"/>
        <v>11.352162266196881</v>
      </c>
      <c r="AU75" s="177">
        <f t="shared" si="31"/>
        <v>11.520078386922179</v>
      </c>
    </row>
    <row r="76" spans="1:64" s="177" customFormat="1" ht="12.95" customHeight="1" x14ac:dyDescent="0.2">
      <c r="A76" s="144" t="s">
        <v>108</v>
      </c>
      <c r="B76" s="145" t="s">
        <v>97</v>
      </c>
      <c r="C76" s="146">
        <v>41025.692999999999</v>
      </c>
      <c r="D76" s="196"/>
      <c r="E76" s="70">
        <f t="shared" si="11"/>
        <v>-6967.970409380544</v>
      </c>
      <c r="F76" s="177">
        <f t="shared" si="12"/>
        <v>-6968</v>
      </c>
      <c r="G76" s="197">
        <f t="shared" si="13"/>
        <v>2.0340000002761371E-2</v>
      </c>
      <c r="J76" s="177">
        <f>G76</f>
        <v>2.0340000002761371E-2</v>
      </c>
      <c r="O76" s="177">
        <f t="shared" ca="1" si="15"/>
        <v>0.15805639571156088</v>
      </c>
      <c r="Q76" s="198">
        <f t="shared" si="16"/>
        <v>26007.192999999999</v>
      </c>
      <c r="S76" s="178">
        <f>S$17</f>
        <v>1</v>
      </c>
      <c r="Z76" s="177">
        <f t="shared" si="17"/>
        <v>-6968</v>
      </c>
      <c r="AA76" s="177">
        <f t="shared" si="18"/>
        <v>2.9290408715193502E-2</v>
      </c>
      <c r="AB76" s="177">
        <f t="shared" si="19"/>
        <v>1.5215630387718455E-2</v>
      </c>
      <c r="AC76" s="177">
        <f t="shared" si="20"/>
        <v>2.0340000002761371E-2</v>
      </c>
      <c r="AD76" s="177">
        <f t="shared" si="21"/>
        <v>-8.9504087124321306E-3</v>
      </c>
      <c r="AE76" s="177">
        <f t="shared" si="22"/>
        <v>8.0109816119580988E-5</v>
      </c>
      <c r="AF76" s="177">
        <f t="shared" si="23"/>
        <v>2.0340000002761371E-2</v>
      </c>
      <c r="AG76" s="178"/>
      <c r="AH76" s="177">
        <f t="shared" si="24"/>
        <v>5.1243696150429169E-3</v>
      </c>
      <c r="AI76" s="177">
        <f t="shared" si="25"/>
        <v>1.0314105609518815</v>
      </c>
      <c r="AJ76" s="177">
        <f t="shared" si="26"/>
        <v>0.56821380771512908</v>
      </c>
      <c r="AK76" s="177">
        <f t="shared" si="27"/>
        <v>-0.19143450629916622</v>
      </c>
      <c r="AL76" s="177">
        <f t="shared" si="28"/>
        <v>-1.408165522259736</v>
      </c>
      <c r="AM76" s="177">
        <f t="shared" si="29"/>
        <v>-0.84929177794888466</v>
      </c>
      <c r="AN76" s="177">
        <f t="shared" si="51"/>
        <v>11.347887988562629</v>
      </c>
      <c r="AO76" s="177">
        <f t="shared" si="51"/>
        <v>11.347888007960359</v>
      </c>
      <c r="AP76" s="177">
        <f t="shared" si="51"/>
        <v>11.347888297730826</v>
      </c>
      <c r="AQ76" s="177">
        <f t="shared" si="51"/>
        <v>11.347892626402045</v>
      </c>
      <c r="AR76" s="177">
        <f t="shared" si="51"/>
        <v>11.347957283221382</v>
      </c>
      <c r="AS76" s="177">
        <f t="shared" si="51"/>
        <v>11.348921704613462</v>
      </c>
      <c r="AT76" s="177">
        <f t="shared" si="51"/>
        <v>11.36301925644841</v>
      </c>
      <c r="AU76" s="177">
        <f t="shared" si="31"/>
        <v>11.529966555962691</v>
      </c>
    </row>
    <row r="77" spans="1:64" s="177" customFormat="1" ht="12.95" customHeight="1" x14ac:dyDescent="0.2">
      <c r="A77" s="177" t="s">
        <v>109</v>
      </c>
      <c r="C77" s="196">
        <v>41042.203999999998</v>
      </c>
      <c r="D77" s="196"/>
      <c r="E77" s="177">
        <f t="shared" si="11"/>
        <v>-6943.9502167651081</v>
      </c>
      <c r="F77" s="177">
        <f t="shared" si="12"/>
        <v>-6944</v>
      </c>
      <c r="G77" s="177">
        <f t="shared" si="13"/>
        <v>3.4220000001369044E-2</v>
      </c>
      <c r="I77" s="177">
        <f>+G77</f>
        <v>3.4220000001369044E-2</v>
      </c>
      <c r="O77" s="177">
        <f t="shared" ca="1" si="15"/>
        <v>0.15783042325231958</v>
      </c>
      <c r="Q77" s="198">
        <f t="shared" si="16"/>
        <v>26023.703999999998</v>
      </c>
      <c r="S77" s="178">
        <f>S$16</f>
        <v>0.1</v>
      </c>
      <c r="Z77" s="177">
        <f t="shared" si="17"/>
        <v>-6944</v>
      </c>
      <c r="AA77" s="177">
        <f t="shared" si="18"/>
        <v>2.902116110642794E-2</v>
      </c>
      <c r="AB77" s="177">
        <f t="shared" si="19"/>
        <v>2.9256275527055557E-2</v>
      </c>
      <c r="AC77" s="177">
        <f t="shared" si="20"/>
        <v>3.4220000001369044E-2</v>
      </c>
      <c r="AD77" s="177">
        <f t="shared" si="21"/>
        <v>5.1988388949411046E-3</v>
      </c>
      <c r="AE77" s="177">
        <f t="shared" si="22"/>
        <v>2.7027925855552448E-6</v>
      </c>
      <c r="AF77" s="177">
        <f t="shared" si="23"/>
        <v>3.4220000001369044E-2</v>
      </c>
      <c r="AG77" s="178"/>
      <c r="AH77" s="177">
        <f t="shared" si="24"/>
        <v>4.9637244743134879E-3</v>
      </c>
      <c r="AI77" s="177">
        <f t="shared" si="25"/>
        <v>1.0341086976461658</v>
      </c>
      <c r="AJ77" s="177">
        <f t="shared" si="26"/>
        <v>0.55654585708520332</v>
      </c>
      <c r="AK77" s="177">
        <f t="shared" si="27"/>
        <v>-0.19097222386043425</v>
      </c>
      <c r="AL77" s="177">
        <f t="shared" si="28"/>
        <v>-1.3940544111861877</v>
      </c>
      <c r="AM77" s="177">
        <f t="shared" si="29"/>
        <v>-0.83721921591146453</v>
      </c>
      <c r="AN77" s="177">
        <f t="shared" si="51"/>
        <v>11.361291918774022</v>
      </c>
      <c r="AO77" s="177">
        <f t="shared" si="51"/>
        <v>11.361291942405973</v>
      </c>
      <c r="AP77" s="177">
        <f t="shared" si="51"/>
        <v>11.361292283040845</v>
      </c>
      <c r="AQ77" s="177">
        <f t="shared" si="51"/>
        <v>11.361297192974741</v>
      </c>
      <c r="AR77" s="177">
        <f t="shared" si="51"/>
        <v>11.361367958099605</v>
      </c>
      <c r="AS77" s="177">
        <f t="shared" si="51"/>
        <v>11.362386422523551</v>
      </c>
      <c r="AT77" s="177">
        <f t="shared" si="51"/>
        <v>11.376756669258185</v>
      </c>
      <c r="AU77" s="177">
        <f t="shared" si="31"/>
        <v>11.542456874750705</v>
      </c>
    </row>
    <row r="78" spans="1:64" s="177" customFormat="1" ht="12.95" customHeight="1" x14ac:dyDescent="0.2">
      <c r="A78" s="144" t="s">
        <v>108</v>
      </c>
      <c r="B78" s="145" t="s">
        <v>97</v>
      </c>
      <c r="C78" s="146">
        <v>41045.637999999999</v>
      </c>
      <c r="D78" s="196"/>
      <c r="E78" s="70">
        <f t="shared" si="11"/>
        <v>-6938.9544356833176</v>
      </c>
      <c r="F78" s="177">
        <f t="shared" si="12"/>
        <v>-6939</v>
      </c>
      <c r="G78" s="197">
        <f t="shared" si="13"/>
        <v>3.132000000186963E-2</v>
      </c>
      <c r="J78" s="177">
        <f>G78</f>
        <v>3.132000000186963E-2</v>
      </c>
      <c r="O78" s="177">
        <f t="shared" ca="1" si="15"/>
        <v>0.15778334565664431</v>
      </c>
      <c r="Q78" s="198">
        <f t="shared" si="16"/>
        <v>26027.137999999999</v>
      </c>
      <c r="S78" s="178">
        <f>S$17</f>
        <v>1</v>
      </c>
      <c r="Z78" s="177">
        <f t="shared" si="17"/>
        <v>-6939</v>
      </c>
      <c r="AA78" s="177">
        <f t="shared" si="18"/>
        <v>2.8964904663463603E-2</v>
      </c>
      <c r="AB78" s="177">
        <f t="shared" si="19"/>
        <v>2.6389909545679532E-2</v>
      </c>
      <c r="AC78" s="177">
        <f t="shared" si="20"/>
        <v>3.132000000186963E-2</v>
      </c>
      <c r="AD78" s="177">
        <f t="shared" si="21"/>
        <v>2.3550953384060269E-3</v>
      </c>
      <c r="AE78" s="177">
        <f t="shared" si="22"/>
        <v>5.5464740529817981E-6</v>
      </c>
      <c r="AF78" s="177">
        <f t="shared" si="23"/>
        <v>3.132000000186963E-2</v>
      </c>
      <c r="AG78" s="178"/>
      <c r="AH78" s="177">
        <f t="shared" si="24"/>
        <v>4.9300904561900959E-3</v>
      </c>
      <c r="AI78" s="177">
        <f t="shared" si="25"/>
        <v>1.0346717460576942</v>
      </c>
      <c r="AJ78" s="177">
        <f t="shared" si="26"/>
        <v>0.55409327238453354</v>
      </c>
      <c r="AK78" s="177">
        <f t="shared" si="27"/>
        <v>-0.19087080333730494</v>
      </c>
      <c r="AL78" s="177">
        <f t="shared" si="28"/>
        <v>-1.3911053040225445</v>
      </c>
      <c r="AM78" s="177">
        <f t="shared" si="29"/>
        <v>-0.83471418532367092</v>
      </c>
      <c r="AN78" s="177">
        <f t="shared" si="51"/>
        <v>11.364088814852524</v>
      </c>
      <c r="AO78" s="177">
        <f t="shared" si="51"/>
        <v>11.364088839452794</v>
      </c>
      <c r="AP78" s="177">
        <f t="shared" si="51"/>
        <v>11.364089191475516</v>
      </c>
      <c r="AQ78" s="177">
        <f t="shared" si="51"/>
        <v>11.364094228782966</v>
      </c>
      <c r="AR78" s="177">
        <f t="shared" si="51"/>
        <v>11.364166303485938</v>
      </c>
      <c r="AS78" s="177">
        <f t="shared" si="51"/>
        <v>11.365196092499209</v>
      </c>
      <c r="AT78" s="177">
        <f t="shared" si="51"/>
        <v>11.379621890514978</v>
      </c>
      <c r="AU78" s="177">
        <f t="shared" si="31"/>
        <v>11.545059024498208</v>
      </c>
    </row>
    <row r="79" spans="1:64" s="177" customFormat="1" ht="12.95" customHeight="1" x14ac:dyDescent="0.2">
      <c r="A79" s="144" t="s">
        <v>108</v>
      </c>
      <c r="B79" s="145" t="s">
        <v>97</v>
      </c>
      <c r="C79" s="146">
        <v>41056.629999999997</v>
      </c>
      <c r="D79" s="196"/>
      <c r="E79" s="70">
        <f t="shared" si="11"/>
        <v>-6922.9632808635697</v>
      </c>
      <c r="F79" s="177">
        <f t="shared" si="12"/>
        <v>-6923</v>
      </c>
      <c r="G79" s="197">
        <f t="shared" si="13"/>
        <v>2.5240000002668239E-2</v>
      </c>
      <c r="J79" s="177">
        <f>G79</f>
        <v>2.5240000002668239E-2</v>
      </c>
      <c r="O79" s="177">
        <f t="shared" ca="1" si="15"/>
        <v>0.15763269735048341</v>
      </c>
      <c r="Q79" s="198">
        <f t="shared" si="16"/>
        <v>26038.129999999997</v>
      </c>
      <c r="S79" s="178">
        <f>S$17</f>
        <v>1</v>
      </c>
      <c r="Z79" s="177">
        <f t="shared" si="17"/>
        <v>-6923</v>
      </c>
      <c r="AA79" s="177">
        <f t="shared" si="18"/>
        <v>2.8784509707202997E-2</v>
      </c>
      <c r="AB79" s="177">
        <f t="shared" si="19"/>
        <v>2.0417919901978557E-2</v>
      </c>
      <c r="AC79" s="177">
        <f t="shared" si="20"/>
        <v>2.5240000002668239E-2</v>
      </c>
      <c r="AD79" s="177">
        <f t="shared" si="21"/>
        <v>-3.5445097045347582E-3</v>
      </c>
      <c r="AE79" s="177">
        <f t="shared" si="22"/>
        <v>1.2563549045541079E-5</v>
      </c>
      <c r="AF79" s="177">
        <f t="shared" si="23"/>
        <v>2.5240000002668239E-2</v>
      </c>
      <c r="AG79" s="178"/>
      <c r="AH79" s="177">
        <f t="shared" si="24"/>
        <v>4.8220801006896808E-3</v>
      </c>
      <c r="AI79" s="177">
        <f t="shared" si="25"/>
        <v>1.0364755667983376</v>
      </c>
      <c r="AJ79" s="177">
        <f t="shared" si="26"/>
        <v>0.54619462577102396</v>
      </c>
      <c r="AK79" s="177">
        <f t="shared" si="27"/>
        <v>-0.19053431860968609</v>
      </c>
      <c r="AL79" s="177">
        <f t="shared" si="28"/>
        <v>-1.3816465569415153</v>
      </c>
      <c r="AM79" s="177">
        <f t="shared" si="29"/>
        <v>-0.82672112571914314</v>
      </c>
      <c r="AN79" s="177">
        <f t="shared" si="51"/>
        <v>11.373049119992235</v>
      </c>
      <c r="AO79" s="177">
        <f t="shared" si="51"/>
        <v>11.373049147905084</v>
      </c>
      <c r="AP79" s="177">
        <f t="shared" si="51"/>
        <v>11.373049538287216</v>
      </c>
      <c r="AQ79" s="177">
        <f t="shared" si="51"/>
        <v>11.373054998033812</v>
      </c>
      <c r="AR79" s="177">
        <f t="shared" si="51"/>
        <v>11.373131348244469</v>
      </c>
      <c r="AS79" s="177">
        <f t="shared" si="51"/>
        <v>11.374197509478909</v>
      </c>
      <c r="AT79" s="177">
        <f t="shared" si="51"/>
        <v>11.388798117484296</v>
      </c>
      <c r="AU79" s="177">
        <f t="shared" si="31"/>
        <v>11.553385903690216</v>
      </c>
    </row>
    <row r="80" spans="1:64" s="177" customFormat="1" ht="12.95" customHeight="1" x14ac:dyDescent="0.2">
      <c r="A80" s="177" t="s">
        <v>109</v>
      </c>
      <c r="C80" s="196">
        <v>41061.451000000001</v>
      </c>
      <c r="D80" s="196"/>
      <c r="E80" s="177">
        <f t="shared" si="11"/>
        <v>-6915.9496930373252</v>
      </c>
      <c r="F80" s="177">
        <f t="shared" si="12"/>
        <v>-6916</v>
      </c>
      <c r="G80" s="177">
        <f t="shared" si="13"/>
        <v>3.4580000006826594E-2</v>
      </c>
      <c r="I80" s="177">
        <f>+G80</f>
        <v>3.4580000006826594E-2</v>
      </c>
      <c r="O80" s="177">
        <f t="shared" ca="1" si="15"/>
        <v>0.15756678871653804</v>
      </c>
      <c r="Q80" s="198">
        <f t="shared" si="16"/>
        <v>26042.951000000001</v>
      </c>
      <c r="S80" s="178">
        <f>S$16</f>
        <v>0.1</v>
      </c>
      <c r="Z80" s="177">
        <f t="shared" si="17"/>
        <v>-6916</v>
      </c>
      <c r="AA80" s="177">
        <f t="shared" si="18"/>
        <v>2.8705408700026167E-2</v>
      </c>
      <c r="AB80" s="177">
        <f t="shared" si="19"/>
        <v>2.9805356080706349E-2</v>
      </c>
      <c r="AC80" s="177">
        <f t="shared" si="20"/>
        <v>3.4580000006826594E-2</v>
      </c>
      <c r="AD80" s="177">
        <f t="shared" si="21"/>
        <v>5.8745913068004273E-3</v>
      </c>
      <c r="AE80" s="177">
        <f t="shared" si="22"/>
        <v>3.4510823021935151E-6</v>
      </c>
      <c r="AF80" s="177">
        <f t="shared" si="23"/>
        <v>3.4580000006826594E-2</v>
      </c>
      <c r="AG80" s="178"/>
      <c r="AH80" s="177">
        <f t="shared" si="24"/>
        <v>4.774643926120245E-3</v>
      </c>
      <c r="AI80" s="177">
        <f t="shared" si="25"/>
        <v>1.0372656965090181</v>
      </c>
      <c r="AJ80" s="177">
        <f t="shared" si="26"/>
        <v>0.5427148474818152</v>
      </c>
      <c r="AK80" s="177">
        <f t="shared" si="27"/>
        <v>-0.19038135781902371</v>
      </c>
      <c r="AL80" s="177">
        <f t="shared" si="28"/>
        <v>-1.3774979821972784</v>
      </c>
      <c r="AM80" s="177">
        <f t="shared" si="29"/>
        <v>-0.82323510271123979</v>
      </c>
      <c r="AN80" s="177">
        <f t="shared" si="51"/>
        <v>11.376974163964048</v>
      </c>
      <c r="AO80" s="177">
        <f t="shared" si="51"/>
        <v>11.376974193433037</v>
      </c>
      <c r="AP80" s="177">
        <f t="shared" si="51"/>
        <v>11.376974601541992</v>
      </c>
      <c r="AQ80" s="177">
        <f t="shared" si="51"/>
        <v>11.37698025330242</v>
      </c>
      <c r="AR80" s="177">
        <f t="shared" si="51"/>
        <v>11.377058514399641</v>
      </c>
      <c r="AS80" s="177">
        <f t="shared" si="51"/>
        <v>11.378140646895236</v>
      </c>
      <c r="AT80" s="177">
        <f t="shared" si="51"/>
        <v>11.392816308805424</v>
      </c>
      <c r="AU80" s="177">
        <f t="shared" si="31"/>
        <v>11.557028913336723</v>
      </c>
    </row>
    <row r="81" spans="1:47" s="177" customFormat="1" ht="12.95" customHeight="1" x14ac:dyDescent="0.2">
      <c r="A81" s="177" t="s">
        <v>109</v>
      </c>
      <c r="C81" s="196">
        <v>41070.381000000001</v>
      </c>
      <c r="D81" s="196"/>
      <c r="E81" s="177">
        <f t="shared" si="11"/>
        <v>-6902.9583345456613</v>
      </c>
      <c r="F81" s="177">
        <f t="shared" si="12"/>
        <v>-6903</v>
      </c>
      <c r="G81" s="177">
        <f t="shared" si="13"/>
        <v>2.8640000004088506E-2</v>
      </c>
      <c r="I81" s="177">
        <f>+G81</f>
        <v>2.8640000004088506E-2</v>
      </c>
      <c r="O81" s="177">
        <f t="shared" ca="1" si="15"/>
        <v>0.15744438696778232</v>
      </c>
      <c r="Q81" s="198">
        <f t="shared" si="16"/>
        <v>26051.881000000001</v>
      </c>
      <c r="S81" s="178">
        <f>S$16</f>
        <v>0.1</v>
      </c>
      <c r="Z81" s="177">
        <f t="shared" si="17"/>
        <v>-6903</v>
      </c>
      <c r="AA81" s="177">
        <f t="shared" si="18"/>
        <v>2.8558221465107246E-2</v>
      </c>
      <c r="AB81" s="177">
        <f t="shared" si="19"/>
        <v>2.3953742734681829E-2</v>
      </c>
      <c r="AC81" s="177">
        <f t="shared" si="20"/>
        <v>2.8640000004088506E-2</v>
      </c>
      <c r="AD81" s="177">
        <f t="shared" si="21"/>
        <v>8.1778538981260029E-5</v>
      </c>
      <c r="AE81" s="177">
        <f t="shared" si="22"/>
        <v>6.6877294379094664E-10</v>
      </c>
      <c r="AF81" s="177">
        <f t="shared" si="23"/>
        <v>2.8640000004088506E-2</v>
      </c>
      <c r="AG81" s="178"/>
      <c r="AH81" s="177">
        <f t="shared" si="24"/>
        <v>4.686257269406675E-3</v>
      </c>
      <c r="AI81" s="177">
        <f t="shared" si="25"/>
        <v>1.0387345607065717</v>
      </c>
      <c r="AJ81" s="177">
        <f t="shared" si="26"/>
        <v>0.53621349134411112</v>
      </c>
      <c r="AK81" s="177">
        <f t="shared" si="27"/>
        <v>-0.19008794635164611</v>
      </c>
      <c r="AL81" s="177">
        <f t="shared" si="28"/>
        <v>-1.3697766922858774</v>
      </c>
      <c r="AM81" s="177">
        <f t="shared" si="29"/>
        <v>-0.81677852510268378</v>
      </c>
      <c r="AN81" s="177">
        <f t="shared" ref="AN81:AT90" si="52">$AU81+$AB$7*SIN(AO81)</f>
        <v>11.38427147113214</v>
      </c>
      <c r="AO81" s="177">
        <f t="shared" si="52"/>
        <v>11.384271503672972</v>
      </c>
      <c r="AP81" s="177">
        <f t="shared" si="52"/>
        <v>11.384271946281274</v>
      </c>
      <c r="AQ81" s="177">
        <f t="shared" si="52"/>
        <v>11.384277966427064</v>
      </c>
      <c r="AR81" s="177">
        <f t="shared" si="52"/>
        <v>11.384359840776456</v>
      </c>
      <c r="AS81" s="177">
        <f t="shared" si="52"/>
        <v>11.385471716880621</v>
      </c>
      <c r="AT81" s="177">
        <f t="shared" si="52"/>
        <v>11.400284442265171</v>
      </c>
      <c r="AU81" s="177">
        <f t="shared" si="31"/>
        <v>11.56379450268023</v>
      </c>
    </row>
    <row r="82" spans="1:47" s="177" customFormat="1" ht="12.95" customHeight="1" x14ac:dyDescent="0.2">
      <c r="A82" s="177" t="s">
        <v>109</v>
      </c>
      <c r="C82" s="196">
        <v>41070.381999999998</v>
      </c>
      <c r="D82" s="196"/>
      <c r="E82" s="177">
        <f t="shared" si="11"/>
        <v>-6902.9568797462825</v>
      </c>
      <c r="F82" s="177">
        <f t="shared" si="12"/>
        <v>-6903</v>
      </c>
      <c r="G82" s="177">
        <f t="shared" si="13"/>
        <v>2.9640000000654254E-2</v>
      </c>
      <c r="I82" s="177">
        <f>+G82</f>
        <v>2.9640000000654254E-2</v>
      </c>
      <c r="O82" s="177">
        <f t="shared" ca="1" si="15"/>
        <v>0.15744438696778232</v>
      </c>
      <c r="Q82" s="198">
        <f t="shared" si="16"/>
        <v>26051.881999999998</v>
      </c>
      <c r="S82" s="178">
        <f>S$16</f>
        <v>0.1</v>
      </c>
      <c r="Z82" s="177">
        <f t="shared" si="17"/>
        <v>-6903</v>
      </c>
      <c r="AA82" s="177">
        <f t="shared" si="18"/>
        <v>2.8558221465107246E-2</v>
      </c>
      <c r="AB82" s="177">
        <f t="shared" si="19"/>
        <v>2.4953742731247577E-2</v>
      </c>
      <c r="AC82" s="177">
        <f t="shared" si="20"/>
        <v>2.9640000000654254E-2</v>
      </c>
      <c r="AD82" s="177">
        <f t="shared" si="21"/>
        <v>1.081778535547008E-3</v>
      </c>
      <c r="AE82" s="177">
        <f t="shared" si="22"/>
        <v>1.1702447999702293E-7</v>
      </c>
      <c r="AF82" s="177">
        <f t="shared" si="23"/>
        <v>2.9640000000654254E-2</v>
      </c>
      <c r="AG82" s="178"/>
      <c r="AH82" s="177">
        <f t="shared" si="24"/>
        <v>4.686257269406675E-3</v>
      </c>
      <c r="AI82" s="177">
        <f t="shared" si="25"/>
        <v>1.0387345607065717</v>
      </c>
      <c r="AJ82" s="177">
        <f t="shared" si="26"/>
        <v>0.53621349134411112</v>
      </c>
      <c r="AK82" s="177">
        <f t="shared" si="27"/>
        <v>-0.19008794635164611</v>
      </c>
      <c r="AL82" s="177">
        <f t="shared" si="28"/>
        <v>-1.3697766922858774</v>
      </c>
      <c r="AM82" s="177">
        <f t="shared" si="29"/>
        <v>-0.81677852510268378</v>
      </c>
      <c r="AN82" s="177">
        <f t="shared" si="52"/>
        <v>11.38427147113214</v>
      </c>
      <c r="AO82" s="177">
        <f t="shared" si="52"/>
        <v>11.384271503672972</v>
      </c>
      <c r="AP82" s="177">
        <f t="shared" si="52"/>
        <v>11.384271946281274</v>
      </c>
      <c r="AQ82" s="177">
        <f t="shared" si="52"/>
        <v>11.384277966427064</v>
      </c>
      <c r="AR82" s="177">
        <f t="shared" si="52"/>
        <v>11.384359840776456</v>
      </c>
      <c r="AS82" s="177">
        <f t="shared" si="52"/>
        <v>11.385471716880621</v>
      </c>
      <c r="AT82" s="177">
        <f t="shared" si="52"/>
        <v>11.400284442265171</v>
      </c>
      <c r="AU82" s="177">
        <f t="shared" si="31"/>
        <v>11.56379450268023</v>
      </c>
    </row>
    <row r="83" spans="1:47" s="177" customFormat="1" ht="12.95" customHeight="1" x14ac:dyDescent="0.2">
      <c r="A83" s="177" t="s">
        <v>110</v>
      </c>
      <c r="C83" s="196">
        <v>41074.508000000002</v>
      </c>
      <c r="D83" s="196"/>
      <c r="E83" s="177">
        <f t="shared" si="11"/>
        <v>-6896.9543774913382</v>
      </c>
      <c r="F83" s="177">
        <f t="shared" si="12"/>
        <v>-6897</v>
      </c>
      <c r="G83" s="177">
        <f t="shared" si="13"/>
        <v>3.1360000000859145E-2</v>
      </c>
      <c r="I83" s="177">
        <f>G83</f>
        <v>3.1360000000859145E-2</v>
      </c>
      <c r="O83" s="177">
        <f t="shared" ca="1" si="15"/>
        <v>0.15738789385297197</v>
      </c>
      <c r="Q83" s="198">
        <f t="shared" si="16"/>
        <v>26056.008000000002</v>
      </c>
      <c r="S83" s="178">
        <f>S$16</f>
        <v>0.1</v>
      </c>
      <c r="Z83" s="177">
        <f t="shared" si="17"/>
        <v>-6897</v>
      </c>
      <c r="AA83" s="177">
        <f t="shared" si="18"/>
        <v>2.8490164555184546E-2</v>
      </c>
      <c r="AB83" s="177">
        <f t="shared" si="19"/>
        <v>2.6714663341827809E-2</v>
      </c>
      <c r="AC83" s="177">
        <f t="shared" si="20"/>
        <v>3.1360000000859145E-2</v>
      </c>
      <c r="AD83" s="177">
        <f t="shared" si="21"/>
        <v>2.8698354456745991E-3</v>
      </c>
      <c r="AE83" s="177">
        <f t="shared" si="22"/>
        <v>8.2359554852503251E-7</v>
      </c>
      <c r="AF83" s="177">
        <f t="shared" si="23"/>
        <v>3.1360000000859145E-2</v>
      </c>
      <c r="AG83" s="178"/>
      <c r="AH83" s="177">
        <f t="shared" si="24"/>
        <v>4.6453366590313364E-3</v>
      </c>
      <c r="AI83" s="177">
        <f t="shared" si="25"/>
        <v>1.0394131256667718</v>
      </c>
      <c r="AJ83" s="177">
        <f t="shared" si="26"/>
        <v>0.53319581910569747</v>
      </c>
      <c r="AK83" s="177">
        <f t="shared" si="27"/>
        <v>-0.1899484115924443</v>
      </c>
      <c r="AL83" s="177">
        <f t="shared" si="28"/>
        <v>-1.3662056432275174</v>
      </c>
      <c r="AM83" s="177">
        <f t="shared" si="29"/>
        <v>-0.81380616033982356</v>
      </c>
      <c r="AN83" s="177">
        <f t="shared" si="52"/>
        <v>11.387642943342728</v>
      </c>
      <c r="AO83" s="177">
        <f t="shared" si="52"/>
        <v>11.387642977384075</v>
      </c>
      <c r="AP83" s="177">
        <f t="shared" si="52"/>
        <v>11.387643436623735</v>
      </c>
      <c r="AQ83" s="177">
        <f t="shared" si="52"/>
        <v>11.387649632012074</v>
      </c>
      <c r="AR83" s="177">
        <f t="shared" si="52"/>
        <v>11.387733202039039</v>
      </c>
      <c r="AS83" s="177">
        <f t="shared" si="52"/>
        <v>11.388858838513414</v>
      </c>
      <c r="AT83" s="177">
        <f t="shared" si="52"/>
        <v>11.403733799359653</v>
      </c>
      <c r="AU83" s="177">
        <f t="shared" si="31"/>
        <v>11.566917082377232</v>
      </c>
    </row>
    <row r="84" spans="1:47" s="177" customFormat="1" ht="12.95" customHeight="1" x14ac:dyDescent="0.2">
      <c r="A84" s="144" t="s">
        <v>108</v>
      </c>
      <c r="B84" s="145" t="s">
        <v>97</v>
      </c>
      <c r="C84" s="146">
        <v>41080.69</v>
      </c>
      <c r="D84" s="196"/>
      <c r="E84" s="70">
        <f t="shared" si="11"/>
        <v>-6887.9608077046105</v>
      </c>
      <c r="F84" s="177">
        <f t="shared" si="12"/>
        <v>-6888</v>
      </c>
      <c r="G84" s="197">
        <f t="shared" si="13"/>
        <v>2.6940000003378373E-2</v>
      </c>
      <c r="J84" s="177">
        <f>G84</f>
        <v>2.6940000003378373E-2</v>
      </c>
      <c r="O84" s="177">
        <f t="shared" ca="1" si="15"/>
        <v>0.15730315418075649</v>
      </c>
      <c r="Q84" s="198">
        <f t="shared" si="16"/>
        <v>26062.190000000002</v>
      </c>
      <c r="S84" s="178">
        <f>S$17</f>
        <v>1</v>
      </c>
      <c r="Z84" s="177">
        <f t="shared" si="17"/>
        <v>-6888</v>
      </c>
      <c r="AA84" s="177">
        <f t="shared" si="18"/>
        <v>2.8387932953352221E-2</v>
      </c>
      <c r="AB84" s="177">
        <f t="shared" si="19"/>
        <v>2.2356193373134093E-2</v>
      </c>
      <c r="AC84" s="177">
        <f t="shared" si="20"/>
        <v>2.6940000003378373E-2</v>
      </c>
      <c r="AD84" s="177">
        <f t="shared" si="21"/>
        <v>-1.4479329499738486E-3</v>
      </c>
      <c r="AE84" s="177">
        <f t="shared" si="22"/>
        <v>2.0965098276199713E-6</v>
      </c>
      <c r="AF84" s="177">
        <f t="shared" si="23"/>
        <v>2.6940000003378373E-2</v>
      </c>
      <c r="AG84" s="178"/>
      <c r="AH84" s="177">
        <f t="shared" si="24"/>
        <v>4.5838066302442797E-3</v>
      </c>
      <c r="AI84" s="177">
        <f t="shared" si="25"/>
        <v>1.040431688633694</v>
      </c>
      <c r="AJ84" s="177">
        <f t="shared" si="26"/>
        <v>0.52864914436611676</v>
      </c>
      <c r="AK84" s="177">
        <f t="shared" si="27"/>
        <v>-0.18973421435140631</v>
      </c>
      <c r="AL84" s="177">
        <f t="shared" si="28"/>
        <v>-1.3608403172742169</v>
      </c>
      <c r="AM84" s="177">
        <f t="shared" si="29"/>
        <v>-0.80935652569947314</v>
      </c>
      <c r="AN84" s="177">
        <f t="shared" si="52"/>
        <v>11.392704281475005</v>
      </c>
      <c r="AO84" s="177">
        <f t="shared" si="52"/>
        <v>11.392704317868986</v>
      </c>
      <c r="AP84" s="177">
        <f t="shared" si="52"/>
        <v>11.392704802915958</v>
      </c>
      <c r="AQ84" s="177">
        <f t="shared" si="52"/>
        <v>11.392711267408449</v>
      </c>
      <c r="AR84" s="177">
        <f t="shared" si="52"/>
        <v>11.392797413807504</v>
      </c>
      <c r="AS84" s="177">
        <f t="shared" si="52"/>
        <v>11.393943724633516</v>
      </c>
      <c r="AT84" s="177">
        <f t="shared" si="52"/>
        <v>11.408910817347598</v>
      </c>
      <c r="AU84" s="177">
        <f t="shared" si="31"/>
        <v>11.571600951922738</v>
      </c>
    </row>
    <row r="85" spans="1:47" s="177" customFormat="1" ht="12.95" customHeight="1" x14ac:dyDescent="0.2">
      <c r="A85" s="177" t="s">
        <v>104</v>
      </c>
      <c r="C85" s="196">
        <v>41133.616199999997</v>
      </c>
      <c r="D85" s="196">
        <v>5.0000000000000001E-3</v>
      </c>
      <c r="E85" s="177">
        <f t="shared" ref="E85:E148" si="53">(C85-C$7)/C$8</f>
        <v>-6810.963804591348</v>
      </c>
      <c r="F85" s="177">
        <f t="shared" ref="F85:F148" si="54">ROUND(2*E85,0)/2</f>
        <v>-6811</v>
      </c>
      <c r="G85" s="177">
        <f t="shared" ref="G85:G148" si="55">C85-(C$7+C$8*F85)</f>
        <v>2.4879999997210689E-2</v>
      </c>
      <c r="J85" s="177">
        <f>G85</f>
        <v>2.4879999997210689E-2</v>
      </c>
      <c r="O85" s="177">
        <f t="shared" ref="O85:O148" ca="1" si="56">+C$11+C$12*F85</f>
        <v>0.15657815920735724</v>
      </c>
      <c r="Q85" s="198">
        <f t="shared" ref="Q85:Q148" si="57">C85-15018.5</f>
        <v>26115.116199999997</v>
      </c>
      <c r="S85" s="178">
        <f>S$17</f>
        <v>1</v>
      </c>
      <c r="Z85" s="177">
        <f t="shared" ref="Z85:Z148" si="58">F85</f>
        <v>-6811</v>
      </c>
      <c r="AA85" s="177">
        <f t="shared" ref="AA85:AA148" si="59">AB$3+AB$4*Z85+AB$5*Z85^2+AH85</f>
        <v>2.7506279535920754E-2</v>
      </c>
      <c r="AB85" s="177">
        <f t="shared" ref="AB85:AB148" si="60">IF(S85&lt;&gt;0,G85-AH85,-9999)</f>
        <v>2.0829763301664136E-2</v>
      </c>
      <c r="AC85" s="177">
        <f t="shared" ref="AC85:AC148" si="61">+G85-P85</f>
        <v>2.4879999997210689E-2</v>
      </c>
      <c r="AD85" s="177">
        <f t="shared" ref="AD85:AD148" si="62">IF(S85&lt;&gt;0,G85-AA85,-9999)</f>
        <v>-2.6262795387100649E-3</v>
      </c>
      <c r="AE85" s="177">
        <f t="shared" ref="AE85:AE148" si="63">+(G85-AA85)^2*S85</f>
        <v>6.8973442154471512E-6</v>
      </c>
      <c r="AF85" s="177">
        <f t="shared" ref="AF85:AF148" si="64">IF(S85&lt;&gt;0,G85-P85,-9999)</f>
        <v>2.4879999997210689E-2</v>
      </c>
      <c r="AG85" s="178"/>
      <c r="AH85" s="177">
        <f t="shared" ref="AH85:AH148" si="65">$AB$6*($AB$11/AI85*AJ85+$AB$12)</f>
        <v>4.050236695546554E-3</v>
      </c>
      <c r="AI85" s="177">
        <f t="shared" ref="AI85:AI148" si="66">1+$AB$7*COS(AL85)</f>
        <v>1.049176526223579</v>
      </c>
      <c r="AJ85" s="177">
        <f t="shared" ref="AJ85:AJ148" si="67">SIN(AL85+RADIANS($AB$9))</f>
        <v>0.48876461210595473</v>
      </c>
      <c r="AK85" s="177">
        <f t="shared" ref="AK85:AK148" si="68">$AB$7*SIN(AL85)</f>
        <v>-0.18765783439520725</v>
      </c>
      <c r="AL85" s="177">
        <f t="shared" ref="AL85:AL148" si="69">2*ATAN(AM85)</f>
        <v>-1.3145050910824685</v>
      </c>
      <c r="AM85" s="177">
        <f t="shared" ref="AM85:AM148" si="70">SQRT((1+$AB$7)/(1-$AB$7))*TAN(AN85/2)</f>
        <v>-0.77171191605516554</v>
      </c>
      <c r="AN85" s="177">
        <f t="shared" si="52"/>
        <v>11.436209945446354</v>
      </c>
      <c r="AO85" s="177">
        <f t="shared" si="52"/>
        <v>11.436210007617305</v>
      </c>
      <c r="AP85" s="177">
        <f t="shared" si="52"/>
        <v>11.436210759005416</v>
      </c>
      <c r="AQ85" s="177">
        <f t="shared" si="52"/>
        <v>11.436219840066522</v>
      </c>
      <c r="AR85" s="177">
        <f t="shared" si="52"/>
        <v>11.436329577340373</v>
      </c>
      <c r="AS85" s="177">
        <f t="shared" si="52"/>
        <v>11.437653651273944</v>
      </c>
      <c r="AT85" s="177">
        <f t="shared" si="52"/>
        <v>11.453347843635351</v>
      </c>
      <c r="AU85" s="177">
        <f t="shared" ref="AU85:AU148" si="71">RADIANS($AB$9)+$AB$18*(F85-AB$15)</f>
        <v>11.611674058034282</v>
      </c>
    </row>
    <row r="86" spans="1:47" s="177" customFormat="1" ht="12.95" customHeight="1" x14ac:dyDescent="0.2">
      <c r="A86" s="177" t="s">
        <v>111</v>
      </c>
      <c r="C86" s="196">
        <v>41389.309000000001</v>
      </c>
      <c r="D86" s="196"/>
      <c r="E86" s="177">
        <f t="shared" si="53"/>
        <v>-6438.9820768715945</v>
      </c>
      <c r="F86" s="177">
        <f t="shared" si="54"/>
        <v>-6439</v>
      </c>
      <c r="G86" s="177">
        <f t="shared" si="55"/>
        <v>1.2320000001636799E-2</v>
      </c>
      <c r="I86" s="177">
        <f>G86</f>
        <v>1.2320000001636799E-2</v>
      </c>
      <c r="O86" s="177">
        <f t="shared" ca="1" si="56"/>
        <v>0.15307558608911676</v>
      </c>
      <c r="Q86" s="198">
        <f t="shared" si="57"/>
        <v>26370.809000000001</v>
      </c>
      <c r="S86" s="178">
        <f>S$16</f>
        <v>0.1</v>
      </c>
      <c r="Z86" s="177">
        <f t="shared" si="58"/>
        <v>-6439</v>
      </c>
      <c r="AA86" s="177">
        <f t="shared" si="59"/>
        <v>2.3094447101767609E-2</v>
      </c>
      <c r="AB86" s="177">
        <f t="shared" si="60"/>
        <v>1.1003504324046769E-2</v>
      </c>
      <c r="AC86" s="177">
        <f t="shared" si="61"/>
        <v>1.2320000001636799E-2</v>
      </c>
      <c r="AD86" s="177">
        <f t="shared" si="62"/>
        <v>-1.0774447100130809E-2</v>
      </c>
      <c r="AE86" s="177">
        <f t="shared" si="63"/>
        <v>1.1608871031351722E-5</v>
      </c>
      <c r="AF86" s="177">
        <f t="shared" si="64"/>
        <v>1.2320000001636799E-2</v>
      </c>
      <c r="AG86" s="178"/>
      <c r="AH86" s="177">
        <f t="shared" si="65"/>
        <v>1.3164956775900296E-3</v>
      </c>
      <c r="AI86" s="177">
        <f t="shared" si="66"/>
        <v>1.0915168845445187</v>
      </c>
      <c r="AJ86" s="177">
        <f t="shared" si="67"/>
        <v>0.27221048611425264</v>
      </c>
      <c r="AK86" s="177">
        <f t="shared" si="68"/>
        <v>-0.17105102567533065</v>
      </c>
      <c r="AL86" s="177">
        <f t="shared" si="69"/>
        <v>-1.0795214773770443</v>
      </c>
      <c r="AM86" s="177">
        <f t="shared" si="70"/>
        <v>-0.59910443809591363</v>
      </c>
      <c r="AN86" s="177">
        <f t="shared" si="52"/>
        <v>11.651541648365818</v>
      </c>
      <c r="AO86" s="177">
        <f t="shared" si="52"/>
        <v>11.651542061890796</v>
      </c>
      <c r="AP86" s="177">
        <f t="shared" si="52"/>
        <v>11.651545556787093</v>
      </c>
      <c r="AQ86" s="177">
        <f t="shared" si="52"/>
        <v>11.651575093184508</v>
      </c>
      <c r="AR86" s="177">
        <f t="shared" si="52"/>
        <v>11.6518246687253</v>
      </c>
      <c r="AS86" s="177">
        <f t="shared" si="52"/>
        <v>11.653930303971515</v>
      </c>
      <c r="AT86" s="177">
        <f t="shared" si="52"/>
        <v>11.671473037560897</v>
      </c>
      <c r="AU86" s="177">
        <f t="shared" si="71"/>
        <v>11.805273999248497</v>
      </c>
    </row>
    <row r="87" spans="1:47" s="177" customFormat="1" ht="12.95" customHeight="1" x14ac:dyDescent="0.2">
      <c r="A87" s="177" t="s">
        <v>111</v>
      </c>
      <c r="C87" s="196">
        <v>41391.392999999996</v>
      </c>
      <c r="D87" s="196"/>
      <c r="E87" s="177">
        <f t="shared" si="53"/>
        <v>-6435.9502749570856</v>
      </c>
      <c r="F87" s="177">
        <f t="shared" si="54"/>
        <v>-6436</v>
      </c>
      <c r="G87" s="177">
        <f t="shared" si="55"/>
        <v>3.4180000002379529E-2</v>
      </c>
      <c r="I87" s="177">
        <f>G87</f>
        <v>3.4180000002379529E-2</v>
      </c>
      <c r="O87" s="177">
        <f t="shared" ca="1" si="56"/>
        <v>0.15304733953171157</v>
      </c>
      <c r="Q87" s="198">
        <f t="shared" si="57"/>
        <v>26372.892999999996</v>
      </c>
      <c r="S87" s="178">
        <f>S$16</f>
        <v>0.1</v>
      </c>
      <c r="Z87" s="177">
        <f t="shared" si="58"/>
        <v>-6436</v>
      </c>
      <c r="AA87" s="177">
        <f t="shared" si="59"/>
        <v>2.3058024441088031E-2</v>
      </c>
      <c r="AB87" s="177">
        <f t="shared" si="60"/>
        <v>3.288641795914201E-2</v>
      </c>
      <c r="AC87" s="177">
        <f t="shared" si="61"/>
        <v>3.4180000002379529E-2</v>
      </c>
      <c r="AD87" s="177">
        <f t="shared" si="62"/>
        <v>1.1121975561291499E-2</v>
      </c>
      <c r="AE87" s="177">
        <f t="shared" si="63"/>
        <v>1.2369834038596535E-5</v>
      </c>
      <c r="AF87" s="177">
        <f t="shared" si="64"/>
        <v>3.4180000002379529E-2</v>
      </c>
      <c r="AG87" s="178"/>
      <c r="AH87" s="177">
        <f t="shared" si="65"/>
        <v>1.2935820432375161E-3</v>
      </c>
      <c r="AI87" s="177">
        <f t="shared" si="66"/>
        <v>1.091853833819421</v>
      </c>
      <c r="AJ87" s="177">
        <f t="shared" si="67"/>
        <v>0.27031346868072725</v>
      </c>
      <c r="AK87" s="177">
        <f t="shared" si="68"/>
        <v>-0.1708703214545802</v>
      </c>
      <c r="AL87" s="177">
        <f t="shared" si="69"/>
        <v>-1.0775505611493381</v>
      </c>
      <c r="AM87" s="177">
        <f t="shared" si="70"/>
        <v>-0.59776606305031577</v>
      </c>
      <c r="AN87" s="177">
        <f t="shared" si="52"/>
        <v>11.653312739272199</v>
      </c>
      <c r="AO87" s="177">
        <f t="shared" si="52"/>
        <v>11.653313157630118</v>
      </c>
      <c r="AP87" s="177">
        <f t="shared" si="52"/>
        <v>11.653316685259879</v>
      </c>
      <c r="AQ87" s="177">
        <f t="shared" si="52"/>
        <v>11.653346429895203</v>
      </c>
      <c r="AR87" s="177">
        <f t="shared" si="52"/>
        <v>11.65359718828085</v>
      </c>
      <c r="AS87" s="177">
        <f t="shared" si="52"/>
        <v>11.655707951712333</v>
      </c>
      <c r="AT87" s="177">
        <f t="shared" si="52"/>
        <v>11.673253800756127</v>
      </c>
      <c r="AU87" s="177">
        <f t="shared" si="71"/>
        <v>11.806835289096998</v>
      </c>
    </row>
    <row r="88" spans="1:47" s="177" customFormat="1" ht="12.95" customHeight="1" x14ac:dyDescent="0.2">
      <c r="A88" s="144" t="s">
        <v>112</v>
      </c>
      <c r="B88" s="145" t="s">
        <v>97</v>
      </c>
      <c r="C88" s="146">
        <v>41742.620999999999</v>
      </c>
      <c r="D88" s="196"/>
      <c r="E88" s="70">
        <f t="shared" si="53"/>
        <v>-5924.983997206783</v>
      </c>
      <c r="F88" s="177">
        <f t="shared" si="54"/>
        <v>-5925</v>
      </c>
      <c r="G88" s="197">
        <f t="shared" si="55"/>
        <v>1.0999999998603016E-2</v>
      </c>
      <c r="J88" s="177">
        <f>G88</f>
        <v>1.0999999998603016E-2</v>
      </c>
      <c r="O88" s="177">
        <f t="shared" ca="1" si="56"/>
        <v>0.1482360092536984</v>
      </c>
      <c r="Q88" s="198">
        <f t="shared" si="57"/>
        <v>26724.120999999999</v>
      </c>
      <c r="S88" s="178">
        <f>S$17</f>
        <v>1</v>
      </c>
      <c r="Z88" s="177">
        <f t="shared" si="58"/>
        <v>-5925</v>
      </c>
      <c r="AA88" s="177">
        <f t="shared" si="59"/>
        <v>1.6762386125733886E-2</v>
      </c>
      <c r="AB88" s="177">
        <f t="shared" si="60"/>
        <v>1.3706614825892322E-2</v>
      </c>
      <c r="AC88" s="177">
        <f t="shared" si="61"/>
        <v>1.0999999998603016E-2</v>
      </c>
      <c r="AD88" s="177">
        <f t="shared" si="62"/>
        <v>-5.7623861271308696E-3</v>
      </c>
      <c r="AE88" s="177">
        <f t="shared" si="63"/>
        <v>3.3205093878150301E-5</v>
      </c>
      <c r="AF88" s="177">
        <f t="shared" si="64"/>
        <v>1.0999999998603016E-2</v>
      </c>
      <c r="AG88" s="178"/>
      <c r="AH88" s="177">
        <f t="shared" si="65"/>
        <v>-2.7066148272893061E-3</v>
      </c>
      <c r="AI88" s="177">
        <f t="shared" si="66"/>
        <v>1.1452661600011342</v>
      </c>
      <c r="AJ88" s="177">
        <f t="shared" si="67"/>
        <v>-7.9227249747696654E-2</v>
      </c>
      <c r="AK88" s="177">
        <f t="shared" si="68"/>
        <v>-0.12857502206821611</v>
      </c>
      <c r="AL88" s="177">
        <f t="shared" si="69"/>
        <v>-0.72452158585973248</v>
      </c>
      <c r="AM88" s="177">
        <f t="shared" si="70"/>
        <v>-0.37898615440625905</v>
      </c>
      <c r="AN88" s="177">
        <f t="shared" si="52"/>
        <v>11.962641515861407</v>
      </c>
      <c r="AO88" s="177">
        <f t="shared" si="52"/>
        <v>11.96264311814153</v>
      </c>
      <c r="AP88" s="177">
        <f t="shared" si="52"/>
        <v>11.962653151106514</v>
      </c>
      <c r="AQ88" s="177">
        <f t="shared" si="52"/>
        <v>11.96271597274194</v>
      </c>
      <c r="AR88" s="177">
        <f t="shared" si="52"/>
        <v>11.963109269984546</v>
      </c>
      <c r="AS88" s="177">
        <f t="shared" si="52"/>
        <v>11.965569106892348</v>
      </c>
      <c r="AT88" s="177">
        <f t="shared" si="52"/>
        <v>11.980861385186603</v>
      </c>
      <c r="AU88" s="177">
        <f t="shared" si="71"/>
        <v>12.072774993291794</v>
      </c>
    </row>
    <row r="89" spans="1:47" s="177" customFormat="1" ht="12.95" customHeight="1" x14ac:dyDescent="0.2">
      <c r="A89" s="144" t="s">
        <v>112</v>
      </c>
      <c r="B89" s="145" t="s">
        <v>97</v>
      </c>
      <c r="C89" s="146">
        <v>41753.620999999999</v>
      </c>
      <c r="D89" s="196"/>
      <c r="E89" s="70">
        <f t="shared" si="53"/>
        <v>-5908.981203991967</v>
      </c>
      <c r="F89" s="177">
        <f t="shared" si="54"/>
        <v>-5909</v>
      </c>
      <c r="G89" s="197">
        <f t="shared" si="55"/>
        <v>1.292000000103144E-2</v>
      </c>
      <c r="J89" s="177">
        <f>G89</f>
        <v>1.292000000103144E-2</v>
      </c>
      <c r="O89" s="177">
        <f t="shared" ca="1" si="56"/>
        <v>0.14808536094753752</v>
      </c>
      <c r="Q89" s="198">
        <f t="shared" si="57"/>
        <v>26735.120999999999</v>
      </c>
      <c r="S89" s="178">
        <f>S$17</f>
        <v>1</v>
      </c>
      <c r="Z89" s="177">
        <f t="shared" si="58"/>
        <v>-5909</v>
      </c>
      <c r="AA89" s="177">
        <f t="shared" si="59"/>
        <v>1.6564714022808714E-2</v>
      </c>
      <c r="AB89" s="177">
        <f t="shared" si="60"/>
        <v>1.5752593659349116E-2</v>
      </c>
      <c r="AC89" s="177">
        <f t="shared" si="61"/>
        <v>1.292000000103144E-2</v>
      </c>
      <c r="AD89" s="177">
        <f t="shared" si="62"/>
        <v>-3.6447140217772747E-3</v>
      </c>
      <c r="AE89" s="177">
        <f t="shared" si="63"/>
        <v>1.3283940300539876E-5</v>
      </c>
      <c r="AF89" s="177">
        <f t="shared" si="64"/>
        <v>1.292000000103144E-2</v>
      </c>
      <c r="AG89" s="178"/>
      <c r="AH89" s="177">
        <f t="shared" si="65"/>
        <v>-2.8325936583176773E-3</v>
      </c>
      <c r="AI89" s="177">
        <f t="shared" si="66"/>
        <v>1.1467457539749302</v>
      </c>
      <c r="AJ89" s="177">
        <f t="shared" si="67"/>
        <v>-9.0768953886748729E-2</v>
      </c>
      <c r="AK89" s="177">
        <f t="shared" si="68"/>
        <v>-0.12688371539187623</v>
      </c>
      <c r="AL89" s="177">
        <f t="shared" si="69"/>
        <v>-0.71293789571930799</v>
      </c>
      <c r="AM89" s="177">
        <f t="shared" si="70"/>
        <v>-0.37237685739743287</v>
      </c>
      <c r="AN89" s="177">
        <f t="shared" si="52"/>
        <v>11.972557359742527</v>
      </c>
      <c r="AO89" s="177">
        <f t="shared" si="52"/>
        <v>11.972558999839153</v>
      </c>
      <c r="AP89" s="177">
        <f t="shared" si="52"/>
        <v>11.972569200348424</v>
      </c>
      <c r="AQ89" s="177">
        <f t="shared" si="52"/>
        <v>11.972632640393078</v>
      </c>
      <c r="AR89" s="177">
        <f t="shared" si="52"/>
        <v>11.973027132211369</v>
      </c>
      <c r="AS89" s="177">
        <f t="shared" si="52"/>
        <v>11.975477867567484</v>
      </c>
      <c r="AT89" s="177">
        <f t="shared" si="52"/>
        <v>11.990613983272418</v>
      </c>
      <c r="AU89" s="177">
        <f t="shared" si="71"/>
        <v>12.081101872483803</v>
      </c>
    </row>
    <row r="90" spans="1:47" s="177" customFormat="1" ht="12.95" customHeight="1" x14ac:dyDescent="0.2">
      <c r="A90" s="144" t="s">
        <v>112</v>
      </c>
      <c r="B90" s="145" t="s">
        <v>97</v>
      </c>
      <c r="C90" s="146">
        <v>41766.68</v>
      </c>
      <c r="D90" s="196"/>
      <c r="E90" s="70">
        <f t="shared" si="53"/>
        <v>-5889.9829788472134</v>
      </c>
      <c r="F90" s="177">
        <f t="shared" si="54"/>
        <v>-5890</v>
      </c>
      <c r="G90" s="197">
        <f t="shared" si="55"/>
        <v>1.1700000002747402E-2</v>
      </c>
      <c r="J90" s="177">
        <f>G90</f>
        <v>1.1700000002747402E-2</v>
      </c>
      <c r="O90" s="177">
        <f t="shared" ca="1" si="56"/>
        <v>0.14790646608397148</v>
      </c>
      <c r="Q90" s="198">
        <f t="shared" si="57"/>
        <v>26748.18</v>
      </c>
      <c r="S90" s="178">
        <f>S$17</f>
        <v>1</v>
      </c>
      <c r="Z90" s="177">
        <f t="shared" si="58"/>
        <v>-5890</v>
      </c>
      <c r="AA90" s="177">
        <f t="shared" si="59"/>
        <v>1.6330146130240759E-2</v>
      </c>
      <c r="AB90" s="177">
        <f t="shared" si="60"/>
        <v>1.4682039961577024E-2</v>
      </c>
      <c r="AC90" s="177">
        <f t="shared" si="61"/>
        <v>1.1700000002747402E-2</v>
      </c>
      <c r="AD90" s="177">
        <f t="shared" si="62"/>
        <v>-4.6301461274933578E-3</v>
      </c>
      <c r="AE90" s="177">
        <f t="shared" si="63"/>
        <v>2.1438253161941738E-5</v>
      </c>
      <c r="AF90" s="177">
        <f t="shared" si="64"/>
        <v>1.1700000002747402E-2</v>
      </c>
      <c r="AG90" s="178"/>
      <c r="AH90" s="177">
        <f t="shared" si="65"/>
        <v>-2.9820399588296217E-3</v>
      </c>
      <c r="AI90" s="177">
        <f t="shared" si="66"/>
        <v>1.1484820058767742</v>
      </c>
      <c r="AJ90" s="177">
        <f t="shared" si="67"/>
        <v>-0.10449721336314047</v>
      </c>
      <c r="AK90" s="177">
        <f t="shared" si="68"/>
        <v>-0.12484745681080964</v>
      </c>
      <c r="AL90" s="177">
        <f t="shared" si="69"/>
        <v>-0.6991436218110868</v>
      </c>
      <c r="AM90" s="177">
        <f t="shared" si="70"/>
        <v>-0.36454332713930426</v>
      </c>
      <c r="AN90" s="177">
        <f t="shared" si="52"/>
        <v>11.984348951432061</v>
      </c>
      <c r="AO90" s="177">
        <f t="shared" si="52"/>
        <v>11.984350635190417</v>
      </c>
      <c r="AP90" s="177">
        <f t="shared" si="52"/>
        <v>11.984361025267065</v>
      </c>
      <c r="AQ90" s="177">
        <f t="shared" si="52"/>
        <v>11.984425138413799</v>
      </c>
      <c r="AR90" s="177">
        <f t="shared" si="52"/>
        <v>11.984820696051779</v>
      </c>
      <c r="AS90" s="177">
        <f t="shared" si="52"/>
        <v>11.987258891377724</v>
      </c>
      <c r="AT90" s="177">
        <f t="shared" si="52"/>
        <v>12.002203334443479</v>
      </c>
      <c r="AU90" s="177">
        <f t="shared" si="71"/>
        <v>12.090990041524314</v>
      </c>
    </row>
    <row r="91" spans="1:47" s="177" customFormat="1" ht="12.95" customHeight="1" x14ac:dyDescent="0.2">
      <c r="A91" s="177" t="s">
        <v>113</v>
      </c>
      <c r="C91" s="196">
        <v>41766.682999999997</v>
      </c>
      <c r="D91" s="196"/>
      <c r="E91" s="177">
        <f t="shared" si="53"/>
        <v>-5889.9786144490681</v>
      </c>
      <c r="F91" s="177">
        <f t="shared" si="54"/>
        <v>-5890</v>
      </c>
      <c r="G91" s="177">
        <f t="shared" si="55"/>
        <v>1.4699999999720603E-2</v>
      </c>
      <c r="I91" s="177">
        <f>G91</f>
        <v>1.4699999999720603E-2</v>
      </c>
      <c r="O91" s="177">
        <f t="shared" ca="1" si="56"/>
        <v>0.14790646608397148</v>
      </c>
      <c r="Q91" s="198">
        <f t="shared" si="57"/>
        <v>26748.182999999997</v>
      </c>
      <c r="S91" s="178">
        <f>S$16</f>
        <v>0.1</v>
      </c>
      <c r="Z91" s="177">
        <f t="shared" si="58"/>
        <v>-5890</v>
      </c>
      <c r="AA91" s="177">
        <f t="shared" si="59"/>
        <v>1.6330146130240759E-2</v>
      </c>
      <c r="AB91" s="177">
        <f t="shared" si="60"/>
        <v>1.7682039958550225E-2</v>
      </c>
      <c r="AC91" s="177">
        <f t="shared" si="61"/>
        <v>1.4699999999720603E-2</v>
      </c>
      <c r="AD91" s="177">
        <f t="shared" si="62"/>
        <v>-1.6301461305201562E-3</v>
      </c>
      <c r="AE91" s="177">
        <f t="shared" si="63"/>
        <v>2.657376406849838E-7</v>
      </c>
      <c r="AF91" s="177">
        <f t="shared" si="64"/>
        <v>1.4699999999720603E-2</v>
      </c>
      <c r="AG91" s="178"/>
      <c r="AH91" s="177">
        <f t="shared" si="65"/>
        <v>-2.9820399588296217E-3</v>
      </c>
      <c r="AI91" s="177">
        <f t="shared" si="66"/>
        <v>1.1484820058767742</v>
      </c>
      <c r="AJ91" s="177">
        <f t="shared" si="67"/>
        <v>-0.10449721336314047</v>
      </c>
      <c r="AK91" s="177">
        <f t="shared" si="68"/>
        <v>-0.12484745681080964</v>
      </c>
      <c r="AL91" s="177">
        <f t="shared" si="69"/>
        <v>-0.6991436218110868</v>
      </c>
      <c r="AM91" s="177">
        <f t="shared" si="70"/>
        <v>-0.36454332713930426</v>
      </c>
      <c r="AN91" s="177">
        <f t="shared" ref="AN91:AT100" si="72">$AU91+$AB$7*SIN(AO91)</f>
        <v>11.984348951432061</v>
      </c>
      <c r="AO91" s="177">
        <f t="shared" si="72"/>
        <v>11.984350635190417</v>
      </c>
      <c r="AP91" s="177">
        <f t="shared" si="72"/>
        <v>11.984361025267065</v>
      </c>
      <c r="AQ91" s="177">
        <f t="shared" si="72"/>
        <v>11.984425138413799</v>
      </c>
      <c r="AR91" s="177">
        <f t="shared" si="72"/>
        <v>11.984820696051779</v>
      </c>
      <c r="AS91" s="177">
        <f t="shared" si="72"/>
        <v>11.987258891377724</v>
      </c>
      <c r="AT91" s="177">
        <f t="shared" si="72"/>
        <v>12.002203334443479</v>
      </c>
      <c r="AU91" s="177">
        <f t="shared" si="71"/>
        <v>12.090990041524314</v>
      </c>
    </row>
    <row r="92" spans="1:47" s="177" customFormat="1" ht="12.95" customHeight="1" x14ac:dyDescent="0.2">
      <c r="A92" s="177" t="s">
        <v>113</v>
      </c>
      <c r="C92" s="196">
        <v>41768.745000000003</v>
      </c>
      <c r="D92" s="196"/>
      <c r="E92" s="177">
        <f t="shared" si="53"/>
        <v>-5886.9788181209742</v>
      </c>
      <c r="F92" s="177">
        <f t="shared" si="54"/>
        <v>-5887</v>
      </c>
      <c r="G92" s="177">
        <f t="shared" si="55"/>
        <v>1.4560000003257301E-2</v>
      </c>
      <c r="I92" s="177">
        <f>G92</f>
        <v>1.4560000003257301E-2</v>
      </c>
      <c r="O92" s="177">
        <f t="shared" ca="1" si="56"/>
        <v>0.14787821952656632</v>
      </c>
      <c r="Q92" s="198">
        <f t="shared" si="57"/>
        <v>26750.245000000003</v>
      </c>
      <c r="S92" s="178">
        <f>S$16</f>
        <v>0.1</v>
      </c>
      <c r="Z92" s="177">
        <f t="shared" si="58"/>
        <v>-5887</v>
      </c>
      <c r="AA92" s="177">
        <f t="shared" si="59"/>
        <v>1.6293127298840773E-2</v>
      </c>
      <c r="AB92" s="177">
        <f t="shared" si="60"/>
        <v>1.7565619948288914E-2</v>
      </c>
      <c r="AC92" s="177">
        <f t="shared" si="61"/>
        <v>1.4560000003257301E-2</v>
      </c>
      <c r="AD92" s="177">
        <f t="shared" si="62"/>
        <v>-1.7331272955834719E-3</v>
      </c>
      <c r="AE92" s="177">
        <f t="shared" si="63"/>
        <v>3.0037302226964795E-7</v>
      </c>
      <c r="AF92" s="177">
        <f t="shared" si="64"/>
        <v>1.4560000003257301E-2</v>
      </c>
      <c r="AG92" s="178"/>
      <c r="AH92" s="177">
        <f t="shared" si="65"/>
        <v>-3.005619945031613E-3</v>
      </c>
      <c r="AI92" s="177">
        <f t="shared" si="66"/>
        <v>1.1487540505328935</v>
      </c>
      <c r="AJ92" s="177">
        <f t="shared" si="67"/>
        <v>-0.10666686664217002</v>
      </c>
      <c r="AK92" s="177">
        <f t="shared" si="68"/>
        <v>-0.12452319459191023</v>
      </c>
      <c r="AL92" s="177">
        <f t="shared" si="69"/>
        <v>-0.69696177285117522</v>
      </c>
      <c r="AM92" s="177">
        <f t="shared" si="70"/>
        <v>-0.36330791851940547</v>
      </c>
      <c r="AN92" s="177">
        <f t="shared" si="72"/>
        <v>11.986212407748354</v>
      </c>
      <c r="AO92" s="177">
        <f t="shared" si="72"/>
        <v>11.986214098266014</v>
      </c>
      <c r="AP92" s="177">
        <f t="shared" si="72"/>
        <v>11.986224517294339</v>
      </c>
      <c r="AQ92" s="177">
        <f t="shared" si="72"/>
        <v>11.986288730463539</v>
      </c>
      <c r="AR92" s="177">
        <f t="shared" si="72"/>
        <v>11.9866844209094</v>
      </c>
      <c r="AS92" s="177">
        <f t="shared" si="72"/>
        <v>11.989120464114178</v>
      </c>
      <c r="AT92" s="177">
        <f t="shared" si="72"/>
        <v>12.004034029842447</v>
      </c>
      <c r="AU92" s="177">
        <f t="shared" si="71"/>
        <v>12.092551331372817</v>
      </c>
    </row>
    <row r="93" spans="1:47" s="177" customFormat="1" ht="12.95" customHeight="1" x14ac:dyDescent="0.2">
      <c r="A93" s="177" t="s">
        <v>114</v>
      </c>
      <c r="C93" s="196">
        <v>41776.267</v>
      </c>
      <c r="D93" s="196" t="s">
        <v>52</v>
      </c>
      <c r="E93" s="177">
        <f t="shared" si="53"/>
        <v>-5876.0358171608104</v>
      </c>
      <c r="F93" s="177">
        <f t="shared" si="54"/>
        <v>-5876</v>
      </c>
      <c r="G93" s="177">
        <f t="shared" si="55"/>
        <v>-2.4619999996502884E-2</v>
      </c>
      <c r="O93" s="177">
        <f t="shared" ca="1" si="56"/>
        <v>0.14777464881608071</v>
      </c>
      <c r="Q93" s="198">
        <f t="shared" si="57"/>
        <v>26757.767</v>
      </c>
      <c r="S93" s="178"/>
      <c r="U93" s="177">
        <f>G93</f>
        <v>-2.4619999996502884E-2</v>
      </c>
      <c r="Z93" s="177">
        <f t="shared" si="58"/>
        <v>-5876</v>
      </c>
      <c r="AA93" s="177">
        <f t="shared" si="59"/>
        <v>1.6157437230980225E-2</v>
      </c>
      <c r="AB93" s="177">
        <f t="shared" si="60"/>
        <v>-9999</v>
      </c>
      <c r="AC93" s="177">
        <f t="shared" si="61"/>
        <v>-2.4619999996502884E-2</v>
      </c>
      <c r="AD93" s="177">
        <f t="shared" si="62"/>
        <v>-9999</v>
      </c>
      <c r="AE93" s="177">
        <f t="shared" si="63"/>
        <v>0</v>
      </c>
      <c r="AF93" s="177">
        <f t="shared" si="64"/>
        <v>-9999</v>
      </c>
      <c r="AG93" s="178"/>
      <c r="AH93" s="177">
        <f t="shared" si="65"/>
        <v>-3.0920375282511479E-3</v>
      </c>
      <c r="AI93" s="177">
        <f t="shared" si="66"/>
        <v>1.1497465669042268</v>
      </c>
      <c r="AJ93" s="177">
        <f t="shared" si="67"/>
        <v>-0.1146265999207035</v>
      </c>
      <c r="AK93" s="177">
        <f t="shared" si="68"/>
        <v>-0.12332785265995376</v>
      </c>
      <c r="AL93" s="177">
        <f t="shared" si="69"/>
        <v>-0.68895284105858934</v>
      </c>
      <c r="AM93" s="177">
        <f t="shared" si="70"/>
        <v>-0.35878145373407783</v>
      </c>
      <c r="AN93" s="177">
        <f t="shared" si="72"/>
        <v>11.993048845655835</v>
      </c>
      <c r="AO93" s="177">
        <f t="shared" si="72"/>
        <v>11.993050560620908</v>
      </c>
      <c r="AP93" s="177">
        <f t="shared" si="72"/>
        <v>11.993061083422322</v>
      </c>
      <c r="AQ93" s="177">
        <f t="shared" si="72"/>
        <v>11.993125648390718</v>
      </c>
      <c r="AR93" s="177">
        <f t="shared" si="72"/>
        <v>11.993521742104575</v>
      </c>
      <c r="AS93" s="177">
        <f t="shared" si="72"/>
        <v>11.995949492297845</v>
      </c>
      <c r="AT93" s="177">
        <f t="shared" si="72"/>
        <v>12.01074842068836</v>
      </c>
      <c r="AU93" s="177">
        <f t="shared" si="71"/>
        <v>12.098276060817323</v>
      </c>
    </row>
    <row r="94" spans="1:47" s="177" customFormat="1" ht="12.95" customHeight="1" x14ac:dyDescent="0.2">
      <c r="A94" s="177" t="s">
        <v>115</v>
      </c>
      <c r="C94" s="196">
        <v>41786.618999999999</v>
      </c>
      <c r="D94" s="196"/>
      <c r="E94" s="177">
        <f t="shared" si="53"/>
        <v>-5860.9757339462876</v>
      </c>
      <c r="F94" s="177">
        <f t="shared" si="54"/>
        <v>-5861</v>
      </c>
      <c r="G94" s="177">
        <f t="shared" si="55"/>
        <v>1.6680000000633299E-2</v>
      </c>
      <c r="I94" s="177">
        <f>G94</f>
        <v>1.6680000000633299E-2</v>
      </c>
      <c r="O94" s="177">
        <f t="shared" ca="1" si="56"/>
        <v>0.14763341602905489</v>
      </c>
      <c r="Q94" s="198">
        <f t="shared" si="57"/>
        <v>26768.118999999999</v>
      </c>
      <c r="S94" s="178">
        <f>S$16</f>
        <v>0.1</v>
      </c>
      <c r="Z94" s="177">
        <f t="shared" si="58"/>
        <v>-5861</v>
      </c>
      <c r="AA94" s="177">
        <f t="shared" si="59"/>
        <v>1.5972528008100301E-2</v>
      </c>
      <c r="AB94" s="177">
        <f t="shared" si="60"/>
        <v>1.9889765309222318E-2</v>
      </c>
      <c r="AC94" s="177">
        <f t="shared" si="61"/>
        <v>1.6680000000633299E-2</v>
      </c>
      <c r="AD94" s="177">
        <f t="shared" si="62"/>
        <v>7.0747199253299795E-4</v>
      </c>
      <c r="AE94" s="177">
        <f t="shared" si="63"/>
        <v>5.0051662021861029E-8</v>
      </c>
      <c r="AF94" s="177">
        <f t="shared" si="64"/>
        <v>1.6680000000633299E-2</v>
      </c>
      <c r="AG94" s="178"/>
      <c r="AH94" s="177">
        <f t="shared" si="65"/>
        <v>-3.2097653085890179E-3</v>
      </c>
      <c r="AI94" s="177">
        <f t="shared" si="66"/>
        <v>1.1510872073486296</v>
      </c>
      <c r="AJ94" s="177">
        <f t="shared" si="67"/>
        <v>-0.12549085225646142</v>
      </c>
      <c r="AK94" s="177">
        <f t="shared" si="68"/>
        <v>-0.12168175424815997</v>
      </c>
      <c r="AL94" s="177">
        <f t="shared" si="69"/>
        <v>-0.67800937576540632</v>
      </c>
      <c r="AM94" s="177">
        <f t="shared" si="70"/>
        <v>-0.3526174165054542</v>
      </c>
      <c r="AN94" s="177">
        <f t="shared" si="72"/>
        <v>12.002380728574993</v>
      </c>
      <c r="AO94" s="177">
        <f t="shared" si="72"/>
        <v>12.002382475974537</v>
      </c>
      <c r="AP94" s="177">
        <f t="shared" si="72"/>
        <v>12.002393134037225</v>
      </c>
      <c r="AQ94" s="177">
        <f t="shared" si="72"/>
        <v>12.002458140110168</v>
      </c>
      <c r="AR94" s="177">
        <f t="shared" si="72"/>
        <v>12.002854569859833</v>
      </c>
      <c r="AS94" s="177">
        <f t="shared" si="72"/>
        <v>12.005269993293236</v>
      </c>
      <c r="AT94" s="177">
        <f t="shared" si="72"/>
        <v>12.01990902463421</v>
      </c>
      <c r="AU94" s="177">
        <f t="shared" si="71"/>
        <v>12.106082510059831</v>
      </c>
    </row>
    <row r="95" spans="1:47" s="177" customFormat="1" ht="12.95" customHeight="1" x14ac:dyDescent="0.2">
      <c r="A95" s="144" t="s">
        <v>112</v>
      </c>
      <c r="B95" s="145" t="s">
        <v>97</v>
      </c>
      <c r="C95" s="146">
        <v>41788.678</v>
      </c>
      <c r="D95" s="196"/>
      <c r="E95" s="70">
        <f t="shared" si="53"/>
        <v>-5857.980302016349</v>
      </c>
      <c r="F95" s="177">
        <f t="shared" si="54"/>
        <v>-5858</v>
      </c>
      <c r="G95" s="197">
        <f t="shared" si="55"/>
        <v>1.3539999999920838E-2</v>
      </c>
      <c r="J95" s="177">
        <f>G95</f>
        <v>1.3539999999920838E-2</v>
      </c>
      <c r="O95" s="177">
        <f t="shared" ca="1" si="56"/>
        <v>0.1476051694716497</v>
      </c>
      <c r="Q95" s="198">
        <f t="shared" si="57"/>
        <v>26770.178</v>
      </c>
      <c r="S95" s="178">
        <f>S$17</f>
        <v>1</v>
      </c>
      <c r="Z95" s="177">
        <f t="shared" si="58"/>
        <v>-5858</v>
      </c>
      <c r="AA95" s="177">
        <f t="shared" si="59"/>
        <v>1.5935564135247725E-2</v>
      </c>
      <c r="AB95" s="177">
        <f t="shared" si="60"/>
        <v>1.6773294043364334E-2</v>
      </c>
      <c r="AC95" s="177">
        <f t="shared" si="61"/>
        <v>1.3539999999920838E-2</v>
      </c>
      <c r="AD95" s="177">
        <f t="shared" si="62"/>
        <v>-2.3955641353268879E-3</v>
      </c>
      <c r="AE95" s="177">
        <f t="shared" si="63"/>
        <v>5.7387275264644603E-6</v>
      </c>
      <c r="AF95" s="177">
        <f t="shared" si="64"/>
        <v>1.3539999999920838E-2</v>
      </c>
      <c r="AG95" s="178"/>
      <c r="AH95" s="177">
        <f t="shared" si="65"/>
        <v>-3.2332940434434956E-3</v>
      </c>
      <c r="AI95" s="177">
        <f t="shared" si="66"/>
        <v>1.1513535398170713</v>
      </c>
      <c r="AJ95" s="177">
        <f t="shared" si="67"/>
        <v>-0.1276649694844221</v>
      </c>
      <c r="AK95" s="177">
        <f t="shared" si="68"/>
        <v>-0.1213503173714828</v>
      </c>
      <c r="AL95" s="177">
        <f t="shared" si="69"/>
        <v>-0.675817629136655</v>
      </c>
      <c r="AM95" s="177">
        <f t="shared" si="70"/>
        <v>-0.35138575880162121</v>
      </c>
      <c r="AN95" s="177">
        <f t="shared" si="72"/>
        <v>12.004248406740521</v>
      </c>
      <c r="AO95" s="177">
        <f t="shared" si="72"/>
        <v>12.00425016049498</v>
      </c>
      <c r="AP95" s="177">
        <f t="shared" si="72"/>
        <v>12.004260844715681</v>
      </c>
      <c r="AQ95" s="177">
        <f t="shared" si="72"/>
        <v>12.004325933558263</v>
      </c>
      <c r="AR95" s="177">
        <f t="shared" si="72"/>
        <v>12.00472240064493</v>
      </c>
      <c r="AS95" s="177">
        <f t="shared" si="72"/>
        <v>12.007135217747393</v>
      </c>
      <c r="AT95" s="177">
        <f t="shared" si="72"/>
        <v>12.021741778242749</v>
      </c>
      <c r="AU95" s="177">
        <f t="shared" si="71"/>
        <v>12.107643799908331</v>
      </c>
    </row>
    <row r="96" spans="1:47" s="177" customFormat="1" ht="12.95" customHeight="1" x14ac:dyDescent="0.2">
      <c r="A96" s="144" t="s">
        <v>101</v>
      </c>
      <c r="B96" s="145" t="s">
        <v>97</v>
      </c>
      <c r="C96" s="146">
        <v>41802.427799999998</v>
      </c>
      <c r="D96" s="196"/>
      <c r="E96" s="70">
        <f t="shared" si="53"/>
        <v>-5837.9771014577091</v>
      </c>
      <c r="F96" s="177">
        <f t="shared" si="54"/>
        <v>-5838</v>
      </c>
      <c r="G96" s="197">
        <f t="shared" si="55"/>
        <v>1.5740000002551824E-2</v>
      </c>
      <c r="J96" s="177">
        <f>G96</f>
        <v>1.5740000002551824E-2</v>
      </c>
      <c r="O96" s="177">
        <f t="shared" ca="1" si="56"/>
        <v>0.14741685908894861</v>
      </c>
      <c r="Q96" s="198">
        <f t="shared" si="57"/>
        <v>26783.927799999998</v>
      </c>
      <c r="S96" s="178">
        <f>S$17</f>
        <v>1</v>
      </c>
      <c r="Z96" s="177">
        <f t="shared" si="58"/>
        <v>-5838</v>
      </c>
      <c r="AA96" s="177">
        <f t="shared" si="59"/>
        <v>1.5689302441044453E-2</v>
      </c>
      <c r="AB96" s="177">
        <f t="shared" si="60"/>
        <v>1.9129997954188016E-2</v>
      </c>
      <c r="AC96" s="177">
        <f t="shared" si="61"/>
        <v>1.5740000002551824E-2</v>
      </c>
      <c r="AD96" s="177">
        <f t="shared" si="62"/>
        <v>5.0697561507370703E-5</v>
      </c>
      <c r="AE96" s="177">
        <f t="shared" si="63"/>
        <v>2.5702427427936356E-9</v>
      </c>
      <c r="AF96" s="177">
        <f t="shared" si="64"/>
        <v>1.5740000002551824E-2</v>
      </c>
      <c r="AG96" s="178"/>
      <c r="AH96" s="177">
        <f t="shared" si="65"/>
        <v>-3.3899979516361905E-3</v>
      </c>
      <c r="AI96" s="177">
        <f t="shared" si="66"/>
        <v>1.1531135197396283</v>
      </c>
      <c r="AJ96" s="177">
        <f t="shared" si="67"/>
        <v>-0.142168434978619</v>
      </c>
      <c r="AK96" s="177">
        <f t="shared" si="68"/>
        <v>-0.11912196948615249</v>
      </c>
      <c r="AL96" s="177">
        <f t="shared" si="69"/>
        <v>-0.66118019609340573</v>
      </c>
      <c r="AM96" s="177">
        <f t="shared" si="70"/>
        <v>-0.34318433118746655</v>
      </c>
      <c r="AN96" s="177">
        <f t="shared" si="72"/>
        <v>12.016710576261797</v>
      </c>
      <c r="AO96" s="177">
        <f t="shared" si="72"/>
        <v>12.016712371180393</v>
      </c>
      <c r="AP96" s="177">
        <f t="shared" si="72"/>
        <v>12.016723221848265</v>
      </c>
      <c r="AQ96" s="177">
        <f t="shared" si="72"/>
        <v>12.016788814926885</v>
      </c>
      <c r="AR96" s="177">
        <f t="shared" si="72"/>
        <v>12.017185273776759</v>
      </c>
      <c r="AS96" s="177">
        <f t="shared" si="72"/>
        <v>12.019579514849191</v>
      </c>
      <c r="AT96" s="177">
        <f t="shared" si="72"/>
        <v>12.033965454892776</v>
      </c>
      <c r="AU96" s="177">
        <f t="shared" si="71"/>
        <v>12.118052398898342</v>
      </c>
    </row>
    <row r="97" spans="1:47" s="177" customFormat="1" ht="12.95" customHeight="1" x14ac:dyDescent="0.2">
      <c r="A97" s="177" t="s">
        <v>104</v>
      </c>
      <c r="C97" s="196">
        <v>41864.287900000003</v>
      </c>
      <c r="D97" s="196">
        <v>5.0000000000000001E-3</v>
      </c>
      <c r="E97" s="177">
        <f t="shared" si="53"/>
        <v>-5747.9830661351725</v>
      </c>
      <c r="F97" s="177">
        <f t="shared" si="54"/>
        <v>-5748</v>
      </c>
      <c r="G97" s="177">
        <f t="shared" si="55"/>
        <v>1.1640000004263129E-2</v>
      </c>
      <c r="J97" s="177">
        <f>G97</f>
        <v>1.1640000004263129E-2</v>
      </c>
      <c r="O97" s="177">
        <f t="shared" ca="1" si="56"/>
        <v>0.14656946236679366</v>
      </c>
      <c r="Q97" s="198">
        <f t="shared" si="57"/>
        <v>26845.787900000003</v>
      </c>
      <c r="S97" s="178">
        <f>S$17</f>
        <v>1</v>
      </c>
      <c r="Z97" s="177">
        <f t="shared" si="58"/>
        <v>-5748</v>
      </c>
      <c r="AA97" s="177">
        <f t="shared" si="59"/>
        <v>1.4585370320201775E-2</v>
      </c>
      <c r="AB97" s="177">
        <f t="shared" si="60"/>
        <v>1.5731130966585016E-2</v>
      </c>
      <c r="AC97" s="177">
        <f t="shared" si="61"/>
        <v>1.1640000004263129E-2</v>
      </c>
      <c r="AD97" s="177">
        <f t="shared" si="62"/>
        <v>-2.945370315938646E-3</v>
      </c>
      <c r="AE97" s="177">
        <f t="shared" si="63"/>
        <v>8.6752062980125193E-6</v>
      </c>
      <c r="AF97" s="177">
        <f t="shared" si="64"/>
        <v>1.1640000004263129E-2</v>
      </c>
      <c r="AG97" s="178"/>
      <c r="AH97" s="177">
        <f t="shared" si="65"/>
        <v>-4.0911309623218872E-3</v>
      </c>
      <c r="AI97" s="177">
        <f t="shared" si="66"/>
        <v>1.1606809051683777</v>
      </c>
      <c r="AJ97" s="177">
        <f t="shared" si="67"/>
        <v>-0.20754058047277518</v>
      </c>
      <c r="AK97" s="177">
        <f t="shared" si="68"/>
        <v>-0.10869885121558651</v>
      </c>
      <c r="AL97" s="177">
        <f t="shared" si="69"/>
        <v>-0.59477183058851779</v>
      </c>
      <c r="AM97" s="177">
        <f t="shared" si="70"/>
        <v>-0.3064743336893041</v>
      </c>
      <c r="AN97" s="177">
        <f t="shared" si="72"/>
        <v>12.07301961234104</v>
      </c>
      <c r="AO97" s="177">
        <f t="shared" si="72"/>
        <v>12.073021561713423</v>
      </c>
      <c r="AP97" s="177">
        <f t="shared" si="72"/>
        <v>12.073032970802128</v>
      </c>
      <c r="AQ97" s="177">
        <f t="shared" si="72"/>
        <v>12.073099743354422</v>
      </c>
      <c r="AR97" s="177">
        <f t="shared" si="72"/>
        <v>12.073490486709048</v>
      </c>
      <c r="AS97" s="177">
        <f t="shared" si="72"/>
        <v>12.075775420449906</v>
      </c>
      <c r="AT97" s="177">
        <f t="shared" si="72"/>
        <v>12.08908187176719</v>
      </c>
      <c r="AU97" s="177">
        <f t="shared" si="71"/>
        <v>12.164891094353397</v>
      </c>
    </row>
    <row r="98" spans="1:47" s="177" customFormat="1" ht="12.95" customHeight="1" x14ac:dyDescent="0.2">
      <c r="A98" s="177" t="s">
        <v>116</v>
      </c>
      <c r="C98" s="196">
        <v>41942.642</v>
      </c>
      <c r="D98" s="196"/>
      <c r="E98" s="177">
        <f t="shared" si="53"/>
        <v>-5633.9935697867231</v>
      </c>
      <c r="F98" s="177">
        <f t="shared" si="54"/>
        <v>-5634</v>
      </c>
      <c r="G98" s="177">
        <f t="shared" si="55"/>
        <v>4.42000000475673E-3</v>
      </c>
      <c r="I98" s="177">
        <f>+G98</f>
        <v>4.42000000475673E-3</v>
      </c>
      <c r="O98" s="177">
        <f t="shared" ca="1" si="56"/>
        <v>0.14549609318539736</v>
      </c>
      <c r="Q98" s="198">
        <f t="shared" si="57"/>
        <v>26924.142</v>
      </c>
      <c r="S98" s="178">
        <f t="shared" ref="S98:S104" si="73">S$16</f>
        <v>0.1</v>
      </c>
      <c r="Z98" s="177">
        <f t="shared" si="58"/>
        <v>-5634</v>
      </c>
      <c r="AA98" s="177">
        <f t="shared" si="59"/>
        <v>1.320040042569371E-2</v>
      </c>
      <c r="AB98" s="177">
        <f t="shared" si="60"/>
        <v>9.3863841418291329E-3</v>
      </c>
      <c r="AC98" s="177">
        <f t="shared" si="61"/>
        <v>4.42000000475673E-3</v>
      </c>
      <c r="AD98" s="177">
        <f t="shared" si="62"/>
        <v>-8.7804004209369804E-3</v>
      </c>
      <c r="AE98" s="177">
        <f t="shared" si="63"/>
        <v>7.7095431551990303E-6</v>
      </c>
      <c r="AF98" s="177">
        <f t="shared" si="64"/>
        <v>4.42000000475673E-3</v>
      </c>
      <c r="AG98" s="178"/>
      <c r="AH98" s="177">
        <f t="shared" si="65"/>
        <v>-4.9663841370724028E-3</v>
      </c>
      <c r="AI98" s="177">
        <f t="shared" si="66"/>
        <v>1.1693582638692126</v>
      </c>
      <c r="AJ98" s="177">
        <f t="shared" si="67"/>
        <v>-0.29013561368468627</v>
      </c>
      <c r="AK98" s="177">
        <f t="shared" si="68"/>
        <v>-9.4612747558262628E-2</v>
      </c>
      <c r="AL98" s="177">
        <f t="shared" si="69"/>
        <v>-0.50946341100886305</v>
      </c>
      <c r="AM98" s="177">
        <f t="shared" si="70"/>
        <v>-0.26038826621205335</v>
      </c>
      <c r="AN98" s="177">
        <f t="shared" si="72"/>
        <v>12.144847571767391</v>
      </c>
      <c r="AO98" s="177">
        <f t="shared" si="72"/>
        <v>12.144849622849829</v>
      </c>
      <c r="AP98" s="177">
        <f t="shared" si="72"/>
        <v>12.144861209969607</v>
      </c>
      <c r="AQ98" s="177">
        <f t="shared" si="72"/>
        <v>12.144926667614463</v>
      </c>
      <c r="AR98" s="177">
        <f t="shared" si="72"/>
        <v>12.145296413116377</v>
      </c>
      <c r="AS98" s="177">
        <f t="shared" si="72"/>
        <v>12.14738381856121</v>
      </c>
      <c r="AT98" s="177">
        <f t="shared" si="72"/>
        <v>12.15913235516255</v>
      </c>
      <c r="AU98" s="177">
        <f t="shared" si="71"/>
        <v>12.224220108596462</v>
      </c>
    </row>
    <row r="99" spans="1:47" s="177" customFormat="1" ht="12.95" customHeight="1" x14ac:dyDescent="0.2">
      <c r="A99" s="177" t="s">
        <v>117</v>
      </c>
      <c r="C99" s="196">
        <v>42096.623</v>
      </c>
      <c r="D99" s="196"/>
      <c r="E99" s="177">
        <f t="shared" si="53"/>
        <v>-5409.9821059675842</v>
      </c>
      <c r="F99" s="177">
        <f t="shared" si="54"/>
        <v>-5410</v>
      </c>
      <c r="G99" s="177">
        <f t="shared" si="55"/>
        <v>1.2300000002142042E-2</v>
      </c>
      <c r="I99" s="177">
        <f>G99</f>
        <v>1.2300000002142042E-2</v>
      </c>
      <c r="O99" s="177">
        <f t="shared" ca="1" si="56"/>
        <v>0.14338701689914501</v>
      </c>
      <c r="Q99" s="198">
        <f t="shared" si="57"/>
        <v>27078.123</v>
      </c>
      <c r="S99" s="178">
        <f t="shared" si="73"/>
        <v>0.1</v>
      </c>
      <c r="Z99" s="177">
        <f t="shared" si="58"/>
        <v>-5410</v>
      </c>
      <c r="AA99" s="177">
        <f t="shared" si="59"/>
        <v>1.0543832143284079E-2</v>
      </c>
      <c r="AB99" s="177">
        <f t="shared" si="60"/>
        <v>1.8923016879974712E-2</v>
      </c>
      <c r="AC99" s="177">
        <f t="shared" si="61"/>
        <v>1.2300000002142042E-2</v>
      </c>
      <c r="AD99" s="177">
        <f t="shared" si="62"/>
        <v>1.7561678588579634E-3</v>
      </c>
      <c r="AE99" s="177">
        <f t="shared" si="63"/>
        <v>3.0841255484857634E-7</v>
      </c>
      <c r="AF99" s="177">
        <f t="shared" si="64"/>
        <v>1.2300000002142042E-2</v>
      </c>
      <c r="AG99" s="178"/>
      <c r="AH99" s="177">
        <f t="shared" si="65"/>
        <v>-6.6230168778326692E-3</v>
      </c>
      <c r="AI99" s="177">
        <f t="shared" si="66"/>
        <v>1.1829843769313002</v>
      </c>
      <c r="AJ99" s="177">
        <f t="shared" si="67"/>
        <v>-0.44869863525961817</v>
      </c>
      <c r="AK99" s="177">
        <f t="shared" si="68"/>
        <v>-6.4424462282437367E-2</v>
      </c>
      <c r="AL99" s="177">
        <f t="shared" si="69"/>
        <v>-0.33852333051146299</v>
      </c>
      <c r="AM99" s="177">
        <f t="shared" si="70"/>
        <v>-0.17089682779034088</v>
      </c>
      <c r="AN99" s="177">
        <f t="shared" si="72"/>
        <v>12.287372075677077</v>
      </c>
      <c r="AO99" s="177">
        <f t="shared" si="72"/>
        <v>12.287373920443946</v>
      </c>
      <c r="AP99" s="177">
        <f t="shared" si="72"/>
        <v>12.287383812313386</v>
      </c>
      <c r="AQ99" s="177">
        <f t="shared" si="72"/>
        <v>12.287436853269837</v>
      </c>
      <c r="AR99" s="177">
        <f t="shared" si="72"/>
        <v>12.2877212491746</v>
      </c>
      <c r="AS99" s="177">
        <f t="shared" si="72"/>
        <v>12.289245734074246</v>
      </c>
      <c r="AT99" s="177">
        <f t="shared" si="72"/>
        <v>12.297406475682182</v>
      </c>
      <c r="AU99" s="177">
        <f t="shared" si="71"/>
        <v>12.34079641728459</v>
      </c>
    </row>
    <row r="100" spans="1:47" s="177" customFormat="1" ht="12.95" customHeight="1" x14ac:dyDescent="0.2">
      <c r="A100" s="177" t="s">
        <v>117</v>
      </c>
      <c r="C100" s="196">
        <v>42105.56</v>
      </c>
      <c r="D100" s="196"/>
      <c r="E100" s="177">
        <f t="shared" si="53"/>
        <v>-5396.9805638802409</v>
      </c>
      <c r="F100" s="177">
        <f t="shared" si="54"/>
        <v>-5397</v>
      </c>
      <c r="G100" s="177">
        <f t="shared" si="55"/>
        <v>1.3359999997192062E-2</v>
      </c>
      <c r="I100" s="177">
        <f>G100</f>
        <v>1.3359999997192062E-2</v>
      </c>
      <c r="O100" s="177">
        <f t="shared" ca="1" si="56"/>
        <v>0.1432646151503893</v>
      </c>
      <c r="Q100" s="198">
        <f t="shared" si="57"/>
        <v>27087.059999999998</v>
      </c>
      <c r="S100" s="178">
        <f t="shared" si="73"/>
        <v>0.1</v>
      </c>
      <c r="Z100" s="177">
        <f t="shared" si="58"/>
        <v>-5397</v>
      </c>
      <c r="AA100" s="177">
        <f t="shared" si="59"/>
        <v>1.039300711520494E-2</v>
      </c>
      <c r="AB100" s="177">
        <f t="shared" si="60"/>
        <v>2.007587557270963E-2</v>
      </c>
      <c r="AC100" s="177">
        <f t="shared" si="61"/>
        <v>1.3359999997192062E-2</v>
      </c>
      <c r="AD100" s="177">
        <f t="shared" si="62"/>
        <v>2.9669928819871221E-3</v>
      </c>
      <c r="AE100" s="177">
        <f t="shared" si="63"/>
        <v>8.8030467617622487E-7</v>
      </c>
      <c r="AF100" s="177">
        <f t="shared" si="64"/>
        <v>1.3359999997192062E-2</v>
      </c>
      <c r="AG100" s="178"/>
      <c r="AH100" s="177">
        <f t="shared" si="65"/>
        <v>-6.715875575517569E-3</v>
      </c>
      <c r="AI100" s="177">
        <f t="shared" si="66"/>
        <v>1.1836216094922005</v>
      </c>
      <c r="AJ100" s="177">
        <f t="shared" si="67"/>
        <v>-0.45764339526102027</v>
      </c>
      <c r="AK100" s="177">
        <f t="shared" si="68"/>
        <v>-6.2585126578215161E-2</v>
      </c>
      <c r="AL100" s="177">
        <f t="shared" si="69"/>
        <v>-0.32848901389289109</v>
      </c>
      <c r="AM100" s="177">
        <f t="shared" si="70"/>
        <v>-0.16573752011675888</v>
      </c>
      <c r="AN100" s="177">
        <f t="shared" si="72"/>
        <v>12.295690890663611</v>
      </c>
      <c r="AO100" s="177">
        <f t="shared" si="72"/>
        <v>12.29569270525341</v>
      </c>
      <c r="AP100" s="177">
        <f t="shared" si="72"/>
        <v>12.295702412513418</v>
      </c>
      <c r="AQ100" s="177">
        <f t="shared" si="72"/>
        <v>12.295754341655252</v>
      </c>
      <c r="AR100" s="177">
        <f t="shared" si="72"/>
        <v>12.296032124724666</v>
      </c>
      <c r="AS100" s="177">
        <f t="shared" si="72"/>
        <v>12.297517699271173</v>
      </c>
      <c r="AT100" s="177">
        <f t="shared" si="72"/>
        <v>12.305452283441337</v>
      </c>
      <c r="AU100" s="177">
        <f t="shared" si="71"/>
        <v>12.347562006628099</v>
      </c>
    </row>
    <row r="101" spans="1:47" s="177" customFormat="1" ht="12.95" customHeight="1" x14ac:dyDescent="0.2">
      <c r="A101" s="177" t="s">
        <v>117</v>
      </c>
      <c r="C101" s="196">
        <v>42120.671000000002</v>
      </c>
      <c r="D101" s="196"/>
      <c r="E101" s="177">
        <f t="shared" si="53"/>
        <v>-5374.9970904012271</v>
      </c>
      <c r="F101" s="177">
        <f t="shared" si="54"/>
        <v>-5375</v>
      </c>
      <c r="G101" s="177">
        <f t="shared" si="55"/>
        <v>2.0000000076834112E-3</v>
      </c>
      <c r="I101" s="177">
        <f>G101</f>
        <v>2.0000000076834112E-3</v>
      </c>
      <c r="O101" s="177">
        <f t="shared" ca="1" si="56"/>
        <v>0.1430574737294181</v>
      </c>
      <c r="Q101" s="198">
        <f t="shared" si="57"/>
        <v>27102.171000000002</v>
      </c>
      <c r="S101" s="178">
        <f t="shared" si="73"/>
        <v>0.1</v>
      </c>
      <c r="Z101" s="177">
        <f t="shared" si="58"/>
        <v>-5375</v>
      </c>
      <c r="AA101" s="177">
        <f t="shared" si="59"/>
        <v>1.0138732946158425E-2</v>
      </c>
      <c r="AB101" s="177">
        <f t="shared" si="60"/>
        <v>8.8720692908513098E-3</v>
      </c>
      <c r="AC101" s="177">
        <f t="shared" si="61"/>
        <v>2.0000000076834112E-3</v>
      </c>
      <c r="AD101" s="177">
        <f t="shared" si="62"/>
        <v>-8.1387329384750139E-3</v>
      </c>
      <c r="AE101" s="177">
        <f t="shared" si="63"/>
        <v>6.6238973843818146E-6</v>
      </c>
      <c r="AF101" s="177">
        <f t="shared" si="64"/>
        <v>2.0000000076834112E-3</v>
      </c>
      <c r="AG101" s="178"/>
      <c r="AH101" s="177">
        <f t="shared" si="65"/>
        <v>-6.8720692831678986E-3</v>
      </c>
      <c r="AI101" s="177">
        <f t="shared" si="66"/>
        <v>1.184659286365632</v>
      </c>
      <c r="AJ101" s="177">
        <f t="shared" si="67"/>
        <v>-0.47269649735684865</v>
      </c>
      <c r="AK101" s="177">
        <f t="shared" si="68"/>
        <v>-5.9453692065782542E-2</v>
      </c>
      <c r="AL101" s="177">
        <f t="shared" si="69"/>
        <v>-0.31148373838121846</v>
      </c>
      <c r="AM101" s="177">
        <f t="shared" si="70"/>
        <v>-0.15701340787224052</v>
      </c>
      <c r="AN101" s="177">
        <f t="shared" ref="AN101:AT110" si="74">$AU101+$AB$7*SIN(AO101)</f>
        <v>12.309778880802687</v>
      </c>
      <c r="AO101" s="177">
        <f t="shared" si="74"/>
        <v>12.309780639794537</v>
      </c>
      <c r="AP101" s="177">
        <f t="shared" si="74"/>
        <v>12.309790013916784</v>
      </c>
      <c r="AQ101" s="177">
        <f t="shared" si="74"/>
        <v>12.309839970648527</v>
      </c>
      <c r="AR101" s="177">
        <f t="shared" si="74"/>
        <v>12.31010618987654</v>
      </c>
      <c r="AS101" s="177">
        <f t="shared" si="74"/>
        <v>12.311524558511497</v>
      </c>
      <c r="AT101" s="177">
        <f t="shared" si="74"/>
        <v>12.319072625979487</v>
      </c>
      <c r="AU101" s="177">
        <f t="shared" si="71"/>
        <v>12.35901146551711</v>
      </c>
    </row>
    <row r="102" spans="1:47" s="177" customFormat="1" ht="12.95" customHeight="1" x14ac:dyDescent="0.2">
      <c r="A102" s="177" t="s">
        <v>118</v>
      </c>
      <c r="C102" s="196">
        <v>42132.364000000001</v>
      </c>
      <c r="D102" s="196"/>
      <c r="E102" s="177">
        <f t="shared" si="53"/>
        <v>-5357.9861212138794</v>
      </c>
      <c r="F102" s="177">
        <f t="shared" si="54"/>
        <v>-5358</v>
      </c>
      <c r="G102" s="177">
        <f t="shared" si="55"/>
        <v>9.5400000063818879E-3</v>
      </c>
      <c r="I102" s="177">
        <f>+G102</f>
        <v>9.5400000063818879E-3</v>
      </c>
      <c r="O102" s="177">
        <f t="shared" ca="1" si="56"/>
        <v>0.14289740990412214</v>
      </c>
      <c r="Q102" s="198">
        <f t="shared" si="57"/>
        <v>27113.864000000001</v>
      </c>
      <c r="S102" s="178">
        <f t="shared" si="73"/>
        <v>0.1</v>
      </c>
      <c r="Z102" s="177">
        <f t="shared" si="58"/>
        <v>-5358</v>
      </c>
      <c r="AA102" s="177">
        <f t="shared" si="59"/>
        <v>9.9431043021762505E-3</v>
      </c>
      <c r="AB102" s="177">
        <f t="shared" si="60"/>
        <v>1.6531922611799404E-2</v>
      </c>
      <c r="AC102" s="177">
        <f t="shared" si="61"/>
        <v>9.5400000063818879E-3</v>
      </c>
      <c r="AD102" s="177">
        <f t="shared" si="62"/>
        <v>-4.0310429579436258E-4</v>
      </c>
      <c r="AE102" s="177">
        <f t="shared" si="63"/>
        <v>1.6249307328786897E-8</v>
      </c>
      <c r="AF102" s="177">
        <f t="shared" si="64"/>
        <v>9.5400000063818879E-3</v>
      </c>
      <c r="AG102" s="178"/>
      <c r="AH102" s="177">
        <f t="shared" si="65"/>
        <v>-6.9919226054175167E-3</v>
      </c>
      <c r="AI102" s="177">
        <f t="shared" si="66"/>
        <v>1.1854257088708597</v>
      </c>
      <c r="AJ102" s="177">
        <f t="shared" si="67"/>
        <v>-0.48425253093606879</v>
      </c>
      <c r="AK102" s="177">
        <f t="shared" si="68"/>
        <v>-5.7018418349306751E-2</v>
      </c>
      <c r="AL102" s="177">
        <f t="shared" si="69"/>
        <v>-0.29832330983515365</v>
      </c>
      <c r="AM102" s="177">
        <f t="shared" si="70"/>
        <v>-0.15027783205269821</v>
      </c>
      <c r="AN102" s="177">
        <f t="shared" si="74"/>
        <v>12.32067333117566</v>
      </c>
      <c r="AO102" s="177">
        <f t="shared" si="74"/>
        <v>12.320675043355834</v>
      </c>
      <c r="AP102" s="177">
        <f t="shared" si="74"/>
        <v>12.320684142538731</v>
      </c>
      <c r="AQ102" s="177">
        <f t="shared" si="74"/>
        <v>12.320732498742283</v>
      </c>
      <c r="AR102" s="177">
        <f t="shared" si="74"/>
        <v>12.320989470492576</v>
      </c>
      <c r="AS102" s="177">
        <f t="shared" si="74"/>
        <v>12.322354778022303</v>
      </c>
      <c r="AT102" s="177">
        <f t="shared" si="74"/>
        <v>12.329601036818834</v>
      </c>
      <c r="AU102" s="177">
        <f t="shared" si="71"/>
        <v>12.367858774658622</v>
      </c>
    </row>
    <row r="103" spans="1:47" s="177" customFormat="1" ht="12.95" customHeight="1" x14ac:dyDescent="0.2">
      <c r="A103" s="177" t="s">
        <v>117</v>
      </c>
      <c r="C103" s="196">
        <v>42151.608</v>
      </c>
      <c r="D103" s="196"/>
      <c r="E103" s="177">
        <f t="shared" si="53"/>
        <v>-5329.9899618842528</v>
      </c>
      <c r="F103" s="177">
        <f t="shared" si="54"/>
        <v>-5330</v>
      </c>
      <c r="G103" s="177">
        <f t="shared" si="55"/>
        <v>6.9000000003143214E-3</v>
      </c>
      <c r="I103" s="177">
        <f>G103</f>
        <v>6.9000000003143214E-3</v>
      </c>
      <c r="O103" s="177">
        <f t="shared" ca="1" si="56"/>
        <v>0.1426337753683406</v>
      </c>
      <c r="Q103" s="198">
        <f t="shared" si="57"/>
        <v>27133.108</v>
      </c>
      <c r="S103" s="178">
        <f t="shared" si="73"/>
        <v>0.1</v>
      </c>
      <c r="Z103" s="177">
        <f t="shared" si="58"/>
        <v>-5330</v>
      </c>
      <c r="AA103" s="177">
        <f t="shared" si="59"/>
        <v>9.6225733698124122E-3</v>
      </c>
      <c r="AB103" s="177">
        <f t="shared" si="60"/>
        <v>1.408767397107091E-2</v>
      </c>
      <c r="AC103" s="177">
        <f t="shared" si="61"/>
        <v>6.9000000003143214E-3</v>
      </c>
      <c r="AD103" s="177">
        <f t="shared" si="62"/>
        <v>-2.7225733694980908E-3</v>
      </c>
      <c r="AE103" s="177">
        <f t="shared" si="63"/>
        <v>7.4124057523001879E-7</v>
      </c>
      <c r="AF103" s="177">
        <f t="shared" si="64"/>
        <v>6.9000000003143214E-3</v>
      </c>
      <c r="AG103" s="178"/>
      <c r="AH103" s="177">
        <f t="shared" si="65"/>
        <v>-7.1876739707565883E-3</v>
      </c>
      <c r="AI103" s="177">
        <f t="shared" si="66"/>
        <v>1.1866198935448591</v>
      </c>
      <c r="AJ103" s="177">
        <f t="shared" si="67"/>
        <v>-0.50313338016816955</v>
      </c>
      <c r="AK103" s="177">
        <f t="shared" si="68"/>
        <v>-5.2979324973265483E-2</v>
      </c>
      <c r="AL103" s="177">
        <f t="shared" si="69"/>
        <v>-0.27661126875613556</v>
      </c>
      <c r="AM103" s="177">
        <f t="shared" si="70"/>
        <v>-0.13919429185497539</v>
      </c>
      <c r="AN103" s="177">
        <f t="shared" si="74"/>
        <v>12.338632041959135</v>
      </c>
      <c r="AO103" s="177">
        <f t="shared" si="74"/>
        <v>12.338633669878114</v>
      </c>
      <c r="AP103" s="177">
        <f t="shared" si="74"/>
        <v>12.338642283865303</v>
      </c>
      <c r="AQ103" s="177">
        <f t="shared" si="74"/>
        <v>12.338687863719315</v>
      </c>
      <c r="AR103" s="177">
        <f t="shared" si="74"/>
        <v>12.338929035902584</v>
      </c>
      <c r="AS103" s="177">
        <f t="shared" si="74"/>
        <v>12.340204902815463</v>
      </c>
      <c r="AT103" s="177">
        <f t="shared" si="74"/>
        <v>12.346948414840256</v>
      </c>
      <c r="AU103" s="177">
        <f t="shared" si="71"/>
        <v>12.382430813244635</v>
      </c>
    </row>
    <row r="104" spans="1:47" s="177" customFormat="1" ht="12.95" customHeight="1" x14ac:dyDescent="0.2">
      <c r="A104" s="177" t="s">
        <v>119</v>
      </c>
      <c r="C104" s="196">
        <v>42202.483999999997</v>
      </c>
      <c r="D104" s="196"/>
      <c r="E104" s="177">
        <f t="shared" si="53"/>
        <v>-5255.9755884663518</v>
      </c>
      <c r="F104" s="177">
        <f t="shared" si="54"/>
        <v>-5256</v>
      </c>
      <c r="G104" s="177">
        <f t="shared" si="55"/>
        <v>1.6779999998107087E-2</v>
      </c>
      <c r="I104" s="177">
        <f>G104</f>
        <v>1.6779999998107087E-2</v>
      </c>
      <c r="O104" s="177">
        <f t="shared" ca="1" si="56"/>
        <v>0.14193702695234653</v>
      </c>
      <c r="Q104" s="198">
        <f t="shared" si="57"/>
        <v>27183.983999999997</v>
      </c>
      <c r="S104" s="178">
        <f t="shared" si="73"/>
        <v>0.1</v>
      </c>
      <c r="Z104" s="177">
        <f t="shared" si="58"/>
        <v>-5256</v>
      </c>
      <c r="AA104" s="177">
        <f t="shared" si="59"/>
        <v>8.7860962140853156E-3</v>
      </c>
      <c r="AB104" s="177">
        <f t="shared" si="60"/>
        <v>2.4474537370371561E-2</v>
      </c>
      <c r="AC104" s="177">
        <f t="shared" si="61"/>
        <v>1.6779999998107087E-2</v>
      </c>
      <c r="AD104" s="177">
        <f t="shared" si="62"/>
        <v>7.9939037840217712E-3</v>
      </c>
      <c r="AE104" s="177">
        <f t="shared" si="63"/>
        <v>6.3902497708197603E-6</v>
      </c>
      <c r="AF104" s="177">
        <f t="shared" si="64"/>
        <v>1.6779999998107087E-2</v>
      </c>
      <c r="AG104" s="178"/>
      <c r="AH104" s="177">
        <f t="shared" si="65"/>
        <v>-7.694537372264474E-3</v>
      </c>
      <c r="AI104" s="177">
        <f t="shared" si="66"/>
        <v>1.1893593325354008</v>
      </c>
      <c r="AJ104" s="177">
        <f t="shared" si="67"/>
        <v>-0.55203032158568333</v>
      </c>
      <c r="AK104" s="177">
        <f t="shared" si="68"/>
        <v>-4.2152541122272583E-2</v>
      </c>
      <c r="AL104" s="177">
        <f t="shared" si="69"/>
        <v>-0.21903472205943164</v>
      </c>
      <c r="AM104" s="177">
        <f t="shared" si="70"/>
        <v>-0.10995732424818105</v>
      </c>
      <c r="AN104" s="177">
        <f t="shared" si="74"/>
        <v>12.386174797947884</v>
      </c>
      <c r="AO104" s="177">
        <f t="shared" si="74"/>
        <v>12.386176162575683</v>
      </c>
      <c r="AP104" s="177">
        <f t="shared" si="74"/>
        <v>12.386183312710036</v>
      </c>
      <c r="AQ104" s="177">
        <f t="shared" si="74"/>
        <v>12.386220776561746</v>
      </c>
      <c r="AR104" s="177">
        <f t="shared" si="74"/>
        <v>12.386417068022684</v>
      </c>
      <c r="AS104" s="177">
        <f t="shared" si="74"/>
        <v>12.387445420708087</v>
      </c>
      <c r="AT104" s="177">
        <f t="shared" si="74"/>
        <v>12.392829767079736</v>
      </c>
      <c r="AU104" s="177">
        <f t="shared" si="71"/>
        <v>12.420942629507682</v>
      </c>
    </row>
    <row r="105" spans="1:47" s="177" customFormat="1" ht="12.95" customHeight="1" x14ac:dyDescent="0.2">
      <c r="A105" s="177" t="s">
        <v>104</v>
      </c>
      <c r="C105" s="196">
        <v>42229.286599999999</v>
      </c>
      <c r="D105" s="196">
        <v>5.0000000000000001E-3</v>
      </c>
      <c r="E105" s="177">
        <f t="shared" si="53"/>
        <v>-5216.9831825191277</v>
      </c>
      <c r="F105" s="177">
        <f t="shared" si="54"/>
        <v>-5217</v>
      </c>
      <c r="G105" s="177">
        <f t="shared" si="55"/>
        <v>1.1559999999008141E-2</v>
      </c>
      <c r="J105" s="177">
        <f>G105</f>
        <v>1.1559999999008141E-2</v>
      </c>
      <c r="O105" s="177">
        <f t="shared" ca="1" si="56"/>
        <v>0.14156982170607937</v>
      </c>
      <c r="Q105" s="198">
        <f t="shared" si="57"/>
        <v>27210.786599999999</v>
      </c>
      <c r="S105" s="178">
        <f>S$17</f>
        <v>1</v>
      </c>
      <c r="Z105" s="177">
        <f t="shared" si="58"/>
        <v>-5217</v>
      </c>
      <c r="AA105" s="177">
        <f t="shared" si="59"/>
        <v>8.351851196620538E-3</v>
      </c>
      <c r="AB105" s="177">
        <f t="shared" si="60"/>
        <v>1.9515160926208974E-2</v>
      </c>
      <c r="AC105" s="177">
        <f t="shared" si="61"/>
        <v>1.1559999999008141E-2</v>
      </c>
      <c r="AD105" s="177">
        <f t="shared" si="62"/>
        <v>3.2081488023876035E-3</v>
      </c>
      <c r="AE105" s="177">
        <f t="shared" si="63"/>
        <v>1.0292218738261015E-5</v>
      </c>
      <c r="AF105" s="177">
        <f t="shared" si="64"/>
        <v>1.1559999999008141E-2</v>
      </c>
      <c r="AG105" s="178"/>
      <c r="AH105" s="177">
        <f t="shared" si="65"/>
        <v>-7.9551609272008345E-3</v>
      </c>
      <c r="AI105" s="177">
        <f t="shared" si="66"/>
        <v>1.190554647591159</v>
      </c>
      <c r="AJ105" s="177">
        <f t="shared" si="67"/>
        <v>-0.57715480098166738</v>
      </c>
      <c r="AK105" s="177">
        <f t="shared" si="68"/>
        <v>-3.6369215316343913E-2</v>
      </c>
      <c r="AL105" s="177">
        <f t="shared" si="69"/>
        <v>-0.18859162470269339</v>
      </c>
      <c r="AM105" s="177">
        <f t="shared" si="70"/>
        <v>-9.457629334011422E-2</v>
      </c>
      <c r="AN105" s="177">
        <f t="shared" si="74"/>
        <v>12.411271834082568</v>
      </c>
      <c r="AO105" s="177">
        <f t="shared" si="74"/>
        <v>12.411273038294354</v>
      </c>
      <c r="AP105" s="177">
        <f t="shared" si="74"/>
        <v>12.411279321167211</v>
      </c>
      <c r="AQ105" s="177">
        <f t="shared" si="74"/>
        <v>12.411312101423388</v>
      </c>
      <c r="AR105" s="177">
        <f t="shared" si="74"/>
        <v>12.411483126384205</v>
      </c>
      <c r="AS105" s="177">
        <f t="shared" si="74"/>
        <v>12.412375343732222</v>
      </c>
      <c r="AT105" s="177">
        <f t="shared" si="74"/>
        <v>12.41702795176788</v>
      </c>
      <c r="AU105" s="177">
        <f t="shared" si="71"/>
        <v>12.441239397538201</v>
      </c>
    </row>
    <row r="106" spans="1:47" s="177" customFormat="1" ht="12.95" customHeight="1" x14ac:dyDescent="0.2">
      <c r="A106" s="177" t="s">
        <v>120</v>
      </c>
      <c r="C106" s="196">
        <v>42277.402000000002</v>
      </c>
      <c r="D106" s="196"/>
      <c r="E106" s="177">
        <f t="shared" si="53"/>
        <v>-5146.9849282783844</v>
      </c>
      <c r="F106" s="177">
        <f t="shared" si="54"/>
        <v>-5147</v>
      </c>
      <c r="G106" s="177">
        <f t="shared" si="55"/>
        <v>1.0360000007494818E-2</v>
      </c>
      <c r="I106" s="177">
        <f>G106</f>
        <v>1.0360000007494818E-2</v>
      </c>
      <c r="O106" s="177">
        <f t="shared" ca="1" si="56"/>
        <v>0.14091073536662552</v>
      </c>
      <c r="Q106" s="198">
        <f t="shared" si="57"/>
        <v>27258.902000000002</v>
      </c>
      <c r="S106" s="178">
        <f>S$16</f>
        <v>0.1</v>
      </c>
      <c r="Z106" s="177">
        <f t="shared" si="58"/>
        <v>-5147</v>
      </c>
      <c r="AA106" s="177">
        <f t="shared" si="59"/>
        <v>7.5847170907900469E-3</v>
      </c>
      <c r="AB106" s="177">
        <f t="shared" si="60"/>
        <v>1.8770829337295528E-2</v>
      </c>
      <c r="AC106" s="177">
        <f t="shared" si="61"/>
        <v>1.0360000007494818E-2</v>
      </c>
      <c r="AD106" s="177">
        <f t="shared" si="62"/>
        <v>2.7752829167047716E-3</v>
      </c>
      <c r="AE106" s="177">
        <f t="shared" si="63"/>
        <v>7.7021952677533441E-7</v>
      </c>
      <c r="AF106" s="177">
        <f t="shared" si="64"/>
        <v>1.0360000007494818E-2</v>
      </c>
      <c r="AG106" s="178"/>
      <c r="AH106" s="177">
        <f t="shared" si="65"/>
        <v>-8.4108293298007092E-3</v>
      </c>
      <c r="AI106" s="177">
        <f t="shared" si="66"/>
        <v>1.1922600576983278</v>
      </c>
      <c r="AJ106" s="177">
        <f t="shared" si="67"/>
        <v>-0.6210001684318317</v>
      </c>
      <c r="AK106" s="177">
        <f t="shared" si="68"/>
        <v>-2.5881726278457987E-2</v>
      </c>
      <c r="AL106" s="177">
        <f t="shared" si="69"/>
        <v>-0.13381386218537905</v>
      </c>
      <c r="AM106" s="177">
        <f t="shared" si="70"/>
        <v>-6.7006947314133161E-2</v>
      </c>
      <c r="AN106" s="177">
        <f t="shared" si="74"/>
        <v>12.456373939725829</v>
      </c>
      <c r="AO106" s="177">
        <f t="shared" si="74"/>
        <v>12.456374824432235</v>
      </c>
      <c r="AP106" s="177">
        <f t="shared" si="74"/>
        <v>12.456379412635597</v>
      </c>
      <c r="AQ106" s="177">
        <f t="shared" si="74"/>
        <v>12.456403207622202</v>
      </c>
      <c r="AR106" s="177">
        <f t="shared" si="74"/>
        <v>12.456526610345069</v>
      </c>
      <c r="AS106" s="177">
        <f t="shared" si="74"/>
        <v>12.457166559938896</v>
      </c>
      <c r="AT106" s="177">
        <f t="shared" si="74"/>
        <v>12.460484536673766</v>
      </c>
      <c r="AU106" s="177">
        <f t="shared" si="71"/>
        <v>12.477669494003244</v>
      </c>
    </row>
    <row r="107" spans="1:47" s="177" customFormat="1" ht="12.95" customHeight="1" x14ac:dyDescent="0.2">
      <c r="A107" s="177" t="s">
        <v>121</v>
      </c>
      <c r="C107" s="196">
        <v>42362.635000000002</v>
      </c>
      <c r="D107" s="196"/>
      <c r="E107" s="177">
        <f t="shared" si="53"/>
        <v>-5022.9880124530764</v>
      </c>
      <c r="F107" s="177">
        <f t="shared" si="54"/>
        <v>-5023</v>
      </c>
      <c r="G107" s="177">
        <f t="shared" si="55"/>
        <v>8.2400000028428622E-3</v>
      </c>
      <c r="I107" s="177">
        <f>G107</f>
        <v>8.2400000028428622E-3</v>
      </c>
      <c r="O107" s="177">
        <f t="shared" ca="1" si="56"/>
        <v>0.13974321099387871</v>
      </c>
      <c r="Q107" s="198">
        <f t="shared" si="57"/>
        <v>27344.135000000002</v>
      </c>
      <c r="S107" s="178">
        <f>S$16</f>
        <v>0.1</v>
      </c>
      <c r="Z107" s="177">
        <f t="shared" si="58"/>
        <v>-5023</v>
      </c>
      <c r="AA107" s="177">
        <f t="shared" si="59"/>
        <v>6.267774523166892E-3</v>
      </c>
      <c r="AB107" s="177">
        <f t="shared" si="60"/>
        <v>1.741654518558243E-2</v>
      </c>
      <c r="AC107" s="177">
        <f t="shared" si="61"/>
        <v>8.2400000028428622E-3</v>
      </c>
      <c r="AD107" s="177">
        <f t="shared" si="62"/>
        <v>1.9722254796759701E-3</v>
      </c>
      <c r="AE107" s="177">
        <f t="shared" si="63"/>
        <v>3.8896733426831107E-7</v>
      </c>
      <c r="AF107" s="177">
        <f t="shared" si="64"/>
        <v>8.2400000028428622E-3</v>
      </c>
      <c r="AG107" s="178"/>
      <c r="AH107" s="177">
        <f t="shared" si="65"/>
        <v>-9.176545182739566E-3</v>
      </c>
      <c r="AI107" s="177">
        <f t="shared" si="66"/>
        <v>1.1938651588756857</v>
      </c>
      <c r="AJ107" s="177">
        <f t="shared" si="67"/>
        <v>-0.69422302157701965</v>
      </c>
      <c r="AK107" s="177">
        <f t="shared" si="68"/>
        <v>-7.0776913907361141E-3</v>
      </c>
      <c r="AL107" s="177">
        <f t="shared" si="69"/>
        <v>-3.6492113519109227E-2</v>
      </c>
      <c r="AM107" s="177">
        <f t="shared" si="70"/>
        <v>-1.8248081846377225E-2</v>
      </c>
      <c r="AN107" s="177">
        <f t="shared" si="74"/>
        <v>12.536387095398922</v>
      </c>
      <c r="AO107" s="177">
        <f t="shared" si="74"/>
        <v>12.536387344628411</v>
      </c>
      <c r="AP107" s="177">
        <f t="shared" si="74"/>
        <v>12.536388629931835</v>
      </c>
      <c r="AQ107" s="177">
        <f t="shared" si="74"/>
        <v>12.536395258379773</v>
      </c>
      <c r="AR107" s="177">
        <f t="shared" si="74"/>
        <v>12.536429441977477</v>
      </c>
      <c r="AS107" s="177">
        <f t="shared" si="74"/>
        <v>12.536605729803217</v>
      </c>
      <c r="AT107" s="177">
        <f t="shared" si="74"/>
        <v>12.53751484708641</v>
      </c>
      <c r="AU107" s="177">
        <f t="shared" si="71"/>
        <v>12.542202807741315</v>
      </c>
    </row>
    <row r="108" spans="1:47" s="177" customFormat="1" ht="12.95" customHeight="1" x14ac:dyDescent="0.2">
      <c r="A108" s="144" t="s">
        <v>122</v>
      </c>
      <c r="B108" s="145" t="s">
        <v>97</v>
      </c>
      <c r="C108" s="146">
        <v>42414.877</v>
      </c>
      <c r="D108" s="196"/>
      <c r="E108" s="70">
        <f t="shared" si="53"/>
        <v>-4946.9863830777695</v>
      </c>
      <c r="F108" s="177">
        <f t="shared" si="54"/>
        <v>-4947</v>
      </c>
      <c r="G108" s="197">
        <f t="shared" si="55"/>
        <v>9.3600000036531128E-3</v>
      </c>
      <c r="J108" s="177">
        <f>G108</f>
        <v>9.3600000036531128E-3</v>
      </c>
      <c r="O108" s="177">
        <f t="shared" ca="1" si="56"/>
        <v>0.1390276315396145</v>
      </c>
      <c r="Q108" s="198">
        <f t="shared" si="57"/>
        <v>27396.377</v>
      </c>
      <c r="S108" s="178">
        <f>S$17</f>
        <v>1</v>
      </c>
      <c r="Z108" s="177">
        <f t="shared" si="58"/>
        <v>-4947</v>
      </c>
      <c r="AA108" s="177">
        <f t="shared" si="59"/>
        <v>5.4893972821439922E-3</v>
      </c>
      <c r="AB108" s="177">
        <f t="shared" si="60"/>
        <v>1.8977397643182129E-2</v>
      </c>
      <c r="AC108" s="177">
        <f t="shared" si="61"/>
        <v>9.3600000036531128E-3</v>
      </c>
      <c r="AD108" s="177">
        <f t="shared" si="62"/>
        <v>3.8706027215091206E-3</v>
      </c>
      <c r="AE108" s="177">
        <f t="shared" si="63"/>
        <v>1.498156542775381E-5</v>
      </c>
      <c r="AF108" s="177">
        <f t="shared" si="64"/>
        <v>9.3600000036531128E-3</v>
      </c>
      <c r="AG108" s="178"/>
      <c r="AH108" s="177">
        <f t="shared" si="65"/>
        <v>-9.6173976395290163E-3</v>
      </c>
      <c r="AI108" s="177">
        <f t="shared" si="66"/>
        <v>1.1939419666349025</v>
      </c>
      <c r="AJ108" s="177">
        <f t="shared" si="67"/>
        <v>-0.7359462795242282</v>
      </c>
      <c r="AK108" s="177">
        <f t="shared" si="68"/>
        <v>4.506342097952384E-3</v>
      </c>
      <c r="AL108" s="177">
        <f t="shared" si="69"/>
        <v>2.3231338030780209E-2</v>
      </c>
      <c r="AM108" s="177">
        <f t="shared" si="70"/>
        <v>1.161619145352452E-2</v>
      </c>
      <c r="AN108" s="177">
        <f t="shared" si="74"/>
        <v>12.585458089960071</v>
      </c>
      <c r="AO108" s="177">
        <f t="shared" si="74"/>
        <v>12.585457931051826</v>
      </c>
      <c r="AP108" s="177">
        <f t="shared" si="74"/>
        <v>12.585457111763919</v>
      </c>
      <c r="AQ108" s="177">
        <f t="shared" si="74"/>
        <v>12.585452887737375</v>
      </c>
      <c r="AR108" s="177">
        <f t="shared" si="74"/>
        <v>12.585431109806017</v>
      </c>
      <c r="AS108" s="177">
        <f t="shared" si="74"/>
        <v>12.585318828861666</v>
      </c>
      <c r="AT108" s="177">
        <f t="shared" si="74"/>
        <v>12.584739943366456</v>
      </c>
      <c r="AU108" s="177">
        <f t="shared" si="71"/>
        <v>12.581755483903358</v>
      </c>
    </row>
    <row r="109" spans="1:47" s="177" customFormat="1" ht="12.95" customHeight="1" x14ac:dyDescent="0.2">
      <c r="A109" s="144" t="s">
        <v>122</v>
      </c>
      <c r="B109" s="145" t="s">
        <v>97</v>
      </c>
      <c r="C109" s="146">
        <v>42417.625</v>
      </c>
      <c r="D109" s="196"/>
      <c r="E109" s="70">
        <f t="shared" si="53"/>
        <v>-4942.9885943728323</v>
      </c>
      <c r="F109" s="177">
        <f t="shared" si="54"/>
        <v>-4943</v>
      </c>
      <c r="G109" s="197">
        <f t="shared" si="55"/>
        <v>7.8400000056717545E-3</v>
      </c>
      <c r="J109" s="177">
        <f>G109</f>
        <v>7.8400000056717545E-3</v>
      </c>
      <c r="O109" s="177">
        <f t="shared" ca="1" si="56"/>
        <v>0.13898996946307429</v>
      </c>
      <c r="Q109" s="198">
        <f t="shared" si="57"/>
        <v>27399.125</v>
      </c>
      <c r="S109" s="178">
        <f>S$17</f>
        <v>1</v>
      </c>
      <c r="Z109" s="177">
        <f t="shared" si="58"/>
        <v>-4943</v>
      </c>
      <c r="AA109" s="177">
        <f t="shared" si="59"/>
        <v>5.4490697177817377E-3</v>
      </c>
      <c r="AB109" s="177">
        <f t="shared" si="60"/>
        <v>1.7479967565073841E-2</v>
      </c>
      <c r="AC109" s="177">
        <f t="shared" si="61"/>
        <v>7.8400000056717545E-3</v>
      </c>
      <c r="AD109" s="177">
        <f t="shared" si="62"/>
        <v>2.3909302878900168E-3</v>
      </c>
      <c r="AE109" s="177">
        <f t="shared" si="63"/>
        <v>5.7165476415498385E-6</v>
      </c>
      <c r="AF109" s="177">
        <f t="shared" si="64"/>
        <v>7.8400000056717545E-3</v>
      </c>
      <c r="AG109" s="178"/>
      <c r="AH109" s="177">
        <f t="shared" si="65"/>
        <v>-9.6399675594020847E-3</v>
      </c>
      <c r="AI109" s="177">
        <f t="shared" si="66"/>
        <v>1.1939268442836359</v>
      </c>
      <c r="AJ109" s="177">
        <f t="shared" si="67"/>
        <v>-0.73807071196175267</v>
      </c>
      <c r="AK109" s="177">
        <f t="shared" si="68"/>
        <v>5.115917073977622E-3</v>
      </c>
      <c r="AL109" s="177">
        <f t="shared" si="69"/>
        <v>2.6374537262053029E-2</v>
      </c>
      <c r="AM109" s="177">
        <f t="shared" si="70"/>
        <v>1.3188033124031072E-2</v>
      </c>
      <c r="AN109" s="177">
        <f t="shared" si="74"/>
        <v>12.588040716242045</v>
      </c>
      <c r="AO109" s="177">
        <f t="shared" si="74"/>
        <v>12.588040535888448</v>
      </c>
      <c r="AP109" s="177">
        <f t="shared" si="74"/>
        <v>12.588039605985159</v>
      </c>
      <c r="AQ109" s="177">
        <f t="shared" si="74"/>
        <v>12.588034811403384</v>
      </c>
      <c r="AR109" s="177">
        <f t="shared" si="74"/>
        <v>12.588010090545481</v>
      </c>
      <c r="AS109" s="177">
        <f t="shared" si="74"/>
        <v>12.587882630041253</v>
      </c>
      <c r="AT109" s="177">
        <f t="shared" si="74"/>
        <v>12.587225450416009</v>
      </c>
      <c r="AU109" s="177">
        <f t="shared" si="71"/>
        <v>12.583837203701361</v>
      </c>
    </row>
    <row r="110" spans="1:47" s="177" customFormat="1" ht="12.95" customHeight="1" x14ac:dyDescent="0.2">
      <c r="A110" s="177" t="s">
        <v>123</v>
      </c>
      <c r="C110" s="196">
        <v>42453.358999999997</v>
      </c>
      <c r="D110" s="196"/>
      <c r="E110" s="177">
        <f t="shared" si="53"/>
        <v>-4891.0027932148168</v>
      </c>
      <c r="F110" s="177">
        <f t="shared" si="54"/>
        <v>-4891</v>
      </c>
      <c r="G110" s="177">
        <f t="shared" si="55"/>
        <v>-1.9200000024284236E-3</v>
      </c>
      <c r="I110" s="177">
        <f>G110</f>
        <v>-1.9200000024284236E-3</v>
      </c>
      <c r="O110" s="177">
        <f t="shared" ca="1" si="56"/>
        <v>0.13850036246805142</v>
      </c>
      <c r="Q110" s="198">
        <f t="shared" si="57"/>
        <v>27434.858999999997</v>
      </c>
      <c r="S110" s="178">
        <f>S$16</f>
        <v>0.1</v>
      </c>
      <c r="Z110" s="177">
        <f t="shared" si="58"/>
        <v>-4891</v>
      </c>
      <c r="AA110" s="177">
        <f t="shared" si="59"/>
        <v>4.9308179947947887E-3</v>
      </c>
      <c r="AB110" s="177">
        <f t="shared" si="60"/>
        <v>8.0074319439350783E-3</v>
      </c>
      <c r="AC110" s="177">
        <f t="shared" si="61"/>
        <v>-1.9200000024284236E-3</v>
      </c>
      <c r="AD110" s="177">
        <f t="shared" si="62"/>
        <v>-6.8508179972232124E-3</v>
      </c>
      <c r="AE110" s="177">
        <f t="shared" si="63"/>
        <v>4.6933707231077473E-6</v>
      </c>
      <c r="AF110" s="177">
        <f t="shared" si="64"/>
        <v>-1.9200000024284236E-3</v>
      </c>
      <c r="AG110" s="178"/>
      <c r="AH110" s="177">
        <f t="shared" si="65"/>
        <v>-9.9274319463635019E-3</v>
      </c>
      <c r="AI110" s="177">
        <f t="shared" si="66"/>
        <v>1.1935561317858161</v>
      </c>
      <c r="AJ110" s="177">
        <f t="shared" si="67"/>
        <v>-0.76500990583870199</v>
      </c>
      <c r="AK110" s="177">
        <f t="shared" si="68"/>
        <v>1.3031400133106578E-2</v>
      </c>
      <c r="AL110" s="177">
        <f t="shared" si="69"/>
        <v>6.7224756635558602E-2</v>
      </c>
      <c r="AM110" s="177">
        <f t="shared" si="70"/>
        <v>3.3625042372683697E-2</v>
      </c>
      <c r="AN110" s="177">
        <f t="shared" si="74"/>
        <v>12.621610186479019</v>
      </c>
      <c r="AO110" s="177">
        <f t="shared" si="74"/>
        <v>12.62160973020686</v>
      </c>
      <c r="AP110" s="177">
        <f t="shared" si="74"/>
        <v>12.621607374626771</v>
      </c>
      <c r="AQ110" s="177">
        <f t="shared" si="74"/>
        <v>12.621595213561916</v>
      </c>
      <c r="AR110" s="177">
        <f t="shared" si="74"/>
        <v>12.621532430219114</v>
      </c>
      <c r="AS110" s="177">
        <f t="shared" si="74"/>
        <v>12.621208305141229</v>
      </c>
      <c r="AT110" s="177">
        <f t="shared" si="74"/>
        <v>12.619535069062835</v>
      </c>
      <c r="AU110" s="177">
        <f t="shared" si="71"/>
        <v>12.610899561075392</v>
      </c>
    </row>
    <row r="111" spans="1:47" s="177" customFormat="1" ht="12.95" customHeight="1" x14ac:dyDescent="0.2">
      <c r="A111" s="177" t="s">
        <v>123</v>
      </c>
      <c r="C111" s="196">
        <v>42453.362999999998</v>
      </c>
      <c r="D111" s="196"/>
      <c r="E111" s="177">
        <f t="shared" si="53"/>
        <v>-4890.9969740172828</v>
      </c>
      <c r="F111" s="177">
        <f t="shared" si="54"/>
        <v>-4891</v>
      </c>
      <c r="G111" s="177">
        <f t="shared" si="55"/>
        <v>2.0799999983864836E-3</v>
      </c>
      <c r="I111" s="177">
        <f>G111</f>
        <v>2.0799999983864836E-3</v>
      </c>
      <c r="O111" s="177">
        <f t="shared" ca="1" si="56"/>
        <v>0.13850036246805142</v>
      </c>
      <c r="Q111" s="198">
        <f t="shared" si="57"/>
        <v>27434.862999999998</v>
      </c>
      <c r="S111" s="178">
        <f>S$16</f>
        <v>0.1</v>
      </c>
      <c r="Z111" s="177">
        <f t="shared" si="58"/>
        <v>-4891</v>
      </c>
      <c r="AA111" s="177">
        <f t="shared" si="59"/>
        <v>4.9308179947947887E-3</v>
      </c>
      <c r="AB111" s="177">
        <f t="shared" si="60"/>
        <v>1.2007431944749986E-2</v>
      </c>
      <c r="AC111" s="177">
        <f t="shared" si="61"/>
        <v>2.0799999983864836E-3</v>
      </c>
      <c r="AD111" s="177">
        <f t="shared" si="62"/>
        <v>-2.8508179964083051E-3</v>
      </c>
      <c r="AE111" s="177">
        <f t="shared" si="63"/>
        <v>8.127163248645463E-7</v>
      </c>
      <c r="AF111" s="177">
        <f t="shared" si="64"/>
        <v>2.0799999983864836E-3</v>
      </c>
      <c r="AG111" s="178"/>
      <c r="AH111" s="177">
        <f t="shared" si="65"/>
        <v>-9.9274319463635019E-3</v>
      </c>
      <c r="AI111" s="177">
        <f t="shared" si="66"/>
        <v>1.1935561317858161</v>
      </c>
      <c r="AJ111" s="177">
        <f t="shared" si="67"/>
        <v>-0.76500990583870199</v>
      </c>
      <c r="AK111" s="177">
        <f t="shared" si="68"/>
        <v>1.3031400133106578E-2</v>
      </c>
      <c r="AL111" s="177">
        <f t="shared" si="69"/>
        <v>6.7224756635558602E-2</v>
      </c>
      <c r="AM111" s="177">
        <f t="shared" si="70"/>
        <v>3.3625042372683697E-2</v>
      </c>
      <c r="AN111" s="177">
        <f t="shared" ref="AN111:AT120" si="75">$AU111+$AB$7*SIN(AO111)</f>
        <v>12.621610186479019</v>
      </c>
      <c r="AO111" s="177">
        <f t="shared" si="75"/>
        <v>12.62160973020686</v>
      </c>
      <c r="AP111" s="177">
        <f t="shared" si="75"/>
        <v>12.621607374626771</v>
      </c>
      <c r="AQ111" s="177">
        <f t="shared" si="75"/>
        <v>12.621595213561916</v>
      </c>
      <c r="AR111" s="177">
        <f t="shared" si="75"/>
        <v>12.621532430219114</v>
      </c>
      <c r="AS111" s="177">
        <f t="shared" si="75"/>
        <v>12.621208305141229</v>
      </c>
      <c r="AT111" s="177">
        <f t="shared" si="75"/>
        <v>12.619535069062835</v>
      </c>
      <c r="AU111" s="177">
        <f t="shared" si="71"/>
        <v>12.610899561075392</v>
      </c>
    </row>
    <row r="112" spans="1:47" s="177" customFormat="1" ht="12.95" customHeight="1" x14ac:dyDescent="0.2">
      <c r="A112" s="144" t="s">
        <v>122</v>
      </c>
      <c r="B112" s="145" t="s">
        <v>97</v>
      </c>
      <c r="C112" s="146">
        <v>42463.677000000003</v>
      </c>
      <c r="D112" s="196"/>
      <c r="E112" s="70">
        <f t="shared" si="53"/>
        <v>-4875.9921731793102</v>
      </c>
      <c r="F112" s="177">
        <f t="shared" si="54"/>
        <v>-4876</v>
      </c>
      <c r="G112" s="197">
        <f t="shared" si="55"/>
        <v>5.380000002332963E-3</v>
      </c>
      <c r="J112" s="177">
        <f>G112</f>
        <v>5.380000002332963E-3</v>
      </c>
      <c r="O112" s="177">
        <f t="shared" ca="1" si="56"/>
        <v>0.13835912968102559</v>
      </c>
      <c r="Q112" s="198">
        <f t="shared" si="57"/>
        <v>27445.177000000003</v>
      </c>
      <c r="S112" s="178">
        <f>S$17</f>
        <v>1</v>
      </c>
      <c r="Z112" s="177">
        <f t="shared" si="58"/>
        <v>-4876</v>
      </c>
      <c r="AA112" s="177">
        <f t="shared" si="59"/>
        <v>4.7834283253904604E-3</v>
      </c>
      <c r="AB112" s="177">
        <f t="shared" si="60"/>
        <v>1.5388269760368691E-2</v>
      </c>
      <c r="AC112" s="177">
        <f t="shared" si="61"/>
        <v>5.380000002332963E-3</v>
      </c>
      <c r="AD112" s="177">
        <f t="shared" si="62"/>
        <v>5.9657167694250265E-4</v>
      </c>
      <c r="AE112" s="177">
        <f t="shared" si="63"/>
        <v>3.5589776572998977E-7</v>
      </c>
      <c r="AF112" s="177">
        <f t="shared" si="64"/>
        <v>5.380000002332963E-3</v>
      </c>
      <c r="AG112" s="178"/>
      <c r="AH112" s="177">
        <f t="shared" si="65"/>
        <v>-1.0008269758035728E-2</v>
      </c>
      <c r="AI112" s="177">
        <f t="shared" si="66"/>
        <v>1.1933892276461213</v>
      </c>
      <c r="AJ112" s="177">
        <f t="shared" si="67"/>
        <v>-0.77254187122658147</v>
      </c>
      <c r="AK112" s="177">
        <f t="shared" si="68"/>
        <v>1.5310132976367916E-2</v>
      </c>
      <c r="AL112" s="177">
        <f t="shared" si="69"/>
        <v>7.9002680549625351E-2</v>
      </c>
      <c r="AM112" s="177">
        <f t="shared" si="70"/>
        <v>3.9521898489061645E-2</v>
      </c>
      <c r="AN112" s="177">
        <f t="shared" si="75"/>
        <v>12.631291307108645</v>
      </c>
      <c r="AO112" s="177">
        <f t="shared" si="75"/>
        <v>12.631290772700128</v>
      </c>
      <c r="AP112" s="177">
        <f t="shared" si="75"/>
        <v>12.631288012121178</v>
      </c>
      <c r="AQ112" s="177">
        <f t="shared" si="75"/>
        <v>12.631273751884555</v>
      </c>
      <c r="AR112" s="177">
        <f t="shared" si="75"/>
        <v>12.631200088435179</v>
      </c>
      <c r="AS112" s="177">
        <f t="shared" si="75"/>
        <v>12.630819574138945</v>
      </c>
      <c r="AT112" s="177">
        <f t="shared" si="75"/>
        <v>12.628854145417518</v>
      </c>
      <c r="AU112" s="177">
        <f t="shared" si="71"/>
        <v>12.618706010317901</v>
      </c>
    </row>
    <row r="113" spans="1:47" s="177" customFormat="1" ht="12.95" customHeight="1" x14ac:dyDescent="0.2">
      <c r="A113" s="177" t="s">
        <v>123</v>
      </c>
      <c r="C113" s="196">
        <v>42464.36</v>
      </c>
      <c r="D113" s="196"/>
      <c r="E113" s="177">
        <f t="shared" si="53"/>
        <v>-4874.9985452006122</v>
      </c>
      <c r="F113" s="177">
        <f t="shared" si="54"/>
        <v>-4875</v>
      </c>
      <c r="G113" s="177">
        <f t="shared" si="55"/>
        <v>1.0000000038417056E-3</v>
      </c>
      <c r="I113" s="177">
        <f>G113</f>
        <v>1.0000000038417056E-3</v>
      </c>
      <c r="O113" s="177">
        <f t="shared" ca="1" si="56"/>
        <v>0.13834971416189054</v>
      </c>
      <c r="Q113" s="198">
        <f t="shared" si="57"/>
        <v>27445.86</v>
      </c>
      <c r="S113" s="178">
        <f>S$16</f>
        <v>0.1</v>
      </c>
      <c r="Z113" s="177">
        <f t="shared" si="58"/>
        <v>-4875</v>
      </c>
      <c r="AA113" s="177">
        <f t="shared" si="59"/>
        <v>4.7736363677896507E-3</v>
      </c>
      <c r="AB113" s="177">
        <f t="shared" si="60"/>
        <v>1.1013625269854712E-2</v>
      </c>
      <c r="AC113" s="177">
        <f t="shared" si="61"/>
        <v>1.0000000038417056E-3</v>
      </c>
      <c r="AD113" s="177">
        <f t="shared" si="62"/>
        <v>-3.773636363947945E-3</v>
      </c>
      <c r="AE113" s="177">
        <f t="shared" si="63"/>
        <v>1.4240331407310269E-6</v>
      </c>
      <c r="AF113" s="177">
        <f t="shared" si="64"/>
        <v>1.0000000038417056E-3</v>
      </c>
      <c r="AG113" s="178"/>
      <c r="AH113" s="177">
        <f t="shared" si="65"/>
        <v>-1.0013625266013007E-2</v>
      </c>
      <c r="AI113" s="177">
        <f t="shared" si="66"/>
        <v>1.1933771484590956</v>
      </c>
      <c r="AJ113" s="177">
        <f t="shared" si="67"/>
        <v>-0.77304012685583023</v>
      </c>
      <c r="AK113" s="177">
        <f t="shared" si="68"/>
        <v>1.5461953147848458E-2</v>
      </c>
      <c r="AL113" s="177">
        <f t="shared" si="69"/>
        <v>7.9787754811827941E-2</v>
      </c>
      <c r="AM113" s="177">
        <f t="shared" si="70"/>
        <v>3.9915054875039345E-2</v>
      </c>
      <c r="AN113" s="177">
        <f t="shared" si="75"/>
        <v>12.631936665561685</v>
      </c>
      <c r="AO113" s="177">
        <f t="shared" si="75"/>
        <v>12.63193612597423</v>
      </c>
      <c r="AP113" s="177">
        <f t="shared" si="75"/>
        <v>12.631933338525066</v>
      </c>
      <c r="AQ113" s="177">
        <f t="shared" si="75"/>
        <v>12.631918938878851</v>
      </c>
      <c r="AR113" s="177">
        <f t="shared" si="75"/>
        <v>12.631844552156505</v>
      </c>
      <c r="AS113" s="177">
        <f t="shared" si="75"/>
        <v>12.631460285674622</v>
      </c>
      <c r="AT113" s="177">
        <f t="shared" si="75"/>
        <v>12.629475396205313</v>
      </c>
      <c r="AU113" s="177">
        <f t="shared" si="71"/>
        <v>12.619226440267401</v>
      </c>
    </row>
    <row r="114" spans="1:47" s="177" customFormat="1" ht="12.95" customHeight="1" x14ac:dyDescent="0.2">
      <c r="A114" s="144" t="s">
        <v>122</v>
      </c>
      <c r="B114" s="145" t="s">
        <v>97</v>
      </c>
      <c r="C114" s="146">
        <v>42487.73</v>
      </c>
      <c r="D114" s="196"/>
      <c r="E114" s="70">
        <f t="shared" si="53"/>
        <v>-4840.9998836160412</v>
      </c>
      <c r="F114" s="177">
        <f t="shared" si="54"/>
        <v>-4841</v>
      </c>
      <c r="G114" s="197">
        <f t="shared" si="55"/>
        <v>8.0000005254987627E-5</v>
      </c>
      <c r="J114" s="177">
        <f>G114</f>
        <v>8.0000005254987627E-5</v>
      </c>
      <c r="O114" s="177">
        <f t="shared" ca="1" si="56"/>
        <v>0.13802958651129865</v>
      </c>
      <c r="Q114" s="198">
        <f t="shared" si="57"/>
        <v>27469.230000000003</v>
      </c>
      <c r="S114" s="178">
        <f>S$17</f>
        <v>1</v>
      </c>
      <c r="Z114" s="177">
        <f t="shared" si="58"/>
        <v>-4841</v>
      </c>
      <c r="AA114" s="177">
        <f t="shared" si="59"/>
        <v>4.4432660584939922E-3</v>
      </c>
      <c r="AB114" s="177">
        <f t="shared" si="60"/>
        <v>1.0273181647202034E-2</v>
      </c>
      <c r="AC114" s="177">
        <f t="shared" si="61"/>
        <v>8.0000005254987627E-5</v>
      </c>
      <c r="AD114" s="177">
        <f t="shared" si="62"/>
        <v>-4.3632660532390045E-3</v>
      </c>
      <c r="AE114" s="177">
        <f t="shared" si="63"/>
        <v>1.9038090651347878E-5</v>
      </c>
      <c r="AF114" s="177">
        <f t="shared" si="64"/>
        <v>8.0000005254987627E-5</v>
      </c>
      <c r="AG114" s="178"/>
      <c r="AH114" s="177">
        <f t="shared" si="65"/>
        <v>-1.0193181641947047E-2</v>
      </c>
      <c r="AI114" s="177">
        <f t="shared" si="66"/>
        <v>1.1928958102138785</v>
      </c>
      <c r="AJ114" s="177">
        <f t="shared" si="67"/>
        <v>-0.78968887781961628</v>
      </c>
      <c r="AK114" s="177">
        <f t="shared" si="68"/>
        <v>2.0615526751667477E-2</v>
      </c>
      <c r="AL114" s="177">
        <f t="shared" si="69"/>
        <v>0.10646975641813439</v>
      </c>
      <c r="AM114" s="177">
        <f t="shared" si="70"/>
        <v>5.3285223648233009E-2</v>
      </c>
      <c r="AN114" s="177">
        <f t="shared" si="75"/>
        <v>12.653874527491842</v>
      </c>
      <c r="AO114" s="177">
        <f t="shared" si="75"/>
        <v>12.653873814434364</v>
      </c>
      <c r="AP114" s="177">
        <f t="shared" si="75"/>
        <v>12.653870124656249</v>
      </c>
      <c r="AQ114" s="177">
        <f t="shared" si="75"/>
        <v>12.653851031596623</v>
      </c>
      <c r="AR114" s="177">
        <f t="shared" si="75"/>
        <v>12.653752233503539</v>
      </c>
      <c r="AS114" s="177">
        <f t="shared" si="75"/>
        <v>12.653241010944916</v>
      </c>
      <c r="AT114" s="177">
        <f t="shared" si="75"/>
        <v>12.650596092650883</v>
      </c>
      <c r="AU114" s="177">
        <f t="shared" si="71"/>
        <v>12.636921058550421</v>
      </c>
    </row>
    <row r="115" spans="1:47" s="177" customFormat="1" ht="12.95" customHeight="1" x14ac:dyDescent="0.2">
      <c r="A115" s="144" t="s">
        <v>122</v>
      </c>
      <c r="B115" s="145" t="s">
        <v>97</v>
      </c>
      <c r="C115" s="146">
        <v>42507.663999999997</v>
      </c>
      <c r="D115" s="196"/>
      <c r="E115" s="70">
        <f t="shared" si="53"/>
        <v>-4811.9999127120382</v>
      </c>
      <c r="F115" s="177">
        <f t="shared" si="54"/>
        <v>-4812</v>
      </c>
      <c r="G115" s="197">
        <f t="shared" si="55"/>
        <v>5.999999848427251E-5</v>
      </c>
      <c r="J115" s="177">
        <f>G115</f>
        <v>5.999999848427251E-5</v>
      </c>
      <c r="O115" s="177">
        <f t="shared" ca="1" si="56"/>
        <v>0.13775653645638206</v>
      </c>
      <c r="Q115" s="198">
        <f t="shared" si="57"/>
        <v>27489.163999999997</v>
      </c>
      <c r="S115" s="178">
        <f>S$17</f>
        <v>1</v>
      </c>
      <c r="Z115" s="177">
        <f t="shared" si="58"/>
        <v>-4812</v>
      </c>
      <c r="AA115" s="177">
        <f t="shared" si="59"/>
        <v>4.1654538674797646E-3</v>
      </c>
      <c r="AB115" s="177">
        <f t="shared" si="60"/>
        <v>1.0402397343294839E-2</v>
      </c>
      <c r="AC115" s="177">
        <f t="shared" si="61"/>
        <v>5.999999848427251E-5</v>
      </c>
      <c r="AD115" s="177">
        <f t="shared" si="62"/>
        <v>-4.1054538689954921E-3</v>
      </c>
      <c r="AE115" s="177">
        <f t="shared" si="63"/>
        <v>1.6854751470450057E-5</v>
      </c>
      <c r="AF115" s="177">
        <f t="shared" si="64"/>
        <v>5.999999848427251E-5</v>
      </c>
      <c r="AG115" s="178"/>
      <c r="AH115" s="177">
        <f t="shared" si="65"/>
        <v>-1.0342397344810567E-2</v>
      </c>
      <c r="AI115" s="177">
        <f t="shared" si="66"/>
        <v>1.1923772069903147</v>
      </c>
      <c r="AJ115" s="177">
        <f t="shared" si="67"/>
        <v>-0.80343406680348906</v>
      </c>
      <c r="AK115" s="177">
        <f t="shared" si="68"/>
        <v>2.499607513036731E-2</v>
      </c>
      <c r="AL115" s="177">
        <f t="shared" si="69"/>
        <v>0.12920874633092197</v>
      </c>
      <c r="AM115" s="177">
        <f t="shared" si="70"/>
        <v>6.4694403770132164E-2</v>
      </c>
      <c r="AN115" s="177">
        <f t="shared" si="75"/>
        <v>12.672578344102391</v>
      </c>
      <c r="AO115" s="177">
        <f t="shared" si="75"/>
        <v>12.672577487807484</v>
      </c>
      <c r="AP115" s="177">
        <f t="shared" si="75"/>
        <v>12.672573048775474</v>
      </c>
      <c r="AQ115" s="177">
        <f t="shared" si="75"/>
        <v>12.672550036871266</v>
      </c>
      <c r="AR115" s="177">
        <f t="shared" si="75"/>
        <v>12.672430744259859</v>
      </c>
      <c r="AS115" s="177">
        <f t="shared" si="75"/>
        <v>12.671812361308497</v>
      </c>
      <c r="AT115" s="177">
        <f t="shared" si="75"/>
        <v>12.668607462466341</v>
      </c>
      <c r="AU115" s="177">
        <f t="shared" si="71"/>
        <v>12.652013527085938</v>
      </c>
    </row>
    <row r="116" spans="1:47" s="177" customFormat="1" ht="12.95" customHeight="1" x14ac:dyDescent="0.2">
      <c r="A116" s="144" t="s">
        <v>122</v>
      </c>
      <c r="B116" s="145" t="s">
        <v>97</v>
      </c>
      <c r="C116" s="146">
        <v>42507.667000000001</v>
      </c>
      <c r="D116" s="196"/>
      <c r="E116" s="70">
        <f t="shared" si="53"/>
        <v>-4811.995548313882</v>
      </c>
      <c r="F116" s="177">
        <f t="shared" si="54"/>
        <v>-4812</v>
      </c>
      <c r="G116" s="197">
        <f t="shared" si="55"/>
        <v>3.0600000027334318E-3</v>
      </c>
      <c r="J116" s="177">
        <f>G116</f>
        <v>3.0600000027334318E-3</v>
      </c>
      <c r="O116" s="177">
        <f t="shared" ca="1" si="56"/>
        <v>0.13775653645638206</v>
      </c>
      <c r="Q116" s="198">
        <f t="shared" si="57"/>
        <v>27489.167000000001</v>
      </c>
      <c r="S116" s="178">
        <f>S$17</f>
        <v>1</v>
      </c>
      <c r="Z116" s="177">
        <f t="shared" si="58"/>
        <v>-4812</v>
      </c>
      <c r="AA116" s="177">
        <f t="shared" si="59"/>
        <v>4.1654538674797646E-3</v>
      </c>
      <c r="AB116" s="177">
        <f t="shared" si="60"/>
        <v>1.3402397347543999E-2</v>
      </c>
      <c r="AC116" s="177">
        <f t="shared" si="61"/>
        <v>3.0600000027334318E-3</v>
      </c>
      <c r="AD116" s="177">
        <f t="shared" si="62"/>
        <v>-1.1054538647463329E-3</v>
      </c>
      <c r="AE116" s="177">
        <f t="shared" si="63"/>
        <v>1.2220282470826037E-6</v>
      </c>
      <c r="AF116" s="177">
        <f t="shared" si="64"/>
        <v>3.0600000027334318E-3</v>
      </c>
      <c r="AG116" s="178"/>
      <c r="AH116" s="177">
        <f t="shared" si="65"/>
        <v>-1.0342397344810567E-2</v>
      </c>
      <c r="AI116" s="177">
        <f t="shared" si="66"/>
        <v>1.1923772069903147</v>
      </c>
      <c r="AJ116" s="177">
        <f t="shared" si="67"/>
        <v>-0.80343406680348906</v>
      </c>
      <c r="AK116" s="177">
        <f t="shared" si="68"/>
        <v>2.499607513036731E-2</v>
      </c>
      <c r="AL116" s="177">
        <f t="shared" si="69"/>
        <v>0.12920874633092197</v>
      </c>
      <c r="AM116" s="177">
        <f t="shared" si="70"/>
        <v>6.4694403770132164E-2</v>
      </c>
      <c r="AN116" s="177">
        <f t="shared" si="75"/>
        <v>12.672578344102391</v>
      </c>
      <c r="AO116" s="177">
        <f t="shared" si="75"/>
        <v>12.672577487807484</v>
      </c>
      <c r="AP116" s="177">
        <f t="shared" si="75"/>
        <v>12.672573048775474</v>
      </c>
      <c r="AQ116" s="177">
        <f t="shared" si="75"/>
        <v>12.672550036871266</v>
      </c>
      <c r="AR116" s="177">
        <f t="shared" si="75"/>
        <v>12.672430744259859</v>
      </c>
      <c r="AS116" s="177">
        <f t="shared" si="75"/>
        <v>12.671812361308497</v>
      </c>
      <c r="AT116" s="177">
        <f t="shared" si="75"/>
        <v>12.668607462466341</v>
      </c>
      <c r="AU116" s="177">
        <f t="shared" si="71"/>
        <v>12.652013527085938</v>
      </c>
    </row>
    <row r="117" spans="1:47" s="177" customFormat="1" ht="12.95" customHeight="1" x14ac:dyDescent="0.2">
      <c r="A117" s="144" t="s">
        <v>122</v>
      </c>
      <c r="B117" s="145" t="s">
        <v>97</v>
      </c>
      <c r="C117" s="146">
        <v>42507.669000000002</v>
      </c>
      <c r="D117" s="196"/>
      <c r="E117" s="70">
        <f t="shared" si="53"/>
        <v>-4811.9926387151154</v>
      </c>
      <c r="F117" s="177">
        <f t="shared" si="54"/>
        <v>-4812</v>
      </c>
      <c r="G117" s="197">
        <f t="shared" si="55"/>
        <v>5.0600000031408854E-3</v>
      </c>
      <c r="J117" s="177">
        <f>G117</f>
        <v>5.0600000031408854E-3</v>
      </c>
      <c r="O117" s="177">
        <f t="shared" ca="1" si="56"/>
        <v>0.13775653645638206</v>
      </c>
      <c r="Q117" s="198">
        <f t="shared" si="57"/>
        <v>27489.169000000002</v>
      </c>
      <c r="S117" s="178">
        <f>S$17</f>
        <v>1</v>
      </c>
      <c r="Z117" s="177">
        <f t="shared" si="58"/>
        <v>-4812</v>
      </c>
      <c r="AA117" s="177">
        <f t="shared" si="59"/>
        <v>4.1654538674797646E-3</v>
      </c>
      <c r="AB117" s="177">
        <f t="shared" si="60"/>
        <v>1.5402397347951452E-2</v>
      </c>
      <c r="AC117" s="177">
        <f t="shared" si="61"/>
        <v>5.0600000031408854E-3</v>
      </c>
      <c r="AD117" s="177">
        <f t="shared" si="62"/>
        <v>8.9454613566112076E-4</v>
      </c>
      <c r="AE117" s="177">
        <f t="shared" si="63"/>
        <v>8.0021278882624432E-7</v>
      </c>
      <c r="AF117" s="177">
        <f t="shared" si="64"/>
        <v>5.0600000031408854E-3</v>
      </c>
      <c r="AG117" s="178"/>
      <c r="AH117" s="177">
        <f t="shared" si="65"/>
        <v>-1.0342397344810567E-2</v>
      </c>
      <c r="AI117" s="177">
        <f t="shared" si="66"/>
        <v>1.1923772069903147</v>
      </c>
      <c r="AJ117" s="177">
        <f t="shared" si="67"/>
        <v>-0.80343406680348906</v>
      </c>
      <c r="AK117" s="177">
        <f t="shared" si="68"/>
        <v>2.499607513036731E-2</v>
      </c>
      <c r="AL117" s="177">
        <f t="shared" si="69"/>
        <v>0.12920874633092197</v>
      </c>
      <c r="AM117" s="177">
        <f t="shared" si="70"/>
        <v>6.4694403770132164E-2</v>
      </c>
      <c r="AN117" s="177">
        <f t="shared" si="75"/>
        <v>12.672578344102391</v>
      </c>
      <c r="AO117" s="177">
        <f t="shared" si="75"/>
        <v>12.672577487807484</v>
      </c>
      <c r="AP117" s="177">
        <f t="shared" si="75"/>
        <v>12.672573048775474</v>
      </c>
      <c r="AQ117" s="177">
        <f t="shared" si="75"/>
        <v>12.672550036871266</v>
      </c>
      <c r="AR117" s="177">
        <f t="shared" si="75"/>
        <v>12.672430744259859</v>
      </c>
      <c r="AS117" s="177">
        <f t="shared" si="75"/>
        <v>12.671812361308497</v>
      </c>
      <c r="AT117" s="177">
        <f t="shared" si="75"/>
        <v>12.668607462466341</v>
      </c>
      <c r="AU117" s="177">
        <f t="shared" si="71"/>
        <v>12.652013527085938</v>
      </c>
    </row>
    <row r="118" spans="1:47" s="177" customFormat="1" ht="12.95" customHeight="1" x14ac:dyDescent="0.2">
      <c r="A118" s="144" t="s">
        <v>122</v>
      </c>
      <c r="B118" s="145" t="s">
        <v>97</v>
      </c>
      <c r="C118" s="146">
        <v>42516.603999999999</v>
      </c>
      <c r="D118" s="196"/>
      <c r="E118" s="70">
        <f t="shared" si="53"/>
        <v>-4798.9940062265387</v>
      </c>
      <c r="F118" s="177">
        <f t="shared" si="54"/>
        <v>-4799</v>
      </c>
      <c r="G118" s="197">
        <f t="shared" si="55"/>
        <v>4.1200000050594099E-3</v>
      </c>
      <c r="J118" s="177">
        <f>G118</f>
        <v>4.1200000050594099E-3</v>
      </c>
      <c r="O118" s="177">
        <f t="shared" ca="1" si="56"/>
        <v>0.13763413470762634</v>
      </c>
      <c r="Q118" s="198">
        <f t="shared" si="57"/>
        <v>27498.103999999999</v>
      </c>
      <c r="S118" s="178">
        <f>S$17</f>
        <v>1</v>
      </c>
      <c r="Z118" s="177">
        <f t="shared" si="58"/>
        <v>-4799</v>
      </c>
      <c r="AA118" s="177">
        <f t="shared" si="59"/>
        <v>4.0421222011961279E-3</v>
      </c>
      <c r="AB118" s="177">
        <f t="shared" si="60"/>
        <v>1.4528093947506419E-2</v>
      </c>
      <c r="AC118" s="177">
        <f t="shared" si="61"/>
        <v>4.1200000050594099E-3</v>
      </c>
      <c r="AD118" s="177">
        <f t="shared" si="62"/>
        <v>7.7877803863281997E-5</v>
      </c>
      <c r="AE118" s="177">
        <f t="shared" si="63"/>
        <v>6.0649523345678205E-9</v>
      </c>
      <c r="AF118" s="177">
        <f t="shared" si="64"/>
        <v>4.1200000050594099E-3</v>
      </c>
      <c r="AG118" s="178"/>
      <c r="AH118" s="177">
        <f t="shared" si="65"/>
        <v>-1.040809394244701E-2</v>
      </c>
      <c r="AI118" s="177">
        <f t="shared" si="66"/>
        <v>1.192112607028585</v>
      </c>
      <c r="AJ118" s="177">
        <f t="shared" si="67"/>
        <v>-0.80945727701775072</v>
      </c>
      <c r="AK118" s="177">
        <f t="shared" si="68"/>
        <v>2.6954401532918743E-2</v>
      </c>
      <c r="AL118" s="177">
        <f t="shared" si="69"/>
        <v>0.13939528130390591</v>
      </c>
      <c r="AM118" s="177">
        <f t="shared" si="70"/>
        <v>6.9810718541983618E-2</v>
      </c>
      <c r="AN118" s="177">
        <f t="shared" si="75"/>
        <v>12.680960014586928</v>
      </c>
      <c r="AO118" s="177">
        <f t="shared" si="75"/>
        <v>12.680959095737093</v>
      </c>
      <c r="AP118" s="177">
        <f t="shared" si="75"/>
        <v>12.680954327992945</v>
      </c>
      <c r="AQ118" s="177">
        <f t="shared" si="75"/>
        <v>12.680929589080476</v>
      </c>
      <c r="AR118" s="177">
        <f t="shared" si="75"/>
        <v>12.680801224725709</v>
      </c>
      <c r="AS118" s="177">
        <f t="shared" si="75"/>
        <v>12.68013520286258</v>
      </c>
      <c r="AT118" s="177">
        <f t="shared" si="75"/>
        <v>12.676680337505083</v>
      </c>
      <c r="AU118" s="177">
        <f t="shared" si="71"/>
        <v>12.658779116429443</v>
      </c>
    </row>
    <row r="119" spans="1:47" s="177" customFormat="1" ht="12.95" customHeight="1" x14ac:dyDescent="0.2">
      <c r="A119" s="177" t="s">
        <v>124</v>
      </c>
      <c r="C119" s="196">
        <v>42521.419000000002</v>
      </c>
      <c r="D119" s="196"/>
      <c r="E119" s="177">
        <f t="shared" si="53"/>
        <v>-4791.9891471965957</v>
      </c>
      <c r="F119" s="177">
        <f t="shared" si="54"/>
        <v>-4792</v>
      </c>
      <c r="G119" s="177">
        <f t="shared" si="55"/>
        <v>7.4600000007194467E-3</v>
      </c>
      <c r="I119" s="177">
        <f t="shared" ref="I119:I124" si="76">G119</f>
        <v>7.4600000007194467E-3</v>
      </c>
      <c r="O119" s="177">
        <f t="shared" ca="1" si="56"/>
        <v>0.13756822607368097</v>
      </c>
      <c r="Q119" s="198">
        <f t="shared" si="57"/>
        <v>27502.919000000002</v>
      </c>
      <c r="S119" s="178">
        <f t="shared" ref="S119:S127" si="77">S$16</f>
        <v>0.1</v>
      </c>
      <c r="Z119" s="177">
        <f t="shared" si="58"/>
        <v>-4792</v>
      </c>
      <c r="AA119" s="177">
        <f t="shared" si="59"/>
        <v>3.9760245158384812E-3</v>
      </c>
      <c r="AB119" s="177">
        <f t="shared" si="60"/>
        <v>1.7903160343595514E-2</v>
      </c>
      <c r="AC119" s="177">
        <f t="shared" si="61"/>
        <v>7.4600000007194467E-3</v>
      </c>
      <c r="AD119" s="177">
        <f t="shared" si="62"/>
        <v>3.4839754848809655E-3</v>
      </c>
      <c r="AE119" s="177">
        <f t="shared" si="63"/>
        <v>1.2138085179251561E-6</v>
      </c>
      <c r="AF119" s="177">
        <f t="shared" si="64"/>
        <v>7.4600000007194467E-3</v>
      </c>
      <c r="AG119" s="178"/>
      <c r="AH119" s="177">
        <f t="shared" si="65"/>
        <v>-1.0443160342876068E-2</v>
      </c>
      <c r="AI119" s="177">
        <f t="shared" si="66"/>
        <v>1.1919619252084166</v>
      </c>
      <c r="AJ119" s="177">
        <f t="shared" si="67"/>
        <v>-0.81266467407451637</v>
      </c>
      <c r="AK119" s="177">
        <f t="shared" si="68"/>
        <v>2.8007370665515837E-2</v>
      </c>
      <c r="AL119" s="177">
        <f t="shared" si="69"/>
        <v>0.144878417550173</v>
      </c>
      <c r="AM119" s="177">
        <f t="shared" si="70"/>
        <v>7.2566182071241381E-2</v>
      </c>
      <c r="AN119" s="177">
        <f t="shared" si="75"/>
        <v>12.685472431435688</v>
      </c>
      <c r="AO119" s="177">
        <f t="shared" si="75"/>
        <v>12.685471479365477</v>
      </c>
      <c r="AP119" s="177">
        <f t="shared" si="75"/>
        <v>12.68546653662969</v>
      </c>
      <c r="AQ119" s="177">
        <f t="shared" si="75"/>
        <v>12.68544087613525</v>
      </c>
      <c r="AR119" s="177">
        <f t="shared" si="75"/>
        <v>12.685307659482103</v>
      </c>
      <c r="AS119" s="177">
        <f t="shared" si="75"/>
        <v>12.684616098236352</v>
      </c>
      <c r="AT119" s="177">
        <f t="shared" si="75"/>
        <v>12.681026934636307</v>
      </c>
      <c r="AU119" s="177">
        <f t="shared" si="71"/>
        <v>12.662422126075949</v>
      </c>
    </row>
    <row r="120" spans="1:47" s="177" customFormat="1" ht="12.95" customHeight="1" x14ac:dyDescent="0.2">
      <c r="A120" s="177" t="s">
        <v>125</v>
      </c>
      <c r="C120" s="196">
        <v>42521.421999999999</v>
      </c>
      <c r="D120" s="196"/>
      <c r="E120" s="177">
        <f t="shared" si="53"/>
        <v>-4791.9847827984504</v>
      </c>
      <c r="F120" s="177">
        <f t="shared" si="54"/>
        <v>-4792</v>
      </c>
      <c r="G120" s="177">
        <f t="shared" si="55"/>
        <v>1.0459999997692648E-2</v>
      </c>
      <c r="I120" s="177">
        <f t="shared" si="76"/>
        <v>1.0459999997692648E-2</v>
      </c>
      <c r="O120" s="177">
        <f t="shared" ca="1" si="56"/>
        <v>0.13756822607368097</v>
      </c>
      <c r="Q120" s="198">
        <f t="shared" si="57"/>
        <v>27502.921999999999</v>
      </c>
      <c r="S120" s="178">
        <f t="shared" si="77"/>
        <v>0.1</v>
      </c>
      <c r="Z120" s="177">
        <f t="shared" si="58"/>
        <v>-4792</v>
      </c>
      <c r="AA120" s="177">
        <f t="shared" si="59"/>
        <v>3.9760245158384812E-3</v>
      </c>
      <c r="AB120" s="177">
        <f t="shared" si="60"/>
        <v>2.0903160340568716E-2</v>
      </c>
      <c r="AC120" s="177">
        <f t="shared" si="61"/>
        <v>1.0459999997692648E-2</v>
      </c>
      <c r="AD120" s="177">
        <f t="shared" si="62"/>
        <v>6.4839754818541671E-3</v>
      </c>
      <c r="AE120" s="177">
        <f t="shared" si="63"/>
        <v>4.2041938049285983E-6</v>
      </c>
      <c r="AF120" s="177">
        <f t="shared" si="64"/>
        <v>1.0459999997692648E-2</v>
      </c>
      <c r="AG120" s="178"/>
      <c r="AH120" s="177">
        <f t="shared" si="65"/>
        <v>-1.0443160342876068E-2</v>
      </c>
      <c r="AI120" s="177">
        <f t="shared" si="66"/>
        <v>1.1919619252084166</v>
      </c>
      <c r="AJ120" s="177">
        <f t="shared" si="67"/>
        <v>-0.81266467407451637</v>
      </c>
      <c r="AK120" s="177">
        <f t="shared" si="68"/>
        <v>2.8007370665515837E-2</v>
      </c>
      <c r="AL120" s="177">
        <f t="shared" si="69"/>
        <v>0.144878417550173</v>
      </c>
      <c r="AM120" s="177">
        <f t="shared" si="70"/>
        <v>7.2566182071241381E-2</v>
      </c>
      <c r="AN120" s="177">
        <f t="shared" si="75"/>
        <v>12.685472431435688</v>
      </c>
      <c r="AO120" s="177">
        <f t="shared" si="75"/>
        <v>12.685471479365477</v>
      </c>
      <c r="AP120" s="177">
        <f t="shared" si="75"/>
        <v>12.68546653662969</v>
      </c>
      <c r="AQ120" s="177">
        <f t="shared" si="75"/>
        <v>12.68544087613525</v>
      </c>
      <c r="AR120" s="177">
        <f t="shared" si="75"/>
        <v>12.685307659482103</v>
      </c>
      <c r="AS120" s="177">
        <f t="shared" si="75"/>
        <v>12.684616098236352</v>
      </c>
      <c r="AT120" s="177">
        <f t="shared" si="75"/>
        <v>12.681026934636307</v>
      </c>
      <c r="AU120" s="177">
        <f t="shared" si="71"/>
        <v>12.662422126075949</v>
      </c>
    </row>
    <row r="121" spans="1:47" s="177" customFormat="1" ht="12.95" customHeight="1" x14ac:dyDescent="0.2">
      <c r="A121" s="177" t="s">
        <v>125</v>
      </c>
      <c r="C121" s="196">
        <v>42530.347999999998</v>
      </c>
      <c r="D121" s="196"/>
      <c r="E121" s="177">
        <f t="shared" si="53"/>
        <v>-4778.9992435043205</v>
      </c>
      <c r="F121" s="177">
        <f t="shared" si="54"/>
        <v>-4779</v>
      </c>
      <c r="G121" s="177">
        <f t="shared" si="55"/>
        <v>5.2000000141561031E-4</v>
      </c>
      <c r="I121" s="177">
        <f t="shared" si="76"/>
        <v>5.2000000141561031E-4</v>
      </c>
      <c r="O121" s="177">
        <f t="shared" ca="1" si="56"/>
        <v>0.13744582432492525</v>
      </c>
      <c r="Q121" s="198">
        <f t="shared" si="57"/>
        <v>27511.847999999998</v>
      </c>
      <c r="S121" s="178">
        <f t="shared" si="77"/>
        <v>0.1</v>
      </c>
      <c r="Z121" s="177">
        <f t="shared" si="58"/>
        <v>-4779</v>
      </c>
      <c r="AA121" s="177">
        <f t="shared" si="59"/>
        <v>3.853853838163581E-3</v>
      </c>
      <c r="AB121" s="177">
        <f t="shared" si="60"/>
        <v>1.102770703230758E-2</v>
      </c>
      <c r="AC121" s="177">
        <f t="shared" si="61"/>
        <v>5.2000000141561031E-4</v>
      </c>
      <c r="AD121" s="177">
        <f t="shared" si="62"/>
        <v>-3.3338538367479707E-3</v>
      </c>
      <c r="AE121" s="177">
        <f t="shared" si="63"/>
        <v>1.1114581404799164E-6</v>
      </c>
      <c r="AF121" s="177">
        <f t="shared" si="64"/>
        <v>5.2000000141561031E-4</v>
      </c>
      <c r="AG121" s="178"/>
      <c r="AH121" s="177">
        <f t="shared" si="65"/>
        <v>-1.0507707030891969E-2</v>
      </c>
      <c r="AI121" s="177">
        <f t="shared" si="66"/>
        <v>1.1916668930023093</v>
      </c>
      <c r="AJ121" s="177">
        <f t="shared" si="67"/>
        <v>-0.81855419976996768</v>
      </c>
      <c r="AK121" s="177">
        <f t="shared" si="68"/>
        <v>2.9959901003820098E-2</v>
      </c>
      <c r="AL121" s="177">
        <f t="shared" si="69"/>
        <v>0.15505759797764818</v>
      </c>
      <c r="AM121" s="177">
        <f t="shared" si="70"/>
        <v>7.7684507864737351E-2</v>
      </c>
      <c r="AN121" s="177">
        <f t="shared" ref="AN121:AT130" si="78">$AU121+$AB$7*SIN(AO121)</f>
        <v>12.693851075886307</v>
      </c>
      <c r="AO121" s="177">
        <f t="shared" si="78"/>
        <v>12.693850063027829</v>
      </c>
      <c r="AP121" s="177">
        <f t="shared" si="78"/>
        <v>12.693844799243536</v>
      </c>
      <c r="AQ121" s="177">
        <f t="shared" si="78"/>
        <v>12.693817443627958</v>
      </c>
      <c r="AR121" s="177">
        <f t="shared" si="78"/>
        <v>12.693675279447856</v>
      </c>
      <c r="AS121" s="177">
        <f t="shared" si="78"/>
        <v>12.692936509142156</v>
      </c>
      <c r="AT121" s="177">
        <f t="shared" si="78"/>
        <v>12.689098524298274</v>
      </c>
      <c r="AU121" s="177">
        <f t="shared" si="71"/>
        <v>12.669187715419454</v>
      </c>
    </row>
    <row r="122" spans="1:47" s="177" customFormat="1" ht="12.95" customHeight="1" x14ac:dyDescent="0.2">
      <c r="A122" s="177" t="s">
        <v>124</v>
      </c>
      <c r="C122" s="196">
        <v>42530.351999999999</v>
      </c>
      <c r="D122" s="196"/>
      <c r="E122" s="177">
        <f t="shared" si="53"/>
        <v>-4778.9934243067864</v>
      </c>
      <c r="F122" s="177">
        <f t="shared" si="54"/>
        <v>-4779</v>
      </c>
      <c r="G122" s="177">
        <f t="shared" si="55"/>
        <v>4.5200000022305176E-3</v>
      </c>
      <c r="I122" s="177">
        <f t="shared" si="76"/>
        <v>4.5200000022305176E-3</v>
      </c>
      <c r="O122" s="177">
        <f t="shared" ca="1" si="56"/>
        <v>0.13744582432492525</v>
      </c>
      <c r="Q122" s="198">
        <f t="shared" si="57"/>
        <v>27511.851999999999</v>
      </c>
      <c r="S122" s="178">
        <f t="shared" si="77"/>
        <v>0.1</v>
      </c>
      <c r="Z122" s="177">
        <f t="shared" si="58"/>
        <v>-4779</v>
      </c>
      <c r="AA122" s="177">
        <f t="shared" si="59"/>
        <v>3.853853838163581E-3</v>
      </c>
      <c r="AB122" s="177">
        <f t="shared" si="60"/>
        <v>1.5027707033122487E-2</v>
      </c>
      <c r="AC122" s="177">
        <f t="shared" si="61"/>
        <v>4.5200000022305176E-3</v>
      </c>
      <c r="AD122" s="177">
        <f t="shared" si="62"/>
        <v>6.6614616406693652E-4</v>
      </c>
      <c r="AE122" s="177">
        <f t="shared" si="63"/>
        <v>4.437507119010939E-8</v>
      </c>
      <c r="AF122" s="177">
        <f t="shared" si="64"/>
        <v>4.5200000022305176E-3</v>
      </c>
      <c r="AG122" s="178"/>
      <c r="AH122" s="177">
        <f t="shared" si="65"/>
        <v>-1.0507707030891969E-2</v>
      </c>
      <c r="AI122" s="177">
        <f t="shared" si="66"/>
        <v>1.1916668930023093</v>
      </c>
      <c r="AJ122" s="177">
        <f t="shared" si="67"/>
        <v>-0.81855419976996768</v>
      </c>
      <c r="AK122" s="177">
        <f t="shared" si="68"/>
        <v>2.9959901003820098E-2</v>
      </c>
      <c r="AL122" s="177">
        <f t="shared" si="69"/>
        <v>0.15505759797764818</v>
      </c>
      <c r="AM122" s="177">
        <f t="shared" si="70"/>
        <v>7.7684507864737351E-2</v>
      </c>
      <c r="AN122" s="177">
        <f t="shared" si="78"/>
        <v>12.693851075886307</v>
      </c>
      <c r="AO122" s="177">
        <f t="shared" si="78"/>
        <v>12.693850063027829</v>
      </c>
      <c r="AP122" s="177">
        <f t="shared" si="78"/>
        <v>12.693844799243536</v>
      </c>
      <c r="AQ122" s="177">
        <f t="shared" si="78"/>
        <v>12.693817443627958</v>
      </c>
      <c r="AR122" s="177">
        <f t="shared" si="78"/>
        <v>12.693675279447856</v>
      </c>
      <c r="AS122" s="177">
        <f t="shared" si="78"/>
        <v>12.692936509142156</v>
      </c>
      <c r="AT122" s="177">
        <f t="shared" si="78"/>
        <v>12.689098524298274</v>
      </c>
      <c r="AU122" s="177">
        <f t="shared" si="71"/>
        <v>12.669187715419454</v>
      </c>
    </row>
    <row r="123" spans="1:47" s="177" customFormat="1" ht="12.95" customHeight="1" x14ac:dyDescent="0.2">
      <c r="A123" s="177" t="s">
        <v>124</v>
      </c>
      <c r="C123" s="196">
        <v>42532.409</v>
      </c>
      <c r="D123" s="196"/>
      <c r="E123" s="177">
        <f t="shared" si="53"/>
        <v>-4776.0009019756144</v>
      </c>
      <c r="F123" s="177">
        <f t="shared" si="54"/>
        <v>-4776</v>
      </c>
      <c r="G123" s="177">
        <f t="shared" si="55"/>
        <v>-6.1999999888939783E-4</v>
      </c>
      <c r="I123" s="177">
        <f t="shared" si="76"/>
        <v>-6.1999999888939783E-4</v>
      </c>
      <c r="O123" s="177">
        <f t="shared" ca="1" si="56"/>
        <v>0.13741757776752006</v>
      </c>
      <c r="Q123" s="198">
        <f t="shared" si="57"/>
        <v>27513.909</v>
      </c>
      <c r="S123" s="178">
        <f t="shared" si="77"/>
        <v>0.1</v>
      </c>
      <c r="Z123" s="177">
        <f t="shared" si="58"/>
        <v>-4776</v>
      </c>
      <c r="AA123" s="177">
        <f t="shared" si="59"/>
        <v>3.8257685057087442E-3</v>
      </c>
      <c r="AB123" s="177">
        <f t="shared" si="60"/>
        <v>9.9024955433657785E-3</v>
      </c>
      <c r="AC123" s="177">
        <f t="shared" si="61"/>
        <v>-6.1999999888939783E-4</v>
      </c>
      <c r="AD123" s="177">
        <f t="shared" si="62"/>
        <v>-4.445768504598142E-3</v>
      </c>
      <c r="AE123" s="177">
        <f t="shared" si="63"/>
        <v>1.9764857596476801E-6</v>
      </c>
      <c r="AF123" s="177">
        <f t="shared" si="64"/>
        <v>-6.1999999888939783E-4</v>
      </c>
      <c r="AG123" s="178"/>
      <c r="AH123" s="177">
        <f t="shared" si="65"/>
        <v>-1.0522495542255176E-2</v>
      </c>
      <c r="AI123" s="177">
        <f t="shared" si="66"/>
        <v>1.1915960093192468</v>
      </c>
      <c r="AJ123" s="177">
        <f t="shared" si="67"/>
        <v>-0.81990088213489531</v>
      </c>
      <c r="AK123" s="177">
        <f t="shared" si="68"/>
        <v>3.0409912105372083E-2</v>
      </c>
      <c r="AL123" s="177">
        <f t="shared" si="69"/>
        <v>0.15740591236980156</v>
      </c>
      <c r="AM123" s="177">
        <f t="shared" si="70"/>
        <v>7.8865859260303109E-2</v>
      </c>
      <c r="AN123" s="177">
        <f t="shared" si="78"/>
        <v>12.695784309923125</v>
      </c>
      <c r="AO123" s="177">
        <f t="shared" si="78"/>
        <v>12.695783283209865</v>
      </c>
      <c r="AP123" s="177">
        <f t="shared" si="78"/>
        <v>12.695777946090432</v>
      </c>
      <c r="AQ123" s="177">
        <f t="shared" si="78"/>
        <v>12.695750202431487</v>
      </c>
      <c r="AR123" s="177">
        <f t="shared" si="78"/>
        <v>12.695605985684304</v>
      </c>
      <c r="AS123" s="177">
        <f t="shared" si="78"/>
        <v>12.694856363432383</v>
      </c>
      <c r="AT123" s="177">
        <f t="shared" si="78"/>
        <v>12.690961071585143</v>
      </c>
      <c r="AU123" s="177">
        <f t="shared" si="71"/>
        <v>12.670749005267957</v>
      </c>
    </row>
    <row r="124" spans="1:47" s="177" customFormat="1" ht="12.95" customHeight="1" x14ac:dyDescent="0.2">
      <c r="A124" s="177" t="s">
        <v>126</v>
      </c>
      <c r="C124" s="196">
        <v>42532.413</v>
      </c>
      <c r="D124" s="196"/>
      <c r="E124" s="177">
        <f t="shared" si="53"/>
        <v>-4775.9950827780813</v>
      </c>
      <c r="F124" s="177">
        <f t="shared" si="54"/>
        <v>-4776</v>
      </c>
      <c r="G124" s="177">
        <f t="shared" si="55"/>
        <v>3.3800000019255094E-3</v>
      </c>
      <c r="I124" s="177">
        <f t="shared" si="76"/>
        <v>3.3800000019255094E-3</v>
      </c>
      <c r="O124" s="177">
        <f t="shared" ca="1" si="56"/>
        <v>0.13741757776752006</v>
      </c>
      <c r="Q124" s="198">
        <f t="shared" si="57"/>
        <v>27513.913</v>
      </c>
      <c r="S124" s="178">
        <f t="shared" si="77"/>
        <v>0.1</v>
      </c>
      <c r="Z124" s="177">
        <f t="shared" si="58"/>
        <v>-4776</v>
      </c>
      <c r="AA124" s="177">
        <f t="shared" si="59"/>
        <v>3.8257685057087442E-3</v>
      </c>
      <c r="AB124" s="177">
        <f t="shared" si="60"/>
        <v>1.3902495544180686E-2</v>
      </c>
      <c r="AC124" s="177">
        <f t="shared" si="61"/>
        <v>3.3800000019255094E-3</v>
      </c>
      <c r="AD124" s="177">
        <f t="shared" si="62"/>
        <v>-4.4576850378323478E-4</v>
      </c>
      <c r="AE124" s="177">
        <f t="shared" si="63"/>
        <v>1.9870955896514381E-8</v>
      </c>
      <c r="AF124" s="177">
        <f t="shared" si="64"/>
        <v>3.3800000019255094E-3</v>
      </c>
      <c r="AG124" s="178"/>
      <c r="AH124" s="177">
        <f t="shared" si="65"/>
        <v>-1.0522495542255176E-2</v>
      </c>
      <c r="AI124" s="177">
        <f t="shared" si="66"/>
        <v>1.1915960093192468</v>
      </c>
      <c r="AJ124" s="177">
        <f t="shared" si="67"/>
        <v>-0.81990088213489531</v>
      </c>
      <c r="AK124" s="177">
        <f t="shared" si="68"/>
        <v>3.0409912105372083E-2</v>
      </c>
      <c r="AL124" s="177">
        <f t="shared" si="69"/>
        <v>0.15740591236980156</v>
      </c>
      <c r="AM124" s="177">
        <f t="shared" si="70"/>
        <v>7.8865859260303109E-2</v>
      </c>
      <c r="AN124" s="177">
        <f t="shared" si="78"/>
        <v>12.695784309923125</v>
      </c>
      <c r="AO124" s="177">
        <f t="shared" si="78"/>
        <v>12.695783283209865</v>
      </c>
      <c r="AP124" s="177">
        <f t="shared" si="78"/>
        <v>12.695777946090432</v>
      </c>
      <c r="AQ124" s="177">
        <f t="shared" si="78"/>
        <v>12.695750202431487</v>
      </c>
      <c r="AR124" s="177">
        <f t="shared" si="78"/>
        <v>12.695605985684304</v>
      </c>
      <c r="AS124" s="177">
        <f t="shared" si="78"/>
        <v>12.694856363432383</v>
      </c>
      <c r="AT124" s="177">
        <f t="shared" si="78"/>
        <v>12.690961071585143</v>
      </c>
      <c r="AU124" s="177">
        <f t="shared" si="71"/>
        <v>12.670749005267957</v>
      </c>
    </row>
    <row r="125" spans="1:47" s="177" customFormat="1" ht="12.95" customHeight="1" x14ac:dyDescent="0.2">
      <c r="A125" s="70" t="s">
        <v>127</v>
      </c>
      <c r="B125" s="70"/>
      <c r="C125" s="59">
        <v>42532.413999999997</v>
      </c>
      <c r="D125" s="59"/>
      <c r="E125" s="177">
        <f t="shared" si="53"/>
        <v>-4775.9936279787025</v>
      </c>
      <c r="F125" s="177">
        <f t="shared" si="54"/>
        <v>-4776</v>
      </c>
      <c r="G125" s="177">
        <f t="shared" si="55"/>
        <v>4.3799999984912574E-3</v>
      </c>
      <c r="I125" s="177">
        <f>+G125</f>
        <v>4.3799999984912574E-3</v>
      </c>
      <c r="O125" s="177">
        <f t="shared" ca="1" si="56"/>
        <v>0.13741757776752006</v>
      </c>
      <c r="Q125" s="198">
        <f t="shared" si="57"/>
        <v>27513.913999999997</v>
      </c>
      <c r="S125" s="178">
        <f t="shared" si="77"/>
        <v>0.1</v>
      </c>
      <c r="Z125" s="177">
        <f t="shared" si="58"/>
        <v>-4776</v>
      </c>
      <c r="AA125" s="177">
        <f t="shared" si="59"/>
        <v>3.8257685057087442E-3</v>
      </c>
      <c r="AB125" s="177">
        <f t="shared" si="60"/>
        <v>1.4902495540746434E-2</v>
      </c>
      <c r="AC125" s="177">
        <f t="shared" si="61"/>
        <v>4.3799999984912574E-3</v>
      </c>
      <c r="AD125" s="177">
        <f t="shared" si="62"/>
        <v>5.5423149278251323E-4</v>
      </c>
      <c r="AE125" s="177">
        <f t="shared" si="63"/>
        <v>3.0717254759193306E-8</v>
      </c>
      <c r="AF125" s="177">
        <f t="shared" si="64"/>
        <v>4.3799999984912574E-3</v>
      </c>
      <c r="AG125" s="178"/>
      <c r="AH125" s="177">
        <f t="shared" si="65"/>
        <v>-1.0522495542255176E-2</v>
      </c>
      <c r="AI125" s="177">
        <f t="shared" si="66"/>
        <v>1.1915960093192468</v>
      </c>
      <c r="AJ125" s="177">
        <f t="shared" si="67"/>
        <v>-0.81990088213489531</v>
      </c>
      <c r="AK125" s="177">
        <f t="shared" si="68"/>
        <v>3.0409912105372083E-2</v>
      </c>
      <c r="AL125" s="177">
        <f t="shared" si="69"/>
        <v>0.15740591236980156</v>
      </c>
      <c r="AM125" s="177">
        <f t="shared" si="70"/>
        <v>7.8865859260303109E-2</v>
      </c>
      <c r="AN125" s="177">
        <f t="shared" si="78"/>
        <v>12.695784309923125</v>
      </c>
      <c r="AO125" s="177">
        <f t="shared" si="78"/>
        <v>12.695783283209865</v>
      </c>
      <c r="AP125" s="177">
        <f t="shared" si="78"/>
        <v>12.695777946090432</v>
      </c>
      <c r="AQ125" s="177">
        <f t="shared" si="78"/>
        <v>12.695750202431487</v>
      </c>
      <c r="AR125" s="177">
        <f t="shared" si="78"/>
        <v>12.695605985684304</v>
      </c>
      <c r="AS125" s="177">
        <f t="shared" si="78"/>
        <v>12.694856363432383</v>
      </c>
      <c r="AT125" s="177">
        <f t="shared" si="78"/>
        <v>12.690961071585143</v>
      </c>
      <c r="AU125" s="177">
        <f t="shared" si="71"/>
        <v>12.670749005267957</v>
      </c>
    </row>
    <row r="126" spans="1:47" s="177" customFormat="1" ht="12.95" customHeight="1" x14ac:dyDescent="0.2">
      <c r="A126" s="70" t="s">
        <v>127</v>
      </c>
      <c r="B126" s="70"/>
      <c r="C126" s="59">
        <v>42532.415000000001</v>
      </c>
      <c r="D126" s="59"/>
      <c r="E126" s="177">
        <f t="shared" si="53"/>
        <v>-4775.9921731793138</v>
      </c>
      <c r="F126" s="177">
        <f t="shared" si="54"/>
        <v>-4776</v>
      </c>
      <c r="G126" s="177">
        <f t="shared" si="55"/>
        <v>5.380000002332963E-3</v>
      </c>
      <c r="I126" s="177">
        <f>+G126</f>
        <v>5.380000002332963E-3</v>
      </c>
      <c r="O126" s="177">
        <f t="shared" ca="1" si="56"/>
        <v>0.13741757776752006</v>
      </c>
      <c r="Q126" s="198">
        <f t="shared" si="57"/>
        <v>27513.915000000001</v>
      </c>
      <c r="S126" s="178">
        <f t="shared" si="77"/>
        <v>0.1</v>
      </c>
      <c r="Z126" s="177">
        <f t="shared" si="58"/>
        <v>-4776</v>
      </c>
      <c r="AA126" s="177">
        <f t="shared" si="59"/>
        <v>3.8257685057087442E-3</v>
      </c>
      <c r="AB126" s="177">
        <f t="shared" si="60"/>
        <v>1.5902495544588141E-2</v>
      </c>
      <c r="AC126" s="177">
        <f t="shared" si="61"/>
        <v>5.380000002332963E-3</v>
      </c>
      <c r="AD126" s="177">
        <f t="shared" si="62"/>
        <v>1.5542314966242188E-3</v>
      </c>
      <c r="AE126" s="177">
        <f t="shared" si="63"/>
        <v>2.4156355450987596E-7</v>
      </c>
      <c r="AF126" s="177">
        <f t="shared" si="64"/>
        <v>5.380000002332963E-3</v>
      </c>
      <c r="AG126" s="178"/>
      <c r="AH126" s="177">
        <f t="shared" si="65"/>
        <v>-1.0522495542255176E-2</v>
      </c>
      <c r="AI126" s="177">
        <f t="shared" si="66"/>
        <v>1.1915960093192468</v>
      </c>
      <c r="AJ126" s="177">
        <f t="shared" si="67"/>
        <v>-0.81990088213489531</v>
      </c>
      <c r="AK126" s="177">
        <f t="shared" si="68"/>
        <v>3.0409912105372083E-2</v>
      </c>
      <c r="AL126" s="177">
        <f t="shared" si="69"/>
        <v>0.15740591236980156</v>
      </c>
      <c r="AM126" s="177">
        <f t="shared" si="70"/>
        <v>7.8865859260303109E-2</v>
      </c>
      <c r="AN126" s="177">
        <f t="shared" si="78"/>
        <v>12.695784309923125</v>
      </c>
      <c r="AO126" s="177">
        <f t="shared" si="78"/>
        <v>12.695783283209865</v>
      </c>
      <c r="AP126" s="177">
        <f t="shared" si="78"/>
        <v>12.695777946090432</v>
      </c>
      <c r="AQ126" s="177">
        <f t="shared" si="78"/>
        <v>12.695750202431487</v>
      </c>
      <c r="AR126" s="177">
        <f t="shared" si="78"/>
        <v>12.695605985684304</v>
      </c>
      <c r="AS126" s="177">
        <f t="shared" si="78"/>
        <v>12.694856363432383</v>
      </c>
      <c r="AT126" s="177">
        <f t="shared" si="78"/>
        <v>12.690961071585143</v>
      </c>
      <c r="AU126" s="177">
        <f t="shared" si="71"/>
        <v>12.670749005267957</v>
      </c>
    </row>
    <row r="127" spans="1:47" s="177" customFormat="1" ht="12.95" customHeight="1" x14ac:dyDescent="0.2">
      <c r="A127" s="70" t="s">
        <v>125</v>
      </c>
      <c r="B127" s="70"/>
      <c r="C127" s="59">
        <v>42532.417999999998</v>
      </c>
      <c r="D127" s="59"/>
      <c r="E127" s="177">
        <f t="shared" si="53"/>
        <v>-4775.9878087811685</v>
      </c>
      <c r="F127" s="177">
        <f t="shared" si="54"/>
        <v>-4776</v>
      </c>
      <c r="G127" s="177">
        <f t="shared" si="55"/>
        <v>8.3799999993061647E-3</v>
      </c>
      <c r="I127" s="177">
        <f>G127</f>
        <v>8.3799999993061647E-3</v>
      </c>
      <c r="O127" s="177">
        <f t="shared" ca="1" si="56"/>
        <v>0.13741757776752006</v>
      </c>
      <c r="Q127" s="198">
        <f t="shared" si="57"/>
        <v>27513.917999999998</v>
      </c>
      <c r="S127" s="178">
        <f t="shared" si="77"/>
        <v>0.1</v>
      </c>
      <c r="Z127" s="177">
        <f t="shared" si="58"/>
        <v>-4776</v>
      </c>
      <c r="AA127" s="177">
        <f t="shared" si="59"/>
        <v>3.8257685057087442E-3</v>
      </c>
      <c r="AB127" s="177">
        <f t="shared" si="60"/>
        <v>1.8902495541561343E-2</v>
      </c>
      <c r="AC127" s="177">
        <f t="shared" si="61"/>
        <v>8.3799999993061647E-3</v>
      </c>
      <c r="AD127" s="177">
        <f t="shared" si="62"/>
        <v>4.5542314935974205E-3</v>
      </c>
      <c r="AE127" s="177">
        <f t="shared" si="63"/>
        <v>2.0741024497274591E-6</v>
      </c>
      <c r="AF127" s="177">
        <f t="shared" si="64"/>
        <v>8.3799999993061647E-3</v>
      </c>
      <c r="AG127" s="178"/>
      <c r="AH127" s="177">
        <f t="shared" si="65"/>
        <v>-1.0522495542255176E-2</v>
      </c>
      <c r="AI127" s="177">
        <f t="shared" si="66"/>
        <v>1.1915960093192468</v>
      </c>
      <c r="AJ127" s="177">
        <f t="shared" si="67"/>
        <v>-0.81990088213489531</v>
      </c>
      <c r="AK127" s="177">
        <f t="shared" si="68"/>
        <v>3.0409912105372083E-2</v>
      </c>
      <c r="AL127" s="177">
        <f t="shared" si="69"/>
        <v>0.15740591236980156</v>
      </c>
      <c r="AM127" s="177">
        <f t="shared" si="70"/>
        <v>7.8865859260303109E-2</v>
      </c>
      <c r="AN127" s="177">
        <f t="shared" si="78"/>
        <v>12.695784309923125</v>
      </c>
      <c r="AO127" s="177">
        <f t="shared" si="78"/>
        <v>12.695783283209865</v>
      </c>
      <c r="AP127" s="177">
        <f t="shared" si="78"/>
        <v>12.695777946090432</v>
      </c>
      <c r="AQ127" s="177">
        <f t="shared" si="78"/>
        <v>12.695750202431487</v>
      </c>
      <c r="AR127" s="177">
        <f t="shared" si="78"/>
        <v>12.695605985684304</v>
      </c>
      <c r="AS127" s="177">
        <f t="shared" si="78"/>
        <v>12.694856363432383</v>
      </c>
      <c r="AT127" s="177">
        <f t="shared" si="78"/>
        <v>12.690961071585143</v>
      </c>
      <c r="AU127" s="177">
        <f t="shared" si="71"/>
        <v>12.670749005267957</v>
      </c>
    </row>
    <row r="128" spans="1:47" s="177" customFormat="1" ht="12.95" customHeight="1" x14ac:dyDescent="0.2">
      <c r="A128" s="59" t="s">
        <v>128</v>
      </c>
      <c r="B128" s="60" t="s">
        <v>129</v>
      </c>
      <c r="C128" s="59">
        <v>42534.472999999998</v>
      </c>
      <c r="D128" s="59" t="s">
        <v>59</v>
      </c>
      <c r="E128" s="177">
        <f t="shared" si="53"/>
        <v>-4772.9981960487639</v>
      </c>
      <c r="F128" s="177">
        <f t="shared" si="54"/>
        <v>-4773</v>
      </c>
      <c r="G128" s="197">
        <f t="shared" si="55"/>
        <v>1.2399999977787957E-3</v>
      </c>
      <c r="H128" s="177">
        <f>G128</f>
        <v>1.2399999977787957E-3</v>
      </c>
      <c r="O128" s="177">
        <f t="shared" ca="1" si="56"/>
        <v>0.1373893312101149</v>
      </c>
      <c r="Q128" s="198">
        <f t="shared" si="57"/>
        <v>27515.972999999998</v>
      </c>
      <c r="S128" s="178">
        <f>S$15</f>
        <v>0.2</v>
      </c>
      <c r="Z128" s="177">
        <f t="shared" si="58"/>
        <v>-4773</v>
      </c>
      <c r="AA128" s="177">
        <f t="shared" si="59"/>
        <v>3.7977237659698616E-3</v>
      </c>
      <c r="AB128" s="177">
        <f t="shared" si="60"/>
        <v>1.1777243842184667E-2</v>
      </c>
      <c r="AC128" s="177">
        <f t="shared" si="61"/>
        <v>1.2399999977787957E-3</v>
      </c>
      <c r="AD128" s="177">
        <f t="shared" si="62"/>
        <v>-2.5577237681910659E-3</v>
      </c>
      <c r="AE128" s="177">
        <f t="shared" si="63"/>
        <v>1.308390174873901E-6</v>
      </c>
      <c r="AF128" s="177">
        <f t="shared" si="64"/>
        <v>1.2399999977787957E-3</v>
      </c>
      <c r="AG128" s="178"/>
      <c r="AH128" s="177">
        <f t="shared" si="65"/>
        <v>-1.0537243844405872E-2</v>
      </c>
      <c r="AI128" s="177">
        <f t="shared" si="66"/>
        <v>1.1915240777493346</v>
      </c>
      <c r="AJ128" s="177">
        <f t="shared" si="67"/>
        <v>-0.82124288252517641</v>
      </c>
      <c r="AK128" s="177">
        <f t="shared" si="68"/>
        <v>3.0859701612041289E-2</v>
      </c>
      <c r="AL128" s="177">
        <f t="shared" si="69"/>
        <v>0.15975394535058426</v>
      </c>
      <c r="AM128" s="177">
        <f t="shared" si="70"/>
        <v>8.0047287857406196E-2</v>
      </c>
      <c r="AN128" s="177">
        <f t="shared" si="78"/>
        <v>12.697717428130687</v>
      </c>
      <c r="AO128" s="177">
        <f t="shared" si="78"/>
        <v>12.69771638762942</v>
      </c>
      <c r="AP128" s="177">
        <f t="shared" si="78"/>
        <v>12.697710977465265</v>
      </c>
      <c r="AQ128" s="177">
        <f t="shared" si="78"/>
        <v>12.697682846974491</v>
      </c>
      <c r="AR128" s="177">
        <f t="shared" si="78"/>
        <v>12.697536582392074</v>
      </c>
      <c r="AS128" s="177">
        <f t="shared" si="78"/>
        <v>12.696776124610542</v>
      </c>
      <c r="AT128" s="177">
        <f t="shared" si="78"/>
        <v>12.692823569602561</v>
      </c>
      <c r="AU128" s="177">
        <f t="shared" si="71"/>
        <v>12.672310295116457</v>
      </c>
    </row>
    <row r="129" spans="1:47" s="177" customFormat="1" ht="12.95" customHeight="1" x14ac:dyDescent="0.2">
      <c r="A129" s="70" t="s">
        <v>125</v>
      </c>
      <c r="B129" s="70"/>
      <c r="C129" s="59">
        <v>42543.409</v>
      </c>
      <c r="D129" s="59"/>
      <c r="E129" s="177">
        <f t="shared" si="53"/>
        <v>-4759.9981087607994</v>
      </c>
      <c r="F129" s="177">
        <f t="shared" si="54"/>
        <v>-4760</v>
      </c>
      <c r="G129" s="177">
        <f t="shared" si="55"/>
        <v>1.3000000035390258E-3</v>
      </c>
      <c r="I129" s="177">
        <f>G129</f>
        <v>1.3000000035390258E-3</v>
      </c>
      <c r="O129" s="177">
        <f t="shared" ca="1" si="56"/>
        <v>0.13726692946135921</v>
      </c>
      <c r="Q129" s="198">
        <f t="shared" si="57"/>
        <v>27524.909</v>
      </c>
      <c r="S129" s="178">
        <f>S$16</f>
        <v>0.1</v>
      </c>
      <c r="Z129" s="177">
        <f t="shared" si="58"/>
        <v>-4760</v>
      </c>
      <c r="AA129" s="177">
        <f t="shared" si="59"/>
        <v>3.6766671122873476E-3</v>
      </c>
      <c r="AB129" s="177">
        <f t="shared" si="60"/>
        <v>1.1900687037007198E-2</v>
      </c>
      <c r="AC129" s="177">
        <f t="shared" si="61"/>
        <v>1.3000000035390258E-3</v>
      </c>
      <c r="AD129" s="177">
        <f t="shared" si="62"/>
        <v>-2.3766671087483218E-3</v>
      </c>
      <c r="AE129" s="177">
        <f t="shared" si="63"/>
        <v>5.6485465458061083E-7</v>
      </c>
      <c r="AF129" s="177">
        <f t="shared" si="64"/>
        <v>1.3000000035390258E-3</v>
      </c>
      <c r="AG129" s="178"/>
      <c r="AH129" s="177">
        <f t="shared" si="65"/>
        <v>-1.0600687033468172E-2</v>
      </c>
      <c r="AI129" s="177">
        <f t="shared" si="66"/>
        <v>1.1912002877013517</v>
      </c>
      <c r="AJ129" s="177">
        <f t="shared" si="67"/>
        <v>-0.82700391820313235</v>
      </c>
      <c r="AK129" s="177">
        <f t="shared" si="68"/>
        <v>3.2806150707416513E-2</v>
      </c>
      <c r="AL129" s="177">
        <f t="shared" si="69"/>
        <v>0.16992540287801094</v>
      </c>
      <c r="AM129" s="177">
        <f t="shared" si="70"/>
        <v>8.5167732448536856E-2</v>
      </c>
      <c r="AN129" s="177">
        <f t="shared" si="78"/>
        <v>12.706092893806574</v>
      </c>
      <c r="AO129" s="177">
        <f t="shared" si="78"/>
        <v>12.70609179434916</v>
      </c>
      <c r="AP129" s="177">
        <f t="shared" si="78"/>
        <v>12.706086071105267</v>
      </c>
      <c r="AQ129" s="177">
        <f t="shared" si="78"/>
        <v>12.706056278738178</v>
      </c>
      <c r="AR129" s="177">
        <f t="shared" si="78"/>
        <v>12.705901196476976</v>
      </c>
      <c r="AS129" s="177">
        <f t="shared" si="78"/>
        <v>12.705093980149258</v>
      </c>
      <c r="AT129" s="177">
        <f t="shared" si="78"/>
        <v>12.700893807099712</v>
      </c>
      <c r="AU129" s="177">
        <f t="shared" si="71"/>
        <v>12.679075884459966</v>
      </c>
    </row>
    <row r="130" spans="1:47" s="177" customFormat="1" ht="12.95" customHeight="1" x14ac:dyDescent="0.2">
      <c r="A130" s="70" t="s">
        <v>130</v>
      </c>
      <c r="B130" s="70"/>
      <c r="C130" s="59">
        <v>42578.468000000001</v>
      </c>
      <c r="D130" s="59"/>
      <c r="E130" s="177">
        <f t="shared" si="53"/>
        <v>-4708.9942971864139</v>
      </c>
      <c r="F130" s="177">
        <f t="shared" si="54"/>
        <v>-4709</v>
      </c>
      <c r="G130" s="177">
        <f t="shared" si="55"/>
        <v>3.9200000028358772E-3</v>
      </c>
      <c r="I130" s="177">
        <f>G130</f>
        <v>3.9200000028358772E-3</v>
      </c>
      <c r="O130" s="177">
        <f t="shared" ca="1" si="56"/>
        <v>0.13678673798547139</v>
      </c>
      <c r="Q130" s="198">
        <f t="shared" si="57"/>
        <v>27559.968000000001</v>
      </c>
      <c r="S130" s="178">
        <f>S$16</f>
        <v>0.1</v>
      </c>
      <c r="Z130" s="177">
        <f t="shared" si="58"/>
        <v>-4709</v>
      </c>
      <c r="AA130" s="177">
        <f t="shared" si="59"/>
        <v>3.2092160042628513E-3</v>
      </c>
      <c r="AB130" s="177">
        <f t="shared" si="60"/>
        <v>1.4762185632775151E-2</v>
      </c>
      <c r="AC130" s="177">
        <f t="shared" si="61"/>
        <v>3.9200000028358772E-3</v>
      </c>
      <c r="AD130" s="177">
        <f t="shared" si="62"/>
        <v>7.107839985730259E-4</v>
      </c>
      <c r="AE130" s="177">
        <f t="shared" si="63"/>
        <v>5.0521389262745929E-8</v>
      </c>
      <c r="AF130" s="177">
        <f t="shared" si="64"/>
        <v>3.9200000028358772E-3</v>
      </c>
      <c r="AG130" s="178"/>
      <c r="AH130" s="177">
        <f t="shared" si="65"/>
        <v>-1.0842185629939273E-2</v>
      </c>
      <c r="AI130" s="177">
        <f t="shared" si="66"/>
        <v>1.1897417033167119</v>
      </c>
      <c r="AJ130" s="177">
        <f t="shared" si="67"/>
        <v>-0.84874245758292932</v>
      </c>
      <c r="AK130" s="177">
        <f t="shared" si="68"/>
        <v>4.0396529105732347E-2</v>
      </c>
      <c r="AL130" s="177">
        <f t="shared" si="69"/>
        <v>0.20977070380706783</v>
      </c>
      <c r="AM130" s="177">
        <f t="shared" si="70"/>
        <v>0.10527166429632709</v>
      </c>
      <c r="AN130" s="177">
        <f t="shared" si="78"/>
        <v>12.738926556655557</v>
      </c>
      <c r="AO130" s="177">
        <f t="shared" si="78"/>
        <v>12.738925239400718</v>
      </c>
      <c r="AP130" s="177">
        <f t="shared" si="78"/>
        <v>12.738918346873879</v>
      </c>
      <c r="AQ130" s="177">
        <f t="shared" si="78"/>
        <v>12.738882281909836</v>
      </c>
      <c r="AR130" s="177">
        <f t="shared" si="78"/>
        <v>12.738693576635368</v>
      </c>
      <c r="AS130" s="177">
        <f t="shared" si="78"/>
        <v>12.737706301500783</v>
      </c>
      <c r="AT130" s="177">
        <f t="shared" si="78"/>
        <v>12.732543764361216</v>
      </c>
      <c r="AU130" s="177">
        <f t="shared" si="71"/>
        <v>12.705617811884494</v>
      </c>
    </row>
    <row r="131" spans="1:47" s="177" customFormat="1" ht="12.95" customHeight="1" x14ac:dyDescent="0.2">
      <c r="A131" s="70" t="s">
        <v>104</v>
      </c>
      <c r="B131" s="70"/>
      <c r="C131" s="59">
        <v>42594.274899999997</v>
      </c>
      <c r="D131" s="59">
        <v>5.0000000000000001E-3</v>
      </c>
      <c r="E131" s="177">
        <f t="shared" si="53"/>
        <v>-4685.9984288166679</v>
      </c>
      <c r="F131" s="177">
        <f t="shared" si="54"/>
        <v>-4686</v>
      </c>
      <c r="G131" s="177">
        <f t="shared" si="55"/>
        <v>1.0800000018207356E-3</v>
      </c>
      <c r="J131" s="177">
        <f>G131</f>
        <v>1.0800000018207356E-3</v>
      </c>
      <c r="O131" s="177">
        <f t="shared" ca="1" si="56"/>
        <v>0.13657018104536511</v>
      </c>
      <c r="Q131" s="198">
        <f t="shared" si="57"/>
        <v>27575.774899999997</v>
      </c>
      <c r="S131" s="178">
        <f>S$17</f>
        <v>1</v>
      </c>
      <c r="Z131" s="177">
        <f t="shared" si="58"/>
        <v>-4686</v>
      </c>
      <c r="AA131" s="177">
        <f t="shared" si="59"/>
        <v>3.002348071975889E-3</v>
      </c>
      <c r="AB131" s="177">
        <f t="shared" si="60"/>
        <v>1.2027189674158384E-2</v>
      </c>
      <c r="AC131" s="177">
        <f t="shared" si="61"/>
        <v>1.0800000018207356E-3</v>
      </c>
      <c r="AD131" s="177">
        <f t="shared" si="62"/>
        <v>-1.9223480701551533E-3</v>
      </c>
      <c r="AE131" s="177">
        <f t="shared" si="63"/>
        <v>3.6954221028292424E-6</v>
      </c>
      <c r="AF131" s="177">
        <f t="shared" si="64"/>
        <v>1.0800000018207356E-3</v>
      </c>
      <c r="AG131" s="178"/>
      <c r="AH131" s="177">
        <f t="shared" si="65"/>
        <v>-1.0947189672337649E-2</v>
      </c>
      <c r="AI131" s="177">
        <f t="shared" si="66"/>
        <v>1.1889866948181103</v>
      </c>
      <c r="AJ131" s="177">
        <f t="shared" si="67"/>
        <v>-0.85808982382609322</v>
      </c>
      <c r="AK131" s="177">
        <f t="shared" si="68"/>
        <v>4.3792952892490113E-2</v>
      </c>
      <c r="AL131" s="177">
        <f t="shared" si="69"/>
        <v>0.22770615705567002</v>
      </c>
      <c r="AM131" s="177">
        <f t="shared" si="70"/>
        <v>0.11434758376879955</v>
      </c>
      <c r="AN131" s="177">
        <f t="shared" ref="AN131:AT140" si="79">$AU131+$AB$7*SIN(AO131)</f>
        <v>12.753719882988371</v>
      </c>
      <c r="AO131" s="177">
        <f t="shared" si="79"/>
        <v>12.753718475215454</v>
      </c>
      <c r="AP131" s="177">
        <f t="shared" si="79"/>
        <v>12.753711089203447</v>
      </c>
      <c r="AQ131" s="177">
        <f t="shared" si="79"/>
        <v>12.753672337971484</v>
      </c>
      <c r="AR131" s="177">
        <f t="shared" si="79"/>
        <v>12.753469031567001</v>
      </c>
      <c r="AS131" s="177">
        <f t="shared" si="79"/>
        <v>12.752402522660331</v>
      </c>
      <c r="AT131" s="177">
        <f t="shared" si="79"/>
        <v>12.746811283660838</v>
      </c>
      <c r="AU131" s="177">
        <f t="shared" si="71"/>
        <v>12.717587700723008</v>
      </c>
    </row>
    <row r="132" spans="1:47" s="177" customFormat="1" ht="12.95" customHeight="1" x14ac:dyDescent="0.2">
      <c r="A132" s="144" t="s">
        <v>122</v>
      </c>
      <c r="B132" s="145" t="s">
        <v>97</v>
      </c>
      <c r="C132" s="146">
        <v>42733.815999999999</v>
      </c>
      <c r="D132" s="196"/>
      <c r="E132" s="70">
        <f t="shared" si="53"/>
        <v>-4482.9941226104902</v>
      </c>
      <c r="F132" s="177">
        <f t="shared" si="54"/>
        <v>-4483</v>
      </c>
      <c r="G132" s="197">
        <f t="shared" si="55"/>
        <v>4.0399999998044223E-3</v>
      </c>
      <c r="J132" s="177">
        <f>G132</f>
        <v>4.0399999998044223E-3</v>
      </c>
      <c r="O132" s="177">
        <f t="shared" ca="1" si="56"/>
        <v>0.13465883066094891</v>
      </c>
      <c r="Q132" s="198">
        <f t="shared" si="57"/>
        <v>27715.315999999999</v>
      </c>
      <c r="S132" s="178">
        <f>S$17</f>
        <v>1</v>
      </c>
      <c r="Z132" s="177">
        <f t="shared" si="58"/>
        <v>-4483</v>
      </c>
      <c r="AA132" s="177">
        <f t="shared" si="59"/>
        <v>1.2866079109586145E-3</v>
      </c>
      <c r="AB132" s="177">
        <f t="shared" si="60"/>
        <v>1.580484774831243E-2</v>
      </c>
      <c r="AC132" s="177">
        <f t="shared" si="61"/>
        <v>4.0399999998044223E-3</v>
      </c>
      <c r="AD132" s="177">
        <f t="shared" si="62"/>
        <v>2.7533920888458078E-3</v>
      </c>
      <c r="AE132" s="177">
        <f t="shared" si="63"/>
        <v>7.581167994918681E-6</v>
      </c>
      <c r="AF132" s="177">
        <f t="shared" si="64"/>
        <v>4.0399999998044223E-3</v>
      </c>
      <c r="AG132" s="178"/>
      <c r="AH132" s="177">
        <f t="shared" si="65"/>
        <v>-1.1764847748508006E-2</v>
      </c>
      <c r="AI132" s="177">
        <f t="shared" si="66"/>
        <v>1.179809359325783</v>
      </c>
      <c r="AJ132" s="177">
        <f t="shared" si="67"/>
        <v>-0.92785367827985943</v>
      </c>
      <c r="AK132" s="177">
        <f t="shared" si="68"/>
        <v>7.2817496799662429E-2</v>
      </c>
      <c r="AL132" s="177">
        <f t="shared" si="69"/>
        <v>0.38478398406611924</v>
      </c>
      <c r="AM132" s="177">
        <f t="shared" si="70"/>
        <v>0.19480144834847038</v>
      </c>
      <c r="AN132" s="177">
        <f t="shared" si="79"/>
        <v>12.88378182327463</v>
      </c>
      <c r="AO132" s="177">
        <f t="shared" si="79"/>
        <v>12.88377986517429</v>
      </c>
      <c r="AP132" s="177">
        <f t="shared" si="79"/>
        <v>12.883769240882099</v>
      </c>
      <c r="AQ132" s="177">
        <f t="shared" si="79"/>
        <v>12.883711596073734</v>
      </c>
      <c r="AR132" s="177">
        <f t="shared" si="79"/>
        <v>12.883398848474691</v>
      </c>
      <c r="AS132" s="177">
        <f t="shared" si="79"/>
        <v>12.881702618017803</v>
      </c>
      <c r="AT132" s="177">
        <f t="shared" si="79"/>
        <v>12.872519051022296</v>
      </c>
      <c r="AU132" s="177">
        <f t="shared" si="71"/>
        <v>12.823234980471625</v>
      </c>
    </row>
    <row r="133" spans="1:47" s="177" customFormat="1" ht="12.95" customHeight="1" x14ac:dyDescent="0.2">
      <c r="A133" s="70" t="s">
        <v>131</v>
      </c>
      <c r="B133" s="70"/>
      <c r="C133" s="59">
        <v>42770.269</v>
      </c>
      <c r="D133" s="59"/>
      <c r="E133" s="177">
        <f t="shared" si="53"/>
        <v>-4429.9623206959723</v>
      </c>
      <c r="F133" s="177">
        <f t="shared" si="54"/>
        <v>-4430</v>
      </c>
      <c r="G133" s="177">
        <f t="shared" si="55"/>
        <v>2.5900000000547152E-2</v>
      </c>
      <c r="I133" s="177">
        <f>G133</f>
        <v>2.5900000000547152E-2</v>
      </c>
      <c r="O133" s="177">
        <f t="shared" ca="1" si="56"/>
        <v>0.13415980814679102</v>
      </c>
      <c r="Q133" s="198">
        <f t="shared" si="57"/>
        <v>27751.769</v>
      </c>
      <c r="S133" s="178">
        <f>S$16</f>
        <v>0.1</v>
      </c>
      <c r="Z133" s="177">
        <f t="shared" si="58"/>
        <v>-4430</v>
      </c>
      <c r="AA133" s="177">
        <f t="shared" si="59"/>
        <v>8.7213153838741966E-4</v>
      </c>
      <c r="AB133" s="177">
        <f t="shared" si="60"/>
        <v>3.7845138565005682E-2</v>
      </c>
      <c r="AC133" s="177">
        <f t="shared" si="61"/>
        <v>2.5900000000547152E-2</v>
      </c>
      <c r="AD133" s="177">
        <f t="shared" si="62"/>
        <v>2.5027868462159732E-2</v>
      </c>
      <c r="AE133" s="177">
        <f t="shared" si="63"/>
        <v>6.263941997591698E-5</v>
      </c>
      <c r="AF133" s="177">
        <f t="shared" si="64"/>
        <v>2.5900000000547152E-2</v>
      </c>
      <c r="AG133" s="178"/>
      <c r="AH133" s="177">
        <f t="shared" si="65"/>
        <v>-1.1945138564458526E-2</v>
      </c>
      <c r="AI133" s="177">
        <f t="shared" si="66"/>
        <v>1.176708596495794</v>
      </c>
      <c r="AJ133" s="177">
        <f t="shared" si="67"/>
        <v>-0.94221393591088787</v>
      </c>
      <c r="AK133" s="177">
        <f t="shared" si="68"/>
        <v>8.0049144066654698E-2</v>
      </c>
      <c r="AL133" s="177">
        <f t="shared" si="69"/>
        <v>0.42534662942876761</v>
      </c>
      <c r="AM133" s="177">
        <f t="shared" si="70"/>
        <v>0.21593880700685533</v>
      </c>
      <c r="AN133" s="177">
        <f t="shared" si="79"/>
        <v>12.917553057705675</v>
      </c>
      <c r="AO133" s="177">
        <f t="shared" si="79"/>
        <v>12.917551035595636</v>
      </c>
      <c r="AP133" s="177">
        <f t="shared" si="79"/>
        <v>12.917539934535954</v>
      </c>
      <c r="AQ133" s="177">
        <f t="shared" si="79"/>
        <v>12.917478992303565</v>
      </c>
      <c r="AR133" s="177">
        <f t="shared" si="79"/>
        <v>12.917144457864383</v>
      </c>
      <c r="AS133" s="177">
        <f t="shared" si="79"/>
        <v>12.91530880255705</v>
      </c>
      <c r="AT133" s="177">
        <f t="shared" si="79"/>
        <v>12.905257783282661</v>
      </c>
      <c r="AU133" s="177">
        <f t="shared" si="71"/>
        <v>12.850817767795156</v>
      </c>
    </row>
    <row r="134" spans="1:47" s="177" customFormat="1" ht="12.95" customHeight="1" x14ac:dyDescent="0.2">
      <c r="A134" s="144" t="s">
        <v>122</v>
      </c>
      <c r="B134" s="145" t="s">
        <v>97</v>
      </c>
      <c r="C134" s="146">
        <v>42777.800999999999</v>
      </c>
      <c r="D134" s="196"/>
      <c r="E134" s="70">
        <f t="shared" si="53"/>
        <v>-4419.0047717419739</v>
      </c>
      <c r="F134" s="177">
        <f t="shared" si="54"/>
        <v>-4419</v>
      </c>
      <c r="G134" s="197">
        <f t="shared" si="55"/>
        <v>-3.2799999971757643E-3</v>
      </c>
      <c r="J134" s="177">
        <f>G134</f>
        <v>-3.2799999971757643E-3</v>
      </c>
      <c r="O134" s="177">
        <f t="shared" ca="1" si="56"/>
        <v>0.1340562374363054</v>
      </c>
      <c r="Q134" s="198">
        <f t="shared" si="57"/>
        <v>27759.300999999999</v>
      </c>
      <c r="S134" s="178">
        <f>S$17</f>
        <v>1</v>
      </c>
      <c r="Z134" s="177">
        <f t="shared" si="58"/>
        <v>-4419</v>
      </c>
      <c r="AA134" s="177">
        <f t="shared" si="59"/>
        <v>7.8788108350899555E-4</v>
      </c>
      <c r="AB134" s="177">
        <f t="shared" si="60"/>
        <v>8.700799471919431E-3</v>
      </c>
      <c r="AC134" s="177">
        <f t="shared" si="61"/>
        <v>-3.2799999971757643E-3</v>
      </c>
      <c r="AD134" s="177">
        <f t="shared" si="62"/>
        <v>-4.0678810806847598E-3</v>
      </c>
      <c r="AE134" s="177">
        <f t="shared" si="63"/>
        <v>1.6547656486593009E-5</v>
      </c>
      <c r="AF134" s="177">
        <f t="shared" si="64"/>
        <v>-3.2799999971757643E-3</v>
      </c>
      <c r="AG134" s="178"/>
      <c r="AH134" s="177">
        <f t="shared" si="65"/>
        <v>-1.1980799469095195E-2</v>
      </c>
      <c r="AI134" s="177">
        <f t="shared" si="66"/>
        <v>1.1760306612199758</v>
      </c>
      <c r="AJ134" s="177">
        <f t="shared" si="67"/>
        <v>-0.94499193688352268</v>
      </c>
      <c r="AK134" s="177">
        <f t="shared" si="68"/>
        <v>8.1529134987288379E-2</v>
      </c>
      <c r="AL134" s="177">
        <f t="shared" si="69"/>
        <v>0.43373799616089498</v>
      </c>
      <c r="AM134" s="177">
        <f t="shared" si="70"/>
        <v>0.22033414128939699</v>
      </c>
      <c r="AN134" s="177">
        <f t="shared" si="79"/>
        <v>12.924550812336218</v>
      </c>
      <c r="AO134" s="177">
        <f t="shared" si="79"/>
        <v>12.924548781112565</v>
      </c>
      <c r="AP134" s="177">
        <f t="shared" si="79"/>
        <v>12.924537601085065</v>
      </c>
      <c r="AQ134" s="177">
        <f t="shared" si="79"/>
        <v>12.924476066101541</v>
      </c>
      <c r="AR134" s="177">
        <f t="shared" si="79"/>
        <v>12.92413740228992</v>
      </c>
      <c r="AS134" s="177">
        <f t="shared" si="79"/>
        <v>12.922274298623176</v>
      </c>
      <c r="AT134" s="177">
        <f t="shared" si="79"/>
        <v>12.912047553900534</v>
      </c>
      <c r="AU134" s="177">
        <f t="shared" si="71"/>
        <v>12.856542497239662</v>
      </c>
    </row>
    <row r="135" spans="1:47" s="177" customFormat="1" ht="12.95" customHeight="1" x14ac:dyDescent="0.2">
      <c r="A135" s="144" t="s">
        <v>122</v>
      </c>
      <c r="B135" s="145" t="s">
        <v>97</v>
      </c>
      <c r="C135" s="146">
        <v>42777.809000000001</v>
      </c>
      <c r="D135" s="196"/>
      <c r="E135" s="70">
        <f t="shared" si="53"/>
        <v>-4418.9931333469067</v>
      </c>
      <c r="F135" s="177">
        <f t="shared" si="54"/>
        <v>-4419</v>
      </c>
      <c r="G135" s="197">
        <f t="shared" si="55"/>
        <v>4.7200000044540502E-3</v>
      </c>
      <c r="J135" s="177">
        <f>G135</f>
        <v>4.7200000044540502E-3</v>
      </c>
      <c r="O135" s="177">
        <f t="shared" ca="1" si="56"/>
        <v>0.1340562374363054</v>
      </c>
      <c r="Q135" s="198">
        <f t="shared" si="57"/>
        <v>27759.309000000001</v>
      </c>
      <c r="S135" s="178">
        <f>S$17</f>
        <v>1</v>
      </c>
      <c r="Z135" s="177">
        <f t="shared" si="58"/>
        <v>-4419</v>
      </c>
      <c r="AA135" s="177">
        <f t="shared" si="59"/>
        <v>7.8788108350899555E-4</v>
      </c>
      <c r="AB135" s="177">
        <f t="shared" si="60"/>
        <v>1.6700799473549244E-2</v>
      </c>
      <c r="AC135" s="177">
        <f t="shared" si="61"/>
        <v>4.7200000044540502E-3</v>
      </c>
      <c r="AD135" s="177">
        <f t="shared" si="62"/>
        <v>3.9321189209450547E-3</v>
      </c>
      <c r="AE135" s="177">
        <f t="shared" si="63"/>
        <v>1.5461559208454103E-5</v>
      </c>
      <c r="AF135" s="177">
        <f t="shared" si="64"/>
        <v>4.7200000044540502E-3</v>
      </c>
      <c r="AG135" s="178"/>
      <c r="AH135" s="177">
        <f t="shared" si="65"/>
        <v>-1.1980799469095195E-2</v>
      </c>
      <c r="AI135" s="177">
        <f t="shared" si="66"/>
        <v>1.1760306612199758</v>
      </c>
      <c r="AJ135" s="177">
        <f t="shared" si="67"/>
        <v>-0.94499193688352268</v>
      </c>
      <c r="AK135" s="177">
        <f t="shared" si="68"/>
        <v>8.1529134987288379E-2</v>
      </c>
      <c r="AL135" s="177">
        <f t="shared" si="69"/>
        <v>0.43373799616089498</v>
      </c>
      <c r="AM135" s="177">
        <f t="shared" si="70"/>
        <v>0.22033414128939699</v>
      </c>
      <c r="AN135" s="177">
        <f t="shared" si="79"/>
        <v>12.924550812336218</v>
      </c>
      <c r="AO135" s="177">
        <f t="shared" si="79"/>
        <v>12.924548781112565</v>
      </c>
      <c r="AP135" s="177">
        <f t="shared" si="79"/>
        <v>12.924537601085065</v>
      </c>
      <c r="AQ135" s="177">
        <f t="shared" si="79"/>
        <v>12.924476066101541</v>
      </c>
      <c r="AR135" s="177">
        <f t="shared" si="79"/>
        <v>12.92413740228992</v>
      </c>
      <c r="AS135" s="177">
        <f t="shared" si="79"/>
        <v>12.922274298623176</v>
      </c>
      <c r="AT135" s="177">
        <f t="shared" si="79"/>
        <v>12.912047553900534</v>
      </c>
      <c r="AU135" s="177">
        <f t="shared" si="71"/>
        <v>12.856542497239662</v>
      </c>
    </row>
    <row r="136" spans="1:47" s="177" customFormat="1" ht="12.95" customHeight="1" x14ac:dyDescent="0.2">
      <c r="A136" s="70" t="s">
        <v>132</v>
      </c>
      <c r="B136" s="70"/>
      <c r="C136" s="59">
        <v>42811.487099999998</v>
      </c>
      <c r="D136" s="59"/>
      <c r="E136" s="177">
        <f t="shared" si="53"/>
        <v>-4369.9982542407388</v>
      </c>
      <c r="F136" s="177">
        <f t="shared" si="54"/>
        <v>-4370</v>
      </c>
      <c r="G136" s="177">
        <f t="shared" si="55"/>
        <v>1.1999999987892807E-3</v>
      </c>
      <c r="J136" s="177">
        <f>G136</f>
        <v>1.1999999987892807E-3</v>
      </c>
      <c r="O136" s="177">
        <f t="shared" ca="1" si="56"/>
        <v>0.13359487699868769</v>
      </c>
      <c r="Q136" s="198">
        <f t="shared" si="57"/>
        <v>27792.987099999998</v>
      </c>
      <c r="S136" s="178">
        <f>S$17</f>
        <v>1</v>
      </c>
      <c r="Z136" s="177">
        <f t="shared" si="58"/>
        <v>-4370</v>
      </c>
      <c r="AA136" s="177">
        <f t="shared" si="59"/>
        <v>4.2003308624041433E-4</v>
      </c>
      <c r="AB136" s="177">
        <f t="shared" si="60"/>
        <v>1.3332265743880044E-2</v>
      </c>
      <c r="AC136" s="177">
        <f t="shared" si="61"/>
        <v>1.1999999987892807E-3</v>
      </c>
      <c r="AD136" s="177">
        <f t="shared" si="62"/>
        <v>7.7996691254886633E-4</v>
      </c>
      <c r="AE136" s="177">
        <f t="shared" si="63"/>
        <v>6.0834838467101085E-7</v>
      </c>
      <c r="AF136" s="177">
        <f t="shared" si="64"/>
        <v>1.1999999987892807E-3</v>
      </c>
      <c r="AG136" s="178"/>
      <c r="AH136" s="177">
        <f t="shared" si="65"/>
        <v>-1.2132265745090763E-2</v>
      </c>
      <c r="AI136" s="177">
        <f t="shared" si="66"/>
        <v>1.1728714935706446</v>
      </c>
      <c r="AJ136" s="177">
        <f t="shared" si="67"/>
        <v>-0.95652045570801847</v>
      </c>
      <c r="AK136" s="177">
        <f t="shared" si="68"/>
        <v>8.8029769123700211E-2</v>
      </c>
      <c r="AL136" s="177">
        <f t="shared" si="69"/>
        <v>0.47099704999386666</v>
      </c>
      <c r="AM136" s="177">
        <f t="shared" si="70"/>
        <v>0.23995086897411644</v>
      </c>
      <c r="AN136" s="177">
        <f t="shared" si="79"/>
        <v>12.955672265804537</v>
      </c>
      <c r="AO136" s="177">
        <f t="shared" si="79"/>
        <v>12.95567021097612</v>
      </c>
      <c r="AP136" s="177">
        <f t="shared" si="79"/>
        <v>12.955658762133115</v>
      </c>
      <c r="AQ136" s="177">
        <f t="shared" si="79"/>
        <v>12.955594973846768</v>
      </c>
      <c r="AR136" s="177">
        <f t="shared" si="79"/>
        <v>12.955239602057684</v>
      </c>
      <c r="AS136" s="177">
        <f t="shared" si="79"/>
        <v>12.953260730585626</v>
      </c>
      <c r="AT136" s="177">
        <f t="shared" si="79"/>
        <v>12.942270309780817</v>
      </c>
      <c r="AU136" s="177">
        <f t="shared" si="71"/>
        <v>12.882043564765191</v>
      </c>
    </row>
    <row r="137" spans="1:47" s="177" customFormat="1" ht="12.95" customHeight="1" x14ac:dyDescent="0.2">
      <c r="A137" s="70" t="s">
        <v>133</v>
      </c>
      <c r="B137" s="70"/>
      <c r="C137" s="59">
        <v>42815.610699999997</v>
      </c>
      <c r="D137" s="59"/>
      <c r="E137" s="177">
        <f t="shared" si="53"/>
        <v>-4363.9992435043214</v>
      </c>
      <c r="F137" s="177">
        <f t="shared" si="54"/>
        <v>-4364</v>
      </c>
      <c r="G137" s="177">
        <f t="shared" si="55"/>
        <v>5.2000000141561031E-4</v>
      </c>
      <c r="J137" s="177">
        <f>G137</f>
        <v>5.2000000141561031E-4</v>
      </c>
      <c r="O137" s="177">
        <f t="shared" ca="1" si="56"/>
        <v>0.13353838388387737</v>
      </c>
      <c r="Q137" s="198">
        <f t="shared" si="57"/>
        <v>27797.110699999997</v>
      </c>
      <c r="S137" s="178">
        <f>S$17</f>
        <v>1</v>
      </c>
      <c r="Z137" s="177">
        <f t="shared" si="58"/>
        <v>-4364</v>
      </c>
      <c r="AA137" s="177">
        <f t="shared" si="59"/>
        <v>3.758291747519623E-4</v>
      </c>
      <c r="AB137" s="177">
        <f t="shared" si="60"/>
        <v>1.2669980967918977E-2</v>
      </c>
      <c r="AC137" s="177">
        <f t="shared" si="61"/>
        <v>5.2000000141561031E-4</v>
      </c>
      <c r="AD137" s="177">
        <f t="shared" si="62"/>
        <v>1.4417082666364801E-4</v>
      </c>
      <c r="AE137" s="177">
        <f t="shared" si="63"/>
        <v>2.078522726087964E-8</v>
      </c>
      <c r="AF137" s="177">
        <f t="shared" si="64"/>
        <v>5.2000000141561031E-4</v>
      </c>
      <c r="AG137" s="178"/>
      <c r="AH137" s="177">
        <f t="shared" si="65"/>
        <v>-1.2149980966503366E-2</v>
      </c>
      <c r="AI137" s="177">
        <f t="shared" si="66"/>
        <v>1.1724693154057313</v>
      </c>
      <c r="AJ137" s="177">
        <f t="shared" si="67"/>
        <v>-0.9578371566996059</v>
      </c>
      <c r="AK137" s="177">
        <f t="shared" si="68"/>
        <v>8.8815138263675042E-2</v>
      </c>
      <c r="AL137" s="177">
        <f t="shared" si="69"/>
        <v>0.47554541361385866</v>
      </c>
      <c r="AM137" s="177">
        <f t="shared" si="70"/>
        <v>0.24235730735263075</v>
      </c>
      <c r="AN137" s="177">
        <f t="shared" si="79"/>
        <v>12.95947721873501</v>
      </c>
      <c r="AO137" s="177">
        <f t="shared" si="79"/>
        <v>12.959475162884322</v>
      </c>
      <c r="AP137" s="177">
        <f t="shared" si="79"/>
        <v>12.959463690355088</v>
      </c>
      <c r="AQ137" s="177">
        <f t="shared" si="79"/>
        <v>12.959399669719854</v>
      </c>
      <c r="AR137" s="177">
        <f t="shared" si="79"/>
        <v>12.959042443876156</v>
      </c>
      <c r="AS137" s="177">
        <f t="shared" si="79"/>
        <v>12.957050143745807</v>
      </c>
      <c r="AT137" s="177">
        <f t="shared" si="79"/>
        <v>12.945968425480272</v>
      </c>
      <c r="AU137" s="177">
        <f t="shared" si="71"/>
        <v>12.885166144462193</v>
      </c>
    </row>
    <row r="138" spans="1:47" s="177" customFormat="1" ht="12.95" customHeight="1" x14ac:dyDescent="0.2">
      <c r="A138" s="70" t="s">
        <v>133</v>
      </c>
      <c r="B138" s="70"/>
      <c r="C138" s="59">
        <v>42831.419099999999</v>
      </c>
      <c r="D138" s="59"/>
      <c r="E138" s="177">
        <f t="shared" si="53"/>
        <v>-4341.0011929354923</v>
      </c>
      <c r="F138" s="177">
        <f t="shared" si="54"/>
        <v>-4341</v>
      </c>
      <c r="G138" s="177">
        <f t="shared" si="55"/>
        <v>-8.2000000111293048E-4</v>
      </c>
      <c r="J138" s="177">
        <f>G138</f>
        <v>-8.2000000111293048E-4</v>
      </c>
      <c r="O138" s="177">
        <f t="shared" ca="1" si="56"/>
        <v>0.13332182694377109</v>
      </c>
      <c r="Q138" s="198">
        <f t="shared" si="57"/>
        <v>27812.919099999999</v>
      </c>
      <c r="S138" s="178">
        <f>S$17</f>
        <v>1</v>
      </c>
      <c r="Z138" s="177">
        <f t="shared" si="58"/>
        <v>-4341</v>
      </c>
      <c r="AA138" s="177">
        <f t="shared" si="59"/>
        <v>2.0808130425076753E-4</v>
      </c>
      <c r="AB138" s="177">
        <f t="shared" si="60"/>
        <v>1.139620306820047E-2</v>
      </c>
      <c r="AC138" s="177">
        <f t="shared" si="61"/>
        <v>-8.2000000111293048E-4</v>
      </c>
      <c r="AD138" s="177">
        <f t="shared" si="62"/>
        <v>-1.028081305363698E-3</v>
      </c>
      <c r="AE138" s="177">
        <f t="shared" si="63"/>
        <v>1.0569511704383253E-6</v>
      </c>
      <c r="AF138" s="177">
        <f t="shared" si="64"/>
        <v>-8.2000000111293048E-4</v>
      </c>
      <c r="AG138" s="178"/>
      <c r="AH138" s="177">
        <f t="shared" si="65"/>
        <v>-1.2216203069313401E-2</v>
      </c>
      <c r="AI138" s="177">
        <f t="shared" si="66"/>
        <v>1.1708973360010853</v>
      </c>
      <c r="AJ138" s="177">
        <f t="shared" si="67"/>
        <v>-0.96269280236210664</v>
      </c>
      <c r="AK138" s="177">
        <f t="shared" si="68"/>
        <v>9.1803562507396783E-2</v>
      </c>
      <c r="AL138" s="177">
        <f t="shared" si="69"/>
        <v>0.49295158150867507</v>
      </c>
      <c r="AM138" s="177">
        <f t="shared" si="70"/>
        <v>0.2515912948859797</v>
      </c>
      <c r="AN138" s="177">
        <f t="shared" si="79"/>
        <v>12.974050641356067</v>
      </c>
      <c r="AO138" s="177">
        <f t="shared" si="79"/>
        <v>12.97404858525034</v>
      </c>
      <c r="AP138" s="177">
        <f t="shared" si="79"/>
        <v>12.974037040304585</v>
      </c>
      <c r="AQ138" s="177">
        <f t="shared" si="79"/>
        <v>12.973972216996652</v>
      </c>
      <c r="AR138" s="177">
        <f t="shared" si="79"/>
        <v>12.973608276577028</v>
      </c>
      <c r="AS138" s="177">
        <f t="shared" si="79"/>
        <v>12.971566048000868</v>
      </c>
      <c r="AT138" s="177">
        <f t="shared" si="79"/>
        <v>12.960138994518182</v>
      </c>
      <c r="AU138" s="177">
        <f t="shared" si="71"/>
        <v>12.897136033300708</v>
      </c>
    </row>
    <row r="139" spans="1:47" s="177" customFormat="1" ht="12.95" customHeight="1" x14ac:dyDescent="0.2">
      <c r="A139" s="70" t="s">
        <v>134</v>
      </c>
      <c r="B139" s="70"/>
      <c r="C139" s="59">
        <v>42832.792000000001</v>
      </c>
      <c r="D139" s="59" t="s">
        <v>52</v>
      </c>
      <c r="E139" s="177">
        <f t="shared" si="53"/>
        <v>-4339.0038988623419</v>
      </c>
      <c r="F139" s="177">
        <f t="shared" si="54"/>
        <v>-4339</v>
      </c>
      <c r="G139" s="177">
        <f t="shared" si="55"/>
        <v>-2.679999997781124E-3</v>
      </c>
      <c r="I139" s="177">
        <f>G139</f>
        <v>-2.679999997781124E-3</v>
      </c>
      <c r="O139" s="177">
        <f t="shared" ca="1" si="56"/>
        <v>0.13330299590550099</v>
      </c>
      <c r="Q139" s="198">
        <f t="shared" si="57"/>
        <v>27814.292000000001</v>
      </c>
      <c r="S139" s="178">
        <f>S$16</f>
        <v>0.1</v>
      </c>
      <c r="Z139" s="177">
        <f t="shared" si="58"/>
        <v>-4339</v>
      </c>
      <c r="AA139" s="177">
        <f t="shared" si="59"/>
        <v>1.93622139354881E-4</v>
      </c>
      <c r="AB139" s="177">
        <f t="shared" si="60"/>
        <v>9.5418349740901687E-3</v>
      </c>
      <c r="AC139" s="177">
        <f t="shared" si="61"/>
        <v>-2.679999997781124E-3</v>
      </c>
      <c r="AD139" s="177">
        <f t="shared" si="62"/>
        <v>-2.873622137136005E-3</v>
      </c>
      <c r="AE139" s="177">
        <f t="shared" si="63"/>
        <v>8.257704187038101E-7</v>
      </c>
      <c r="AF139" s="177">
        <f t="shared" si="64"/>
        <v>-2.679999997781124E-3</v>
      </c>
      <c r="AG139" s="178"/>
      <c r="AH139" s="177">
        <f t="shared" si="65"/>
        <v>-1.2221834971871293E-2</v>
      </c>
      <c r="AI139" s="177">
        <f t="shared" si="66"/>
        <v>1.1707583926293532</v>
      </c>
      <c r="AJ139" s="177">
        <f t="shared" si="67"/>
        <v>-0.96310067175168379</v>
      </c>
      <c r="AK139" s="177">
        <f t="shared" si="68"/>
        <v>9.2061744975624971E-2</v>
      </c>
      <c r="AL139" s="177">
        <f t="shared" si="69"/>
        <v>0.49446294161446286</v>
      </c>
      <c r="AM139" s="177">
        <f t="shared" si="70"/>
        <v>0.25239496105864789</v>
      </c>
      <c r="AN139" s="177">
        <f t="shared" si="79"/>
        <v>12.975316966048315</v>
      </c>
      <c r="AO139" s="177">
        <f t="shared" si="79"/>
        <v>12.975314910191232</v>
      </c>
      <c r="AP139" s="177">
        <f t="shared" si="79"/>
        <v>12.975303360315925</v>
      </c>
      <c r="AQ139" s="177">
        <f t="shared" si="79"/>
        <v>12.975238473796605</v>
      </c>
      <c r="AR139" s="177">
        <f t="shared" si="79"/>
        <v>12.974873979050944</v>
      </c>
      <c r="AS139" s="177">
        <f t="shared" si="79"/>
        <v>12.972827525983814</v>
      </c>
      <c r="AT139" s="177">
        <f t="shared" si="79"/>
        <v>12.9613707958388</v>
      </c>
      <c r="AU139" s="177">
        <f t="shared" si="71"/>
        <v>12.898176893199711</v>
      </c>
    </row>
    <row r="140" spans="1:47" s="177" customFormat="1" ht="12.95" customHeight="1" x14ac:dyDescent="0.2">
      <c r="A140" s="144" t="s">
        <v>135</v>
      </c>
      <c r="B140" s="145" t="s">
        <v>97</v>
      </c>
      <c r="C140" s="146">
        <v>42832.794000000002</v>
      </c>
      <c r="D140" s="196"/>
      <c r="E140" s="70">
        <f t="shared" si="53"/>
        <v>-4339.0009892635744</v>
      </c>
      <c r="F140" s="177">
        <f t="shared" si="54"/>
        <v>-4339</v>
      </c>
      <c r="G140" s="197">
        <f t="shared" si="55"/>
        <v>-6.7999999737367034E-4</v>
      </c>
      <c r="I140" s="177">
        <f>G140</f>
        <v>-6.7999999737367034E-4</v>
      </c>
      <c r="O140" s="177">
        <f t="shared" ca="1" si="56"/>
        <v>0.13330299590550099</v>
      </c>
      <c r="Q140" s="198">
        <f t="shared" si="57"/>
        <v>27814.294000000002</v>
      </c>
      <c r="S140" s="178">
        <f>S$16</f>
        <v>0.1</v>
      </c>
      <c r="Z140" s="177">
        <f t="shared" si="58"/>
        <v>-4339</v>
      </c>
      <c r="AA140" s="177">
        <f t="shared" si="59"/>
        <v>1.93622139354881E-4</v>
      </c>
      <c r="AB140" s="177">
        <f t="shared" si="60"/>
        <v>1.1541834974497622E-2</v>
      </c>
      <c r="AC140" s="177">
        <f t="shared" si="61"/>
        <v>-6.7999999737367034E-4</v>
      </c>
      <c r="AD140" s="177">
        <f t="shared" si="62"/>
        <v>-8.7362213672855134E-4</v>
      </c>
      <c r="AE140" s="177">
        <f t="shared" si="63"/>
        <v>7.632156377821597E-8</v>
      </c>
      <c r="AF140" s="177">
        <f t="shared" si="64"/>
        <v>-6.7999999737367034E-4</v>
      </c>
      <c r="AG140" s="178"/>
      <c r="AH140" s="177">
        <f t="shared" si="65"/>
        <v>-1.2221834971871293E-2</v>
      </c>
      <c r="AI140" s="177">
        <f t="shared" si="66"/>
        <v>1.1707583926293532</v>
      </c>
      <c r="AJ140" s="177">
        <f t="shared" si="67"/>
        <v>-0.96310067175168379</v>
      </c>
      <c r="AK140" s="177">
        <f t="shared" si="68"/>
        <v>9.2061744975624971E-2</v>
      </c>
      <c r="AL140" s="177">
        <f t="shared" si="69"/>
        <v>0.49446294161446286</v>
      </c>
      <c r="AM140" s="177">
        <f t="shared" si="70"/>
        <v>0.25239496105864789</v>
      </c>
      <c r="AN140" s="177">
        <f t="shared" si="79"/>
        <v>12.975316966048315</v>
      </c>
      <c r="AO140" s="177">
        <f t="shared" si="79"/>
        <v>12.975314910191232</v>
      </c>
      <c r="AP140" s="177">
        <f t="shared" si="79"/>
        <v>12.975303360315925</v>
      </c>
      <c r="AQ140" s="177">
        <f t="shared" si="79"/>
        <v>12.975238473796605</v>
      </c>
      <c r="AR140" s="177">
        <f t="shared" si="79"/>
        <v>12.974873979050944</v>
      </c>
      <c r="AS140" s="177">
        <f t="shared" si="79"/>
        <v>12.972827525983814</v>
      </c>
      <c r="AT140" s="177">
        <f t="shared" si="79"/>
        <v>12.9613707958388</v>
      </c>
      <c r="AU140" s="177">
        <f t="shared" si="71"/>
        <v>12.898176893199711</v>
      </c>
    </row>
    <row r="141" spans="1:47" s="177" customFormat="1" ht="12.95" customHeight="1" x14ac:dyDescent="0.2">
      <c r="A141" s="70" t="s">
        <v>136</v>
      </c>
      <c r="B141" s="70"/>
      <c r="C141" s="59">
        <v>42838.296999999999</v>
      </c>
      <c r="D141" s="59"/>
      <c r="E141" s="177">
        <f t="shared" si="53"/>
        <v>-4330.9952282580216</v>
      </c>
      <c r="F141" s="177">
        <f t="shared" si="54"/>
        <v>-4331</v>
      </c>
      <c r="G141" s="177">
        <f t="shared" si="55"/>
        <v>3.2799999971757643E-3</v>
      </c>
      <c r="I141" s="177">
        <f>G141</f>
        <v>3.2799999971757643E-3</v>
      </c>
      <c r="O141" s="177">
        <f t="shared" ca="1" si="56"/>
        <v>0.13322767175242056</v>
      </c>
      <c r="Q141" s="198">
        <f t="shared" si="57"/>
        <v>27819.796999999999</v>
      </c>
      <c r="S141" s="178">
        <f>S$16</f>
        <v>0.1</v>
      </c>
      <c r="Z141" s="177">
        <f t="shared" si="58"/>
        <v>-4331</v>
      </c>
      <c r="AA141" s="177">
        <f t="shared" si="59"/>
        <v>1.3598986432457848E-4</v>
      </c>
      <c r="AB141" s="177">
        <f t="shared" si="60"/>
        <v>1.5524159899185116E-2</v>
      </c>
      <c r="AC141" s="177">
        <f t="shared" si="61"/>
        <v>3.2799999971757643E-3</v>
      </c>
      <c r="AD141" s="177">
        <f t="shared" si="62"/>
        <v>3.1440101328511858E-3</v>
      </c>
      <c r="AE141" s="177">
        <f t="shared" si="63"/>
        <v>9.884799715470931E-7</v>
      </c>
      <c r="AF141" s="177">
        <f t="shared" si="64"/>
        <v>3.2799999971757643E-3</v>
      </c>
      <c r="AG141" s="178"/>
      <c r="AH141" s="177">
        <f t="shared" si="65"/>
        <v>-1.2244159902009352E-2</v>
      </c>
      <c r="AI141" s="177">
        <f t="shared" si="66"/>
        <v>1.1701990569952556</v>
      </c>
      <c r="AJ141" s="177">
        <f t="shared" si="67"/>
        <v>-0.96470919286389734</v>
      </c>
      <c r="AK141" s="177">
        <f t="shared" si="68"/>
        <v>9.3091753336389194E-2</v>
      </c>
      <c r="AL141" s="177">
        <f t="shared" si="69"/>
        <v>0.50050478190054637</v>
      </c>
      <c r="AM141" s="177">
        <f t="shared" si="70"/>
        <v>0.25561078526716585</v>
      </c>
      <c r="AN141" s="177">
        <f t="shared" ref="AN141:AT150" si="80">$AU141+$AB$7*SIN(AO141)</f>
        <v>12.980380756371568</v>
      </c>
      <c r="AO141" s="177">
        <f t="shared" si="80"/>
        <v>12.980378701935507</v>
      </c>
      <c r="AP141" s="177">
        <f t="shared" si="80"/>
        <v>12.980367134510745</v>
      </c>
      <c r="AQ141" s="177">
        <f t="shared" si="80"/>
        <v>12.980302005659251</v>
      </c>
      <c r="AR141" s="177">
        <f t="shared" si="80"/>
        <v>12.979935341065092</v>
      </c>
      <c r="AS141" s="177">
        <f t="shared" si="80"/>
        <v>12.977872179166626</v>
      </c>
      <c r="AT141" s="177">
        <f t="shared" si="80"/>
        <v>12.966297314417798</v>
      </c>
      <c r="AU141" s="177">
        <f t="shared" si="71"/>
        <v>12.902340332795713</v>
      </c>
    </row>
    <row r="142" spans="1:47" s="177" customFormat="1" ht="12.95" customHeight="1" x14ac:dyDescent="0.2">
      <c r="A142" s="70" t="s">
        <v>126</v>
      </c>
      <c r="B142" s="70"/>
      <c r="C142" s="59">
        <v>42840.341</v>
      </c>
      <c r="D142" s="59"/>
      <c r="E142" s="177">
        <f t="shared" si="53"/>
        <v>-4328.0216183188295</v>
      </c>
      <c r="F142" s="177">
        <f t="shared" si="54"/>
        <v>-4328</v>
      </c>
      <c r="G142" s="177">
        <f t="shared" si="55"/>
        <v>-1.4859999995678663E-2</v>
      </c>
      <c r="I142" s="177">
        <f>G142</f>
        <v>-1.4859999995678663E-2</v>
      </c>
      <c r="O142" s="177">
        <f t="shared" ca="1" si="56"/>
        <v>0.13319942519501538</v>
      </c>
      <c r="Q142" s="198">
        <f t="shared" si="57"/>
        <v>27821.841</v>
      </c>
      <c r="S142" s="178">
        <f>S$16</f>
        <v>0.1</v>
      </c>
      <c r="Z142" s="177">
        <f t="shared" si="58"/>
        <v>-4328</v>
      </c>
      <c r="AA142" s="177">
        <f t="shared" si="59"/>
        <v>1.1446210204648505E-4</v>
      </c>
      <c r="AB142" s="177">
        <f t="shared" si="60"/>
        <v>-2.6075518826361721E-3</v>
      </c>
      <c r="AC142" s="177">
        <f t="shared" si="61"/>
        <v>-1.4859999995678663E-2</v>
      </c>
      <c r="AD142" s="177">
        <f t="shared" si="62"/>
        <v>-1.4974462097725148E-2</v>
      </c>
      <c r="AE142" s="177">
        <f t="shared" si="63"/>
        <v>2.2423451511620706E-5</v>
      </c>
      <c r="AF142" s="177">
        <f t="shared" si="64"/>
        <v>-1.4859999995678663E-2</v>
      </c>
      <c r="AG142" s="178"/>
      <c r="AH142" s="177">
        <f t="shared" si="65"/>
        <v>-1.2252448113042491E-2</v>
      </c>
      <c r="AI142" s="177">
        <f t="shared" si="66"/>
        <v>1.1699878428145529</v>
      </c>
      <c r="AJ142" s="177">
        <f t="shared" si="67"/>
        <v>-0.96530292256736061</v>
      </c>
      <c r="AK142" s="177">
        <f t="shared" si="68"/>
        <v>9.3476878620182002E-2</v>
      </c>
      <c r="AL142" s="177">
        <f t="shared" si="69"/>
        <v>0.50276897913728014</v>
      </c>
      <c r="AM142" s="177">
        <f t="shared" si="70"/>
        <v>0.2568172012937896</v>
      </c>
      <c r="AN142" s="177">
        <f t="shared" si="80"/>
        <v>12.982279052072549</v>
      </c>
      <c r="AO142" s="177">
        <f t="shared" si="80"/>
        <v>12.982276998344107</v>
      </c>
      <c r="AP142" s="177">
        <f t="shared" si="80"/>
        <v>12.982265425229521</v>
      </c>
      <c r="AQ142" s="177">
        <f t="shared" si="80"/>
        <v>12.982200209835181</v>
      </c>
      <c r="AR142" s="177">
        <f t="shared" si="80"/>
        <v>12.98183275114814</v>
      </c>
      <c r="AS142" s="177">
        <f t="shared" si="80"/>
        <v>12.979763401730306</v>
      </c>
      <c r="AT142" s="177">
        <f t="shared" si="80"/>
        <v>12.968144473772647</v>
      </c>
      <c r="AU142" s="177">
        <f t="shared" si="71"/>
        <v>12.903901622644216</v>
      </c>
    </row>
    <row r="143" spans="1:47" s="177" customFormat="1" ht="12.95" customHeight="1" x14ac:dyDescent="0.2">
      <c r="A143" s="70" t="s">
        <v>133</v>
      </c>
      <c r="B143" s="70"/>
      <c r="C143" s="59">
        <v>42840.356200000002</v>
      </c>
      <c r="D143" s="59"/>
      <c r="E143" s="177">
        <f t="shared" si="53"/>
        <v>-4327.9995053682032</v>
      </c>
      <c r="F143" s="177">
        <f t="shared" si="54"/>
        <v>-4328</v>
      </c>
      <c r="G143" s="177">
        <f t="shared" si="55"/>
        <v>3.4000000596279278E-4</v>
      </c>
      <c r="J143" s="177">
        <f>G143</f>
        <v>3.4000000596279278E-4</v>
      </c>
      <c r="O143" s="177">
        <f t="shared" ca="1" si="56"/>
        <v>0.13319942519501538</v>
      </c>
      <c r="Q143" s="198">
        <f t="shared" si="57"/>
        <v>27821.856200000002</v>
      </c>
      <c r="S143" s="178">
        <f>S$17</f>
        <v>1</v>
      </c>
      <c r="Z143" s="177">
        <f t="shared" si="58"/>
        <v>-4328</v>
      </c>
      <c r="AA143" s="177">
        <f t="shared" si="59"/>
        <v>1.1446210204648505E-4</v>
      </c>
      <c r="AB143" s="177">
        <f t="shared" si="60"/>
        <v>1.2592448119005284E-2</v>
      </c>
      <c r="AC143" s="177">
        <f t="shared" si="61"/>
        <v>3.4000000596279278E-4</v>
      </c>
      <c r="AD143" s="177">
        <f t="shared" si="62"/>
        <v>2.2553790391630774E-4</v>
      </c>
      <c r="AE143" s="177">
        <f t="shared" si="63"/>
        <v>5.0867346102961658E-8</v>
      </c>
      <c r="AF143" s="177">
        <f t="shared" si="64"/>
        <v>3.4000000596279278E-4</v>
      </c>
      <c r="AG143" s="178"/>
      <c r="AH143" s="177">
        <f t="shared" si="65"/>
        <v>-1.2252448113042491E-2</v>
      </c>
      <c r="AI143" s="177">
        <f t="shared" si="66"/>
        <v>1.1699878428145529</v>
      </c>
      <c r="AJ143" s="177">
        <f t="shared" si="67"/>
        <v>-0.96530292256736061</v>
      </c>
      <c r="AK143" s="177">
        <f t="shared" si="68"/>
        <v>9.3476878620182002E-2</v>
      </c>
      <c r="AL143" s="177">
        <f t="shared" si="69"/>
        <v>0.50276897913728014</v>
      </c>
      <c r="AM143" s="177">
        <f t="shared" si="70"/>
        <v>0.2568172012937896</v>
      </c>
      <c r="AN143" s="177">
        <f t="shared" si="80"/>
        <v>12.982279052072549</v>
      </c>
      <c r="AO143" s="177">
        <f t="shared" si="80"/>
        <v>12.982276998344107</v>
      </c>
      <c r="AP143" s="177">
        <f t="shared" si="80"/>
        <v>12.982265425229521</v>
      </c>
      <c r="AQ143" s="177">
        <f t="shared" si="80"/>
        <v>12.982200209835181</v>
      </c>
      <c r="AR143" s="177">
        <f t="shared" si="80"/>
        <v>12.98183275114814</v>
      </c>
      <c r="AS143" s="177">
        <f t="shared" si="80"/>
        <v>12.979763401730306</v>
      </c>
      <c r="AT143" s="177">
        <f t="shared" si="80"/>
        <v>12.968144473772647</v>
      </c>
      <c r="AU143" s="177">
        <f t="shared" si="71"/>
        <v>12.903901622644216</v>
      </c>
    </row>
    <row r="144" spans="1:47" s="177" customFormat="1" ht="12.95" customHeight="1" x14ac:dyDescent="0.2">
      <c r="A144" s="70" t="s">
        <v>137</v>
      </c>
      <c r="B144" s="70"/>
      <c r="C144" s="59">
        <v>42840.381000000001</v>
      </c>
      <c r="D144" s="59"/>
      <c r="E144" s="177">
        <f t="shared" si="53"/>
        <v>-4327.9634263435019</v>
      </c>
      <c r="F144" s="177">
        <f t="shared" si="54"/>
        <v>-4328</v>
      </c>
      <c r="G144" s="177">
        <f t="shared" si="55"/>
        <v>2.5140000005194452E-2</v>
      </c>
      <c r="I144" s="177">
        <f>G144</f>
        <v>2.5140000005194452E-2</v>
      </c>
      <c r="O144" s="177">
        <f t="shared" ca="1" si="56"/>
        <v>0.13319942519501538</v>
      </c>
      <c r="Q144" s="198">
        <f t="shared" si="57"/>
        <v>27821.881000000001</v>
      </c>
      <c r="S144" s="178">
        <f>S$16</f>
        <v>0.1</v>
      </c>
      <c r="Z144" s="177">
        <f t="shared" si="58"/>
        <v>-4328</v>
      </c>
      <c r="AA144" s="177">
        <f t="shared" si="59"/>
        <v>1.1446210204648505E-4</v>
      </c>
      <c r="AB144" s="177">
        <f t="shared" si="60"/>
        <v>3.7392448118236943E-2</v>
      </c>
      <c r="AC144" s="177">
        <f t="shared" si="61"/>
        <v>2.5140000005194452E-2</v>
      </c>
      <c r="AD144" s="177">
        <f t="shared" si="62"/>
        <v>2.5025537903147967E-2</v>
      </c>
      <c r="AE144" s="177">
        <f t="shared" si="63"/>
        <v>6.2627754734189556E-5</v>
      </c>
      <c r="AF144" s="177">
        <f t="shared" si="64"/>
        <v>2.5140000005194452E-2</v>
      </c>
      <c r="AG144" s="178"/>
      <c r="AH144" s="177">
        <f t="shared" si="65"/>
        <v>-1.2252448113042491E-2</v>
      </c>
      <c r="AI144" s="177">
        <f t="shared" si="66"/>
        <v>1.1699878428145529</v>
      </c>
      <c r="AJ144" s="177">
        <f t="shared" si="67"/>
        <v>-0.96530292256736061</v>
      </c>
      <c r="AK144" s="177">
        <f t="shared" si="68"/>
        <v>9.3476878620182002E-2</v>
      </c>
      <c r="AL144" s="177">
        <f t="shared" si="69"/>
        <v>0.50276897913728014</v>
      </c>
      <c r="AM144" s="177">
        <f t="shared" si="70"/>
        <v>0.2568172012937896</v>
      </c>
      <c r="AN144" s="177">
        <f t="shared" si="80"/>
        <v>12.982279052072549</v>
      </c>
      <c r="AO144" s="177">
        <f t="shared" si="80"/>
        <v>12.982276998344107</v>
      </c>
      <c r="AP144" s="177">
        <f t="shared" si="80"/>
        <v>12.982265425229521</v>
      </c>
      <c r="AQ144" s="177">
        <f t="shared" si="80"/>
        <v>12.982200209835181</v>
      </c>
      <c r="AR144" s="177">
        <f t="shared" si="80"/>
        <v>12.98183275114814</v>
      </c>
      <c r="AS144" s="177">
        <f t="shared" si="80"/>
        <v>12.979763401730306</v>
      </c>
      <c r="AT144" s="177">
        <f t="shared" si="80"/>
        <v>12.968144473772647</v>
      </c>
      <c r="AU144" s="177">
        <f t="shared" si="71"/>
        <v>12.903901622644216</v>
      </c>
    </row>
    <row r="145" spans="1:47" s="177" customFormat="1" ht="12.95" customHeight="1" x14ac:dyDescent="0.2">
      <c r="A145" s="70" t="s">
        <v>138</v>
      </c>
      <c r="B145" s="70"/>
      <c r="C145" s="59">
        <v>42842.419000000002</v>
      </c>
      <c r="D145" s="59"/>
      <c r="E145" s="177">
        <f t="shared" si="53"/>
        <v>-4324.9985452006113</v>
      </c>
      <c r="F145" s="177">
        <f t="shared" si="54"/>
        <v>-4325</v>
      </c>
      <c r="G145" s="177">
        <f t="shared" si="55"/>
        <v>1.0000000038417056E-3</v>
      </c>
      <c r="I145" s="177">
        <f>+G145</f>
        <v>1.0000000038417056E-3</v>
      </c>
      <c r="O145" s="177">
        <f t="shared" ca="1" si="56"/>
        <v>0.13317117863761022</v>
      </c>
      <c r="Q145" s="198">
        <f t="shared" si="57"/>
        <v>27823.919000000002</v>
      </c>
      <c r="S145" s="178">
        <f>S$16</f>
        <v>0.1</v>
      </c>
      <c r="Z145" s="177">
        <f t="shared" si="58"/>
        <v>-4325</v>
      </c>
      <c r="AA145" s="177">
        <f t="shared" si="59"/>
        <v>9.2980362133425129E-5</v>
      </c>
      <c r="AB145" s="177">
        <f t="shared" si="60"/>
        <v>1.3260690689055736E-2</v>
      </c>
      <c r="AC145" s="177">
        <f t="shared" si="61"/>
        <v>1.0000000038417056E-3</v>
      </c>
      <c r="AD145" s="177">
        <f t="shared" si="62"/>
        <v>9.0701964170828049E-4</v>
      </c>
      <c r="AE145" s="177">
        <f t="shared" si="63"/>
        <v>8.2268463044461757E-8</v>
      </c>
      <c r="AF145" s="177">
        <f t="shared" si="64"/>
        <v>1.0000000038417056E-3</v>
      </c>
      <c r="AG145" s="178"/>
      <c r="AH145" s="177">
        <f t="shared" si="65"/>
        <v>-1.2260690685214031E-2</v>
      </c>
      <c r="AI145" s="177">
        <f t="shared" si="66"/>
        <v>1.1697758340359004</v>
      </c>
      <c r="AJ145" s="177">
        <f t="shared" si="67"/>
        <v>-0.96589149152001852</v>
      </c>
      <c r="AK145" s="177">
        <f t="shared" si="68"/>
        <v>9.3861385663816799E-2</v>
      </c>
      <c r="AL145" s="177">
        <f t="shared" si="69"/>
        <v>0.50503235751280529</v>
      </c>
      <c r="AM145" s="177">
        <f t="shared" si="70"/>
        <v>0.258023882348276</v>
      </c>
      <c r="AN145" s="177">
        <f t="shared" si="80"/>
        <v>12.984177004487993</v>
      </c>
      <c r="AO145" s="177">
        <f t="shared" si="80"/>
        <v>12.984174951561782</v>
      </c>
      <c r="AP145" s="177">
        <f t="shared" si="80"/>
        <v>12.984163373241435</v>
      </c>
      <c r="AQ145" s="177">
        <f t="shared" si="80"/>
        <v>12.984098073663768</v>
      </c>
      <c r="AR145" s="177">
        <f t="shared" si="80"/>
        <v>12.983729831588564</v>
      </c>
      <c r="AS145" s="177">
        <f t="shared" si="80"/>
        <v>12.981654337515479</v>
      </c>
      <c r="AT145" s="177">
        <f t="shared" si="80"/>
        <v>12.969991476527479</v>
      </c>
      <c r="AU145" s="177">
        <f t="shared" si="71"/>
        <v>12.905462912492716</v>
      </c>
    </row>
    <row r="146" spans="1:47" s="177" customFormat="1" ht="12.95" customHeight="1" x14ac:dyDescent="0.2">
      <c r="A146" s="70" t="s">
        <v>139</v>
      </c>
      <c r="B146" s="70"/>
      <c r="C146" s="59">
        <v>42842.427000000003</v>
      </c>
      <c r="D146" s="59"/>
      <c r="E146" s="177">
        <f t="shared" si="53"/>
        <v>-4324.9869068055432</v>
      </c>
      <c r="F146" s="177">
        <f t="shared" si="54"/>
        <v>-4325</v>
      </c>
      <c r="G146" s="177">
        <f t="shared" si="55"/>
        <v>9.0000000054715201E-3</v>
      </c>
      <c r="J146" s="177">
        <f>G146</f>
        <v>9.0000000054715201E-3</v>
      </c>
      <c r="O146" s="177">
        <f t="shared" ca="1" si="56"/>
        <v>0.13317117863761022</v>
      </c>
      <c r="Q146" s="198">
        <f t="shared" si="57"/>
        <v>27823.927000000003</v>
      </c>
      <c r="S146" s="178">
        <f>S$17</f>
        <v>1</v>
      </c>
      <c r="Z146" s="177">
        <f t="shared" si="58"/>
        <v>-4325</v>
      </c>
      <c r="AA146" s="177">
        <f t="shared" si="59"/>
        <v>9.2980362133425129E-5</v>
      </c>
      <c r="AB146" s="177">
        <f t="shared" si="60"/>
        <v>2.1260690690685549E-2</v>
      </c>
      <c r="AC146" s="177">
        <f t="shared" si="61"/>
        <v>9.0000000054715201E-3</v>
      </c>
      <c r="AD146" s="177">
        <f t="shared" si="62"/>
        <v>8.907019643338095E-3</v>
      </c>
      <c r="AE146" s="177">
        <f t="shared" si="63"/>
        <v>7.9334998926810691E-5</v>
      </c>
      <c r="AF146" s="177">
        <f t="shared" si="64"/>
        <v>9.0000000054715201E-3</v>
      </c>
      <c r="AG146" s="178"/>
      <c r="AH146" s="177">
        <f t="shared" si="65"/>
        <v>-1.2260690685214031E-2</v>
      </c>
      <c r="AI146" s="177">
        <f t="shared" si="66"/>
        <v>1.1697758340359004</v>
      </c>
      <c r="AJ146" s="177">
        <f t="shared" si="67"/>
        <v>-0.96589149152001852</v>
      </c>
      <c r="AK146" s="177">
        <f t="shared" si="68"/>
        <v>9.3861385663816799E-2</v>
      </c>
      <c r="AL146" s="177">
        <f t="shared" si="69"/>
        <v>0.50503235751280529</v>
      </c>
      <c r="AM146" s="177">
        <f t="shared" si="70"/>
        <v>0.258023882348276</v>
      </c>
      <c r="AN146" s="177">
        <f t="shared" si="80"/>
        <v>12.984177004487993</v>
      </c>
      <c r="AO146" s="177">
        <f t="shared" si="80"/>
        <v>12.984174951561782</v>
      </c>
      <c r="AP146" s="177">
        <f t="shared" si="80"/>
        <v>12.984163373241435</v>
      </c>
      <c r="AQ146" s="177">
        <f t="shared" si="80"/>
        <v>12.984098073663768</v>
      </c>
      <c r="AR146" s="177">
        <f t="shared" si="80"/>
        <v>12.983729831588564</v>
      </c>
      <c r="AS146" s="177">
        <f t="shared" si="80"/>
        <v>12.981654337515479</v>
      </c>
      <c r="AT146" s="177">
        <f t="shared" si="80"/>
        <v>12.969991476527479</v>
      </c>
      <c r="AU146" s="177">
        <f t="shared" si="71"/>
        <v>12.905462912492716</v>
      </c>
    </row>
    <row r="147" spans="1:47" s="177" customFormat="1" ht="12.95" customHeight="1" x14ac:dyDescent="0.2">
      <c r="A147" s="70" t="s">
        <v>137</v>
      </c>
      <c r="B147" s="70"/>
      <c r="C147" s="59">
        <v>42842.428999999996</v>
      </c>
      <c r="D147" s="59"/>
      <c r="E147" s="177">
        <f t="shared" si="53"/>
        <v>-4324.9839972067866</v>
      </c>
      <c r="F147" s="177">
        <f t="shared" si="54"/>
        <v>-4325</v>
      </c>
      <c r="G147" s="177">
        <f t="shared" si="55"/>
        <v>1.0999999998603016E-2</v>
      </c>
      <c r="I147" s="177">
        <f t="shared" ref="I147:I159" si="81">G147</f>
        <v>1.0999999998603016E-2</v>
      </c>
      <c r="O147" s="177">
        <f t="shared" ca="1" si="56"/>
        <v>0.13317117863761022</v>
      </c>
      <c r="Q147" s="198">
        <f t="shared" si="57"/>
        <v>27823.928999999996</v>
      </c>
      <c r="S147" s="178">
        <f t="shared" ref="S147:S159" si="82">S$16</f>
        <v>0.1</v>
      </c>
      <c r="Z147" s="177">
        <f t="shared" si="58"/>
        <v>-4325</v>
      </c>
      <c r="AA147" s="177">
        <f t="shared" si="59"/>
        <v>9.2980362133425129E-5</v>
      </c>
      <c r="AB147" s="177">
        <f t="shared" si="60"/>
        <v>2.3260690683817045E-2</v>
      </c>
      <c r="AC147" s="177">
        <f t="shared" si="61"/>
        <v>1.0999999998603016E-2</v>
      </c>
      <c r="AD147" s="177">
        <f t="shared" si="62"/>
        <v>1.0907019636469591E-2</v>
      </c>
      <c r="AE147" s="177">
        <f t="shared" si="63"/>
        <v>1.1896307735033325E-5</v>
      </c>
      <c r="AF147" s="177">
        <f t="shared" si="64"/>
        <v>1.0999999998603016E-2</v>
      </c>
      <c r="AG147" s="178"/>
      <c r="AH147" s="177">
        <f t="shared" si="65"/>
        <v>-1.2260690685214031E-2</v>
      </c>
      <c r="AI147" s="177">
        <f t="shared" si="66"/>
        <v>1.1697758340359004</v>
      </c>
      <c r="AJ147" s="177">
        <f t="shared" si="67"/>
        <v>-0.96589149152001852</v>
      </c>
      <c r="AK147" s="177">
        <f t="shared" si="68"/>
        <v>9.3861385663816799E-2</v>
      </c>
      <c r="AL147" s="177">
        <f t="shared" si="69"/>
        <v>0.50503235751280529</v>
      </c>
      <c r="AM147" s="177">
        <f t="shared" si="70"/>
        <v>0.258023882348276</v>
      </c>
      <c r="AN147" s="177">
        <f t="shared" si="80"/>
        <v>12.984177004487993</v>
      </c>
      <c r="AO147" s="177">
        <f t="shared" si="80"/>
        <v>12.984174951561782</v>
      </c>
      <c r="AP147" s="177">
        <f t="shared" si="80"/>
        <v>12.984163373241435</v>
      </c>
      <c r="AQ147" s="177">
        <f t="shared" si="80"/>
        <v>12.984098073663768</v>
      </c>
      <c r="AR147" s="177">
        <f t="shared" si="80"/>
        <v>12.983729831588564</v>
      </c>
      <c r="AS147" s="177">
        <f t="shared" si="80"/>
        <v>12.981654337515479</v>
      </c>
      <c r="AT147" s="177">
        <f t="shared" si="80"/>
        <v>12.969991476527479</v>
      </c>
      <c r="AU147" s="177">
        <f t="shared" si="71"/>
        <v>12.905462912492716</v>
      </c>
    </row>
    <row r="148" spans="1:47" s="177" customFormat="1" ht="12.95" customHeight="1" x14ac:dyDescent="0.2">
      <c r="A148" s="70" t="s">
        <v>134</v>
      </c>
      <c r="B148" s="70"/>
      <c r="C148" s="59">
        <v>42859.620999999999</v>
      </c>
      <c r="D148" s="59" t="s">
        <v>52</v>
      </c>
      <c r="E148" s="177">
        <f t="shared" si="53"/>
        <v>-4299.9730862114093</v>
      </c>
      <c r="F148" s="177">
        <f t="shared" si="54"/>
        <v>-4300</v>
      </c>
      <c r="G148" s="177">
        <f t="shared" si="55"/>
        <v>1.8499999998311978E-2</v>
      </c>
      <c r="I148" s="177">
        <f t="shared" si="81"/>
        <v>1.8499999998311978E-2</v>
      </c>
      <c r="O148" s="177">
        <f t="shared" ca="1" si="56"/>
        <v>0.13293579065923383</v>
      </c>
      <c r="Q148" s="198">
        <f t="shared" si="57"/>
        <v>27841.120999999999</v>
      </c>
      <c r="S148" s="178">
        <f t="shared" si="82"/>
        <v>0.1</v>
      </c>
      <c r="Z148" s="177">
        <f t="shared" si="58"/>
        <v>-4300</v>
      </c>
      <c r="AA148" s="177">
        <f t="shared" si="59"/>
        <v>-8.4242946560592058E-5</v>
      </c>
      <c r="AB148" s="177">
        <f t="shared" si="60"/>
        <v>3.0827602508396605E-2</v>
      </c>
      <c r="AC148" s="177">
        <f t="shared" si="61"/>
        <v>1.8499999998311978E-2</v>
      </c>
      <c r="AD148" s="177">
        <f t="shared" si="62"/>
        <v>1.858424294487257E-2</v>
      </c>
      <c r="AE148" s="177">
        <f t="shared" si="63"/>
        <v>3.4537408583404589E-5</v>
      </c>
      <c r="AF148" s="177">
        <f t="shared" si="64"/>
        <v>1.8499999998311978E-2</v>
      </c>
      <c r="AG148" s="178"/>
      <c r="AH148" s="177">
        <f t="shared" si="65"/>
        <v>-1.2327602510084629E-2</v>
      </c>
      <c r="AI148" s="177">
        <f t="shared" si="66"/>
        <v>1.1679785033404082</v>
      </c>
      <c r="AJ148" s="177">
        <f t="shared" si="67"/>
        <v>-0.97059576594804253</v>
      </c>
      <c r="AK148" s="177">
        <f t="shared" si="68"/>
        <v>9.7041310568405967E-2</v>
      </c>
      <c r="AL148" s="177">
        <f t="shared" si="69"/>
        <v>0.52386161061817804</v>
      </c>
      <c r="AM148" s="177">
        <f t="shared" si="70"/>
        <v>0.26809005025462901</v>
      </c>
      <c r="AN148" s="177">
        <f t="shared" si="80"/>
        <v>12.999979753097106</v>
      </c>
      <c r="AO148" s="177">
        <f t="shared" si="80"/>
        <v>12.999977710472171</v>
      </c>
      <c r="AP148" s="177">
        <f t="shared" si="80"/>
        <v>12.999966107404715</v>
      </c>
      <c r="AQ148" s="177">
        <f t="shared" si="80"/>
        <v>12.999900197723292</v>
      </c>
      <c r="AR148" s="177">
        <f t="shared" si="80"/>
        <v>12.999525844682443</v>
      </c>
      <c r="AS148" s="177">
        <f t="shared" si="80"/>
        <v>12.997400825271134</v>
      </c>
      <c r="AT148" s="177">
        <f t="shared" si="80"/>
        <v>12.985376982953946</v>
      </c>
      <c r="AU148" s="177">
        <f t="shared" si="71"/>
        <v>12.91847366123023</v>
      </c>
    </row>
    <row r="149" spans="1:47" s="177" customFormat="1" ht="12.95" customHeight="1" x14ac:dyDescent="0.2">
      <c r="A149" s="177" t="s">
        <v>134</v>
      </c>
      <c r="C149" s="196">
        <v>42861.659</v>
      </c>
      <c r="D149" s="196" t="s">
        <v>52</v>
      </c>
      <c r="E149" s="177">
        <f t="shared" ref="E149:E212" si="83">(C149-C$7)/C$8</f>
        <v>-4297.0082050685178</v>
      </c>
      <c r="F149" s="177">
        <f t="shared" ref="F149:F212" si="84">ROUND(2*E149,0)/2</f>
        <v>-4297</v>
      </c>
      <c r="G149" s="177">
        <f t="shared" ref="G149:G212" si="85">C149-(C$7+C$8*F149)</f>
        <v>-5.6399999957648106E-3</v>
      </c>
      <c r="I149" s="177">
        <f t="shared" si="81"/>
        <v>-5.6399999957648106E-3</v>
      </c>
      <c r="O149" s="177">
        <f t="shared" ref="O149:O212" ca="1" si="86">+C$11+C$12*F149</f>
        <v>0.13290754410182867</v>
      </c>
      <c r="Q149" s="198">
        <f t="shared" ref="Q149:Q212" si="87">C149-15018.5</f>
        <v>27843.159</v>
      </c>
      <c r="S149" s="178">
        <f t="shared" si="82"/>
        <v>0.1</v>
      </c>
      <c r="Z149" s="177">
        <f t="shared" ref="Z149:Z212" si="88">F149</f>
        <v>-4297</v>
      </c>
      <c r="AA149" s="177">
        <f t="shared" ref="AA149:AA212" si="89">AB$3+AB$4*Z149+AB$5*Z149^2+AH149</f>
        <v>-1.0529464354017311E-4</v>
      </c>
      <c r="AB149" s="177">
        <f t="shared" ref="AB149:AB212" si="90">IF(S149&lt;&gt;0,G149-AH149,-9999)</f>
        <v>6.6954186229232961E-3</v>
      </c>
      <c r="AC149" s="177">
        <f t="shared" ref="AC149:AC212" si="91">+G149-P149</f>
        <v>-5.6399999957648106E-3</v>
      </c>
      <c r="AD149" s="177">
        <f t="shared" ref="AD149:AD212" si="92">IF(S149&lt;&gt;0,G149-AA149,-9999)</f>
        <v>-5.5347053522246375E-3</v>
      </c>
      <c r="AE149" s="177">
        <f t="shared" ref="AE149:AE212" si="93">+(G149-AA149)^2*S149</f>
        <v>3.0632963335944051E-6</v>
      </c>
      <c r="AF149" s="177">
        <f t="shared" ref="AF149:AF212" si="94">IF(S149&lt;&gt;0,G149-P149,-9999)</f>
        <v>-5.6399999957648106E-3</v>
      </c>
      <c r="AG149" s="178"/>
      <c r="AH149" s="177">
        <f t="shared" ref="AH149:AH212" si="95">$AB$6*($AB$11/AI149*AJ149+$AB$12)</f>
        <v>-1.2335418618688107E-2</v>
      </c>
      <c r="AI149" s="177">
        <f t="shared" ref="AI149:AI212" si="96">1+$AB$7*COS(AL149)</f>
        <v>1.1677591902010822</v>
      </c>
      <c r="AJ149" s="177">
        <f t="shared" ref="AJ149:AJ212" si="97">SIN(AL149+RADIANS($AB$9))</f>
        <v>-0.97113625296504724</v>
      </c>
      <c r="AK149" s="177">
        <f t="shared" ref="AK149:AK212" si="98">$AB$7*SIN(AL149)</f>
        <v>9.7419955062576918E-2</v>
      </c>
      <c r="AL149" s="177">
        <f t="shared" ref="AL149:AL212" si="99">2*ATAN(AM149)</f>
        <v>0.52611720682270668</v>
      </c>
      <c r="AM149" s="177">
        <f t="shared" ref="AM149:AM212" si="100">SQRT((1+$AB$7)/(1-$AB$7))*TAN(AN149/2)</f>
        <v>0.2692992718948925</v>
      </c>
      <c r="AN149" s="177">
        <f t="shared" si="80"/>
        <v>13.001874439936271</v>
      </c>
      <c r="AO149" s="177">
        <f t="shared" si="80"/>
        <v>13.001872398973541</v>
      </c>
      <c r="AP149" s="177">
        <f t="shared" si="80"/>
        <v>13.001860795148309</v>
      </c>
      <c r="AQ149" s="177">
        <f t="shared" si="80"/>
        <v>13.001794823179239</v>
      </c>
      <c r="AR149" s="177">
        <f t="shared" si="80"/>
        <v>13.001419786990821</v>
      </c>
      <c r="AS149" s="177">
        <f t="shared" si="80"/>
        <v>12.999289027680694</v>
      </c>
      <c r="AT149" s="177">
        <f t="shared" si="80"/>
        <v>12.987222490575549</v>
      </c>
      <c r="AU149" s="177">
        <f t="shared" ref="AU149:AU212" si="101">RADIANS($AB$9)+$AB$18*(F149-AB$15)</f>
        <v>12.920034951078733</v>
      </c>
    </row>
    <row r="150" spans="1:47" s="177" customFormat="1" ht="12.95" customHeight="1" x14ac:dyDescent="0.2">
      <c r="A150" s="177" t="s">
        <v>140</v>
      </c>
      <c r="C150" s="196">
        <v>42862.356</v>
      </c>
      <c r="D150" s="196"/>
      <c r="E150" s="177">
        <f t="shared" si="83"/>
        <v>-4295.994209898452</v>
      </c>
      <c r="F150" s="177">
        <f t="shared" si="84"/>
        <v>-4296</v>
      </c>
      <c r="G150" s="177">
        <f t="shared" si="85"/>
        <v>3.9800000013201497E-3</v>
      </c>
      <c r="I150" s="177">
        <f t="shared" si="81"/>
        <v>3.9800000013201497E-3</v>
      </c>
      <c r="O150" s="177">
        <f t="shared" ca="1" si="86"/>
        <v>0.13289812858269362</v>
      </c>
      <c r="Q150" s="198">
        <f t="shared" si="87"/>
        <v>27843.856</v>
      </c>
      <c r="S150" s="178">
        <f t="shared" si="82"/>
        <v>0.1</v>
      </c>
      <c r="Z150" s="177">
        <f t="shared" si="88"/>
        <v>-4296</v>
      </c>
      <c r="AA150" s="177">
        <f t="shared" si="89"/>
        <v>-1.1230162661568337E-4</v>
      </c>
      <c r="AB150" s="177">
        <f t="shared" si="90"/>
        <v>1.6318013825514722E-2</v>
      </c>
      <c r="AC150" s="177">
        <f t="shared" si="91"/>
        <v>3.9800000013201497E-3</v>
      </c>
      <c r="AD150" s="177">
        <f t="shared" si="92"/>
        <v>4.0923016279358331E-3</v>
      </c>
      <c r="AE150" s="177">
        <f t="shared" si="93"/>
        <v>1.6746932614006271E-6</v>
      </c>
      <c r="AF150" s="177">
        <f t="shared" si="94"/>
        <v>3.9800000013201497E-3</v>
      </c>
      <c r="AG150" s="178"/>
      <c r="AH150" s="177">
        <f t="shared" si="95"/>
        <v>-1.2338013824194572E-2</v>
      </c>
      <c r="AI150" s="177">
        <f t="shared" si="96"/>
        <v>1.1676859144772072</v>
      </c>
      <c r="AJ150" s="177">
        <f t="shared" si="97"/>
        <v>-0.97131527266327788</v>
      </c>
      <c r="AK150" s="177">
        <f t="shared" si="98"/>
        <v>9.7546028249540492E-2</v>
      </c>
      <c r="AL150" s="177">
        <f t="shared" si="99"/>
        <v>0.52686888379917263</v>
      </c>
      <c r="AM150" s="177">
        <f t="shared" si="100"/>
        <v>0.26970240780033089</v>
      </c>
      <c r="AN150" s="177">
        <f t="shared" si="80"/>
        <v>13.002505923076145</v>
      </c>
      <c r="AO150" s="177">
        <f t="shared" si="80"/>
        <v>13.00250388268741</v>
      </c>
      <c r="AP150" s="177">
        <f t="shared" si="80"/>
        <v>13.002492278713778</v>
      </c>
      <c r="AQ150" s="177">
        <f t="shared" si="80"/>
        <v>13.002426286500093</v>
      </c>
      <c r="AR150" s="177">
        <f t="shared" si="80"/>
        <v>13.002051024988187</v>
      </c>
      <c r="AS150" s="177">
        <f t="shared" si="80"/>
        <v>12.999918362117583</v>
      </c>
      <c r="AT150" s="177">
        <f t="shared" si="80"/>
        <v>12.987837623421827</v>
      </c>
      <c r="AU150" s="177">
        <f t="shared" si="101"/>
        <v>12.920555381028233</v>
      </c>
    </row>
    <row r="151" spans="1:47" s="177" customFormat="1" ht="12.95" customHeight="1" x14ac:dyDescent="0.2">
      <c r="A151" s="177" t="s">
        <v>140</v>
      </c>
      <c r="C151" s="196">
        <v>42864.42</v>
      </c>
      <c r="D151" s="196"/>
      <c r="E151" s="177">
        <f t="shared" si="83"/>
        <v>-4292.9915039716016</v>
      </c>
      <c r="F151" s="177">
        <f t="shared" si="84"/>
        <v>-4293</v>
      </c>
      <c r="G151" s="177">
        <f t="shared" si="85"/>
        <v>5.8399999979883432E-3</v>
      </c>
      <c r="I151" s="177">
        <f t="shared" si="81"/>
        <v>5.8399999979883432E-3</v>
      </c>
      <c r="O151" s="177">
        <f t="shared" ca="1" si="86"/>
        <v>0.13286988202528846</v>
      </c>
      <c r="Q151" s="198">
        <f t="shared" si="87"/>
        <v>27845.919999999998</v>
      </c>
      <c r="S151" s="178">
        <f t="shared" si="82"/>
        <v>0.1</v>
      </c>
      <c r="Z151" s="177">
        <f t="shared" si="88"/>
        <v>-4293</v>
      </c>
      <c r="AA151" s="177">
        <f t="shared" si="89"/>
        <v>-1.3329182390276785E-4</v>
      </c>
      <c r="AB151" s="177">
        <f t="shared" si="90"/>
        <v>1.8185768942431811E-2</v>
      </c>
      <c r="AC151" s="177">
        <f t="shared" si="91"/>
        <v>5.8399999979883432E-3</v>
      </c>
      <c r="AD151" s="177">
        <f t="shared" si="92"/>
        <v>5.9732918218911111E-3</v>
      </c>
      <c r="AE151" s="177">
        <f t="shared" si="93"/>
        <v>3.5680215189471229E-6</v>
      </c>
      <c r="AF151" s="177">
        <f t="shared" si="94"/>
        <v>5.8399999979883432E-3</v>
      </c>
      <c r="AG151" s="178"/>
      <c r="AH151" s="177">
        <f t="shared" si="95"/>
        <v>-1.234576894444347E-2</v>
      </c>
      <c r="AI151" s="177">
        <f t="shared" si="96"/>
        <v>1.1674655744946973</v>
      </c>
      <c r="AJ151" s="177">
        <f t="shared" si="97"/>
        <v>-0.97184890496443488</v>
      </c>
      <c r="AK151" s="177">
        <f t="shared" si="98"/>
        <v>9.7923821925404761E-2</v>
      </c>
      <c r="AL151" s="177">
        <f t="shared" si="99"/>
        <v>0.52912334799390659</v>
      </c>
      <c r="AM151" s="177">
        <f t="shared" si="100"/>
        <v>0.27091200232134316</v>
      </c>
      <c r="AN151" s="177">
        <f t="shared" ref="AN151:AT160" si="102">$AU151+$AB$7*SIN(AO151)</f>
        <v>13.004400134428295</v>
      </c>
      <c r="AO151" s="177">
        <f t="shared" si="102"/>
        <v>13.004398095821049</v>
      </c>
      <c r="AP151" s="177">
        <f t="shared" si="102"/>
        <v>13.004386491713927</v>
      </c>
      <c r="AQ151" s="177">
        <f t="shared" si="102"/>
        <v>13.004320440318358</v>
      </c>
      <c r="AR151" s="177">
        <f t="shared" si="102"/>
        <v>13.003944510014927</v>
      </c>
      <c r="AS151" s="177">
        <f t="shared" si="102"/>
        <v>13.001806165726183</v>
      </c>
      <c r="AT151" s="177">
        <f t="shared" si="102"/>
        <v>12.989682912518793</v>
      </c>
      <c r="AU151" s="177">
        <f t="shared" si="101"/>
        <v>12.922116670876736</v>
      </c>
    </row>
    <row r="152" spans="1:47" s="177" customFormat="1" ht="12.95" customHeight="1" x14ac:dyDescent="0.2">
      <c r="A152" s="177" t="s">
        <v>134</v>
      </c>
      <c r="C152" s="196">
        <v>42865.786</v>
      </c>
      <c r="D152" s="196" t="s">
        <v>52</v>
      </c>
      <c r="E152" s="177">
        <f t="shared" si="83"/>
        <v>-4291.0042480141956</v>
      </c>
      <c r="F152" s="177">
        <f t="shared" si="84"/>
        <v>-4291</v>
      </c>
      <c r="G152" s="177">
        <f t="shared" si="85"/>
        <v>-2.9199999989941716E-3</v>
      </c>
      <c r="I152" s="177">
        <f t="shared" si="81"/>
        <v>-2.9199999989941716E-3</v>
      </c>
      <c r="O152" s="177">
        <f t="shared" ca="1" si="86"/>
        <v>0.13285105098701833</v>
      </c>
      <c r="Q152" s="198">
        <f t="shared" si="87"/>
        <v>27847.286</v>
      </c>
      <c r="S152" s="178">
        <f t="shared" si="82"/>
        <v>0.1</v>
      </c>
      <c r="Z152" s="177">
        <f t="shared" si="88"/>
        <v>-4291</v>
      </c>
      <c r="AA152" s="177">
        <f t="shared" si="89"/>
        <v>-1.4725965924259829E-4</v>
      </c>
      <c r="AB152" s="177">
        <f t="shared" si="90"/>
        <v>9.4309136091544708E-3</v>
      </c>
      <c r="AC152" s="177">
        <f t="shared" si="91"/>
        <v>-2.9199999989941716E-3</v>
      </c>
      <c r="AD152" s="177">
        <f t="shared" si="92"/>
        <v>-2.7727403397515733E-3</v>
      </c>
      <c r="AE152" s="177">
        <f t="shared" si="93"/>
        <v>7.6880889916856712E-7</v>
      </c>
      <c r="AF152" s="177">
        <f t="shared" si="94"/>
        <v>-2.9199999989941716E-3</v>
      </c>
      <c r="AG152" s="178"/>
      <c r="AH152" s="177">
        <f t="shared" si="95"/>
        <v>-1.2350913608148642E-2</v>
      </c>
      <c r="AI152" s="177">
        <f t="shared" si="96"/>
        <v>1.1673182547043488</v>
      </c>
      <c r="AJ152" s="177">
        <f t="shared" si="97"/>
        <v>-0.97220180499250874</v>
      </c>
      <c r="AK152" s="177">
        <f t="shared" si="98"/>
        <v>9.8175328795008565E-2</v>
      </c>
      <c r="AL152" s="177">
        <f t="shared" si="99"/>
        <v>0.53062585080529068</v>
      </c>
      <c r="AM152" s="177">
        <f t="shared" si="100"/>
        <v>0.27171855486034047</v>
      </c>
      <c r="AN152" s="177">
        <f t="shared" si="102"/>
        <v>13.005662743145075</v>
      </c>
      <c r="AO152" s="177">
        <f t="shared" si="102"/>
        <v>13.005660705774886</v>
      </c>
      <c r="AP152" s="177">
        <f t="shared" si="102"/>
        <v>13.005649101837903</v>
      </c>
      <c r="AQ152" s="177">
        <f t="shared" si="102"/>
        <v>13.005583012279702</v>
      </c>
      <c r="AR152" s="177">
        <f t="shared" si="102"/>
        <v>13.005206642098884</v>
      </c>
      <c r="AS152" s="177">
        <f t="shared" si="102"/>
        <v>13.003064534616568</v>
      </c>
      <c r="AT152" s="177">
        <f t="shared" si="102"/>
        <v>12.990913013792156</v>
      </c>
      <c r="AU152" s="177">
        <f t="shared" si="101"/>
        <v>12.923157530775736</v>
      </c>
    </row>
    <row r="153" spans="1:47" s="177" customFormat="1" ht="12.95" customHeight="1" x14ac:dyDescent="0.2">
      <c r="A153" s="177" t="s">
        <v>134</v>
      </c>
      <c r="C153" s="196">
        <v>42865.8</v>
      </c>
      <c r="D153" s="196" t="s">
        <v>52</v>
      </c>
      <c r="E153" s="177">
        <f t="shared" si="83"/>
        <v>-4290.9838808228269</v>
      </c>
      <c r="F153" s="177">
        <f t="shared" si="84"/>
        <v>-4291</v>
      </c>
      <c r="G153" s="177">
        <f t="shared" si="85"/>
        <v>1.1080000003858004E-2</v>
      </c>
      <c r="I153" s="177">
        <f t="shared" si="81"/>
        <v>1.1080000003858004E-2</v>
      </c>
      <c r="O153" s="177">
        <f t="shared" ca="1" si="86"/>
        <v>0.13285105098701833</v>
      </c>
      <c r="Q153" s="198">
        <f t="shared" si="87"/>
        <v>27847.300000000003</v>
      </c>
      <c r="S153" s="178">
        <f t="shared" si="82"/>
        <v>0.1</v>
      </c>
      <c r="Z153" s="177">
        <f t="shared" si="88"/>
        <v>-4291</v>
      </c>
      <c r="AA153" s="177">
        <f t="shared" si="89"/>
        <v>-1.4725965924259829E-4</v>
      </c>
      <c r="AB153" s="177">
        <f t="shared" si="90"/>
        <v>2.3430913612006644E-2</v>
      </c>
      <c r="AC153" s="177">
        <f t="shared" si="91"/>
        <v>1.1080000003858004E-2</v>
      </c>
      <c r="AD153" s="177">
        <f t="shared" si="92"/>
        <v>1.1227259663100602E-2</v>
      </c>
      <c r="AE153" s="177">
        <f t="shared" si="93"/>
        <v>1.2605135954268585E-5</v>
      </c>
      <c r="AF153" s="177">
        <f t="shared" si="94"/>
        <v>1.1080000003858004E-2</v>
      </c>
      <c r="AG153" s="178"/>
      <c r="AH153" s="177">
        <f t="shared" si="95"/>
        <v>-1.2350913608148642E-2</v>
      </c>
      <c r="AI153" s="177">
        <f t="shared" si="96"/>
        <v>1.1673182547043488</v>
      </c>
      <c r="AJ153" s="177">
        <f t="shared" si="97"/>
        <v>-0.97220180499250874</v>
      </c>
      <c r="AK153" s="177">
        <f t="shared" si="98"/>
        <v>9.8175328795008565E-2</v>
      </c>
      <c r="AL153" s="177">
        <f t="shared" si="99"/>
        <v>0.53062585080529068</v>
      </c>
      <c r="AM153" s="177">
        <f t="shared" si="100"/>
        <v>0.27171855486034047</v>
      </c>
      <c r="AN153" s="177">
        <f t="shared" si="102"/>
        <v>13.005662743145075</v>
      </c>
      <c r="AO153" s="177">
        <f t="shared" si="102"/>
        <v>13.005660705774886</v>
      </c>
      <c r="AP153" s="177">
        <f t="shared" si="102"/>
        <v>13.005649101837903</v>
      </c>
      <c r="AQ153" s="177">
        <f t="shared" si="102"/>
        <v>13.005583012279702</v>
      </c>
      <c r="AR153" s="177">
        <f t="shared" si="102"/>
        <v>13.005206642098884</v>
      </c>
      <c r="AS153" s="177">
        <f t="shared" si="102"/>
        <v>13.003064534616568</v>
      </c>
      <c r="AT153" s="177">
        <f t="shared" si="102"/>
        <v>12.990913013792156</v>
      </c>
      <c r="AU153" s="177">
        <f t="shared" si="101"/>
        <v>12.923157530775736</v>
      </c>
    </row>
    <row r="154" spans="1:47" s="177" customFormat="1" ht="12.95" customHeight="1" x14ac:dyDescent="0.2">
      <c r="A154" s="177" t="s">
        <v>126</v>
      </c>
      <c r="C154" s="196">
        <v>42866.478000000003</v>
      </c>
      <c r="D154" s="196"/>
      <c r="E154" s="177">
        <f t="shared" si="83"/>
        <v>-4289.9975268410408</v>
      </c>
      <c r="F154" s="177">
        <f t="shared" si="84"/>
        <v>-4290</v>
      </c>
      <c r="G154" s="177">
        <f t="shared" si="85"/>
        <v>1.7000000079860911E-3</v>
      </c>
      <c r="I154" s="177">
        <f t="shared" si="81"/>
        <v>1.7000000079860911E-3</v>
      </c>
      <c r="O154" s="177">
        <f t="shared" ca="1" si="86"/>
        <v>0.1328416354678833</v>
      </c>
      <c r="Q154" s="198">
        <f t="shared" si="87"/>
        <v>27847.978000000003</v>
      </c>
      <c r="S154" s="178">
        <f t="shared" si="82"/>
        <v>0.1</v>
      </c>
      <c r="Z154" s="177">
        <f t="shared" si="88"/>
        <v>-4290</v>
      </c>
      <c r="AA154" s="177">
        <f t="shared" si="89"/>
        <v>-1.5423588720705518E-4</v>
      </c>
      <c r="AB154" s="177">
        <f t="shared" si="90"/>
        <v>1.4053478322199098E-2</v>
      </c>
      <c r="AC154" s="177">
        <f t="shared" si="91"/>
        <v>1.7000000079860911E-3</v>
      </c>
      <c r="AD154" s="177">
        <f t="shared" si="92"/>
        <v>1.8542358951931463E-3</v>
      </c>
      <c r="AE154" s="177">
        <f t="shared" si="93"/>
        <v>3.4381907550227285E-7</v>
      </c>
      <c r="AF154" s="177">
        <f t="shared" si="94"/>
        <v>1.7000000079860911E-3</v>
      </c>
      <c r="AG154" s="178"/>
      <c r="AH154" s="177">
        <f t="shared" si="95"/>
        <v>-1.2353478314213007E-2</v>
      </c>
      <c r="AI154" s="177">
        <f t="shared" si="96"/>
        <v>1.1672444671309881</v>
      </c>
      <c r="AJ154" s="177">
        <f t="shared" si="97"/>
        <v>-0.97237739880495511</v>
      </c>
      <c r="AK154" s="177">
        <f t="shared" si="98"/>
        <v>9.8300975353193695E-2</v>
      </c>
      <c r="AL154" s="177">
        <f t="shared" si="99"/>
        <v>0.53137695990428868</v>
      </c>
      <c r="AM154" s="177">
        <f t="shared" si="100"/>
        <v>0.27212187814380684</v>
      </c>
      <c r="AN154" s="177">
        <f t="shared" si="102"/>
        <v>13.006293987709793</v>
      </c>
      <c r="AO154" s="177">
        <f t="shared" si="102"/>
        <v>13.006291950972891</v>
      </c>
      <c r="AP154" s="177">
        <f t="shared" si="102"/>
        <v>13.006280347198532</v>
      </c>
      <c r="AQ154" s="177">
        <f t="shared" si="102"/>
        <v>13.006214238946187</v>
      </c>
      <c r="AR154" s="177">
        <f t="shared" si="102"/>
        <v>13.005837650622087</v>
      </c>
      <c r="AS154" s="177">
        <f t="shared" si="102"/>
        <v>13.003693668878199</v>
      </c>
      <c r="AT154" s="177">
        <f t="shared" si="102"/>
        <v>12.991528036914563</v>
      </c>
      <c r="AU154" s="177">
        <f t="shared" si="101"/>
        <v>12.923677960725236</v>
      </c>
    </row>
    <row r="155" spans="1:47" s="177" customFormat="1" ht="12.95" customHeight="1" x14ac:dyDescent="0.2">
      <c r="A155" s="177" t="s">
        <v>140</v>
      </c>
      <c r="C155" s="196">
        <v>42866.491999999998</v>
      </c>
      <c r="D155" s="196"/>
      <c r="E155" s="177">
        <f t="shared" si="83"/>
        <v>-4289.977159649683</v>
      </c>
      <c r="F155" s="177">
        <f t="shared" si="84"/>
        <v>-4290</v>
      </c>
      <c r="G155" s="177">
        <f t="shared" si="85"/>
        <v>1.5700000003562309E-2</v>
      </c>
      <c r="I155" s="177">
        <f t="shared" si="81"/>
        <v>1.5700000003562309E-2</v>
      </c>
      <c r="O155" s="177">
        <f t="shared" ca="1" si="86"/>
        <v>0.1328416354678833</v>
      </c>
      <c r="Q155" s="198">
        <f t="shared" si="87"/>
        <v>27847.991999999998</v>
      </c>
      <c r="S155" s="178">
        <f t="shared" si="82"/>
        <v>0.1</v>
      </c>
      <c r="Z155" s="177">
        <f t="shared" si="88"/>
        <v>-4290</v>
      </c>
      <c r="AA155" s="177">
        <f t="shared" si="89"/>
        <v>-1.5423588720705518E-4</v>
      </c>
      <c r="AB155" s="177">
        <f t="shared" si="90"/>
        <v>2.8053478317775316E-2</v>
      </c>
      <c r="AC155" s="177">
        <f t="shared" si="91"/>
        <v>1.5700000003562309E-2</v>
      </c>
      <c r="AD155" s="177">
        <f t="shared" si="92"/>
        <v>1.5854235890769362E-2</v>
      </c>
      <c r="AE155" s="177">
        <f t="shared" si="93"/>
        <v>2.513567956801594E-5</v>
      </c>
      <c r="AF155" s="177">
        <f t="shared" si="94"/>
        <v>1.5700000003562309E-2</v>
      </c>
      <c r="AG155" s="178"/>
      <c r="AH155" s="177">
        <f t="shared" si="95"/>
        <v>-1.2353478314213007E-2</v>
      </c>
      <c r="AI155" s="177">
        <f t="shared" si="96"/>
        <v>1.1672444671309881</v>
      </c>
      <c r="AJ155" s="177">
        <f t="shared" si="97"/>
        <v>-0.97237739880495511</v>
      </c>
      <c r="AK155" s="177">
        <f t="shared" si="98"/>
        <v>9.8300975353193695E-2</v>
      </c>
      <c r="AL155" s="177">
        <f t="shared" si="99"/>
        <v>0.53137695990428868</v>
      </c>
      <c r="AM155" s="177">
        <f t="shared" si="100"/>
        <v>0.27212187814380684</v>
      </c>
      <c r="AN155" s="177">
        <f t="shared" si="102"/>
        <v>13.006293987709793</v>
      </c>
      <c r="AO155" s="177">
        <f t="shared" si="102"/>
        <v>13.006291950972891</v>
      </c>
      <c r="AP155" s="177">
        <f t="shared" si="102"/>
        <v>13.006280347198532</v>
      </c>
      <c r="AQ155" s="177">
        <f t="shared" si="102"/>
        <v>13.006214238946187</v>
      </c>
      <c r="AR155" s="177">
        <f t="shared" si="102"/>
        <v>13.005837650622087</v>
      </c>
      <c r="AS155" s="177">
        <f t="shared" si="102"/>
        <v>13.003693668878199</v>
      </c>
      <c r="AT155" s="177">
        <f t="shared" si="102"/>
        <v>12.991528036914563</v>
      </c>
      <c r="AU155" s="177">
        <f t="shared" si="101"/>
        <v>12.923677960725236</v>
      </c>
    </row>
    <row r="156" spans="1:47" s="177" customFormat="1" ht="12.95" customHeight="1" x14ac:dyDescent="0.2">
      <c r="A156" s="177" t="s">
        <v>140</v>
      </c>
      <c r="C156" s="196">
        <v>42886.41</v>
      </c>
      <c r="D156" s="196"/>
      <c r="E156" s="177">
        <f t="shared" si="83"/>
        <v>-4261.0004655357943</v>
      </c>
      <c r="F156" s="177">
        <f t="shared" si="84"/>
        <v>-4261</v>
      </c>
      <c r="G156" s="177">
        <f t="shared" si="85"/>
        <v>-3.1999999191612005E-4</v>
      </c>
      <c r="I156" s="177">
        <f t="shared" si="81"/>
        <v>-3.1999999191612005E-4</v>
      </c>
      <c r="O156" s="177">
        <f t="shared" ca="1" si="86"/>
        <v>0.13256858541296668</v>
      </c>
      <c r="Q156" s="198">
        <f t="shared" si="87"/>
        <v>27867.910000000003</v>
      </c>
      <c r="S156" s="178">
        <f t="shared" si="82"/>
        <v>0.1</v>
      </c>
      <c r="Z156" s="177">
        <f t="shared" si="88"/>
        <v>-4261</v>
      </c>
      <c r="AA156" s="177">
        <f t="shared" si="89"/>
        <v>-3.5431532758232326E-4</v>
      </c>
      <c r="AB156" s="177">
        <f t="shared" si="90"/>
        <v>1.2105642163569044E-2</v>
      </c>
      <c r="AC156" s="177">
        <f t="shared" si="91"/>
        <v>-3.1999999191612005E-4</v>
      </c>
      <c r="AD156" s="177">
        <f t="shared" si="92"/>
        <v>3.4315335666203206E-5</v>
      </c>
      <c r="AE156" s="177">
        <f t="shared" si="93"/>
        <v>1.177542261884198E-10</v>
      </c>
      <c r="AF156" s="177">
        <f t="shared" si="94"/>
        <v>-3.1999999191612005E-4</v>
      </c>
      <c r="AG156" s="178"/>
      <c r="AH156" s="177">
        <f t="shared" si="95"/>
        <v>-1.2425642155485164E-2</v>
      </c>
      <c r="AI156" s="177">
        <f t="shared" si="96"/>
        <v>1.1650680089316361</v>
      </c>
      <c r="AJ156" s="177">
        <f t="shared" si="97"/>
        <v>-0.97722173585389405</v>
      </c>
      <c r="AK156" s="177">
        <f t="shared" si="98"/>
        <v>0.10191342388842933</v>
      </c>
      <c r="AL156" s="177">
        <f t="shared" si="99"/>
        <v>0.55311737899932722</v>
      </c>
      <c r="AM156" s="177">
        <f t="shared" si="100"/>
        <v>0.28383213056896733</v>
      </c>
      <c r="AN156" s="177">
        <f t="shared" si="102"/>
        <v>13.024582527980346</v>
      </c>
      <c r="AO156" s="177">
        <f t="shared" si="102"/>
        <v>13.024580513795398</v>
      </c>
      <c r="AP156" s="177">
        <f t="shared" si="102"/>
        <v>13.024568936920451</v>
      </c>
      <c r="AQ156" s="177">
        <f t="shared" si="102"/>
        <v>13.024502398119299</v>
      </c>
      <c r="AR156" s="177">
        <f t="shared" si="102"/>
        <v>13.024120004583819</v>
      </c>
      <c r="AS156" s="177">
        <f t="shared" si="102"/>
        <v>13.021923810782999</v>
      </c>
      <c r="AT156" s="177">
        <f t="shared" si="102"/>
        <v>13.009355609603633</v>
      </c>
      <c r="AU156" s="177">
        <f t="shared" si="101"/>
        <v>12.938770429260753</v>
      </c>
    </row>
    <row r="157" spans="1:47" s="177" customFormat="1" ht="12.95" customHeight="1" x14ac:dyDescent="0.2">
      <c r="A157" s="177" t="s">
        <v>140</v>
      </c>
      <c r="C157" s="196">
        <v>42886.423999999999</v>
      </c>
      <c r="D157" s="196"/>
      <c r="E157" s="177">
        <f t="shared" si="83"/>
        <v>-4260.9800983444366</v>
      </c>
      <c r="F157" s="177">
        <f t="shared" si="84"/>
        <v>-4261</v>
      </c>
      <c r="G157" s="177">
        <f t="shared" si="85"/>
        <v>1.3680000003660098E-2</v>
      </c>
      <c r="I157" s="177">
        <f t="shared" si="81"/>
        <v>1.3680000003660098E-2</v>
      </c>
      <c r="O157" s="177">
        <f t="shared" ca="1" si="86"/>
        <v>0.13256858541296668</v>
      </c>
      <c r="Q157" s="198">
        <f t="shared" si="87"/>
        <v>27867.923999999999</v>
      </c>
      <c r="S157" s="178">
        <f t="shared" si="82"/>
        <v>0.1</v>
      </c>
      <c r="Z157" s="177">
        <f t="shared" si="88"/>
        <v>-4261</v>
      </c>
      <c r="AA157" s="177">
        <f t="shared" si="89"/>
        <v>-3.5431532758232326E-4</v>
      </c>
      <c r="AB157" s="177">
        <f t="shared" si="90"/>
        <v>2.6105642159145261E-2</v>
      </c>
      <c r="AC157" s="177">
        <f t="shared" si="91"/>
        <v>1.3680000003660098E-2</v>
      </c>
      <c r="AD157" s="177">
        <f t="shared" si="92"/>
        <v>1.4034315331242421E-2</v>
      </c>
      <c r="AE157" s="177">
        <f t="shared" si="93"/>
        <v>1.9696200681674609E-5</v>
      </c>
      <c r="AF157" s="177">
        <f t="shared" si="94"/>
        <v>1.3680000003660098E-2</v>
      </c>
      <c r="AG157" s="178"/>
      <c r="AH157" s="177">
        <f t="shared" si="95"/>
        <v>-1.2425642155485164E-2</v>
      </c>
      <c r="AI157" s="177">
        <f t="shared" si="96"/>
        <v>1.1650680089316361</v>
      </c>
      <c r="AJ157" s="177">
        <f t="shared" si="97"/>
        <v>-0.97722173585389405</v>
      </c>
      <c r="AK157" s="177">
        <f t="shared" si="98"/>
        <v>0.10191342388842933</v>
      </c>
      <c r="AL157" s="177">
        <f t="shared" si="99"/>
        <v>0.55311737899932722</v>
      </c>
      <c r="AM157" s="177">
        <f t="shared" si="100"/>
        <v>0.28383213056896733</v>
      </c>
      <c r="AN157" s="177">
        <f t="shared" si="102"/>
        <v>13.024582527980346</v>
      </c>
      <c r="AO157" s="177">
        <f t="shared" si="102"/>
        <v>13.024580513795398</v>
      </c>
      <c r="AP157" s="177">
        <f t="shared" si="102"/>
        <v>13.024568936920451</v>
      </c>
      <c r="AQ157" s="177">
        <f t="shared" si="102"/>
        <v>13.024502398119299</v>
      </c>
      <c r="AR157" s="177">
        <f t="shared" si="102"/>
        <v>13.024120004583819</v>
      </c>
      <c r="AS157" s="177">
        <f t="shared" si="102"/>
        <v>13.021923810782999</v>
      </c>
      <c r="AT157" s="177">
        <f t="shared" si="102"/>
        <v>13.009355609603633</v>
      </c>
      <c r="AU157" s="177">
        <f t="shared" si="101"/>
        <v>12.938770429260753</v>
      </c>
    </row>
    <row r="158" spans="1:47" s="177" customFormat="1" ht="12.95" customHeight="1" x14ac:dyDescent="0.2">
      <c r="A158" s="177" t="s">
        <v>134</v>
      </c>
      <c r="C158" s="196">
        <v>42898.786</v>
      </c>
      <c r="D158" s="196" t="s">
        <v>52</v>
      </c>
      <c r="E158" s="177">
        <f t="shared" si="83"/>
        <v>-4242.9958683697487</v>
      </c>
      <c r="F158" s="177">
        <f t="shared" si="84"/>
        <v>-4243</v>
      </c>
      <c r="G158" s="177">
        <f t="shared" si="85"/>
        <v>2.8400000010151416E-3</v>
      </c>
      <c r="I158" s="177">
        <f t="shared" si="81"/>
        <v>2.8400000010151416E-3</v>
      </c>
      <c r="O158" s="177">
        <f t="shared" ca="1" si="86"/>
        <v>0.13239910606853569</v>
      </c>
      <c r="Q158" s="198">
        <f t="shared" si="87"/>
        <v>27880.286</v>
      </c>
      <c r="S158" s="178">
        <f t="shared" si="82"/>
        <v>0.1</v>
      </c>
      <c r="Z158" s="177">
        <f t="shared" si="88"/>
        <v>-4243</v>
      </c>
      <c r="AA158" s="177">
        <f t="shared" si="89"/>
        <v>-4.7633158783179363E-4</v>
      </c>
      <c r="AB158" s="177">
        <f t="shared" si="90"/>
        <v>1.5308280552312854E-2</v>
      </c>
      <c r="AC158" s="177">
        <f t="shared" si="91"/>
        <v>2.8400000010151416E-3</v>
      </c>
      <c r="AD158" s="177">
        <f t="shared" si="92"/>
        <v>3.3163315888469352E-3</v>
      </c>
      <c r="AE158" s="177">
        <f t="shared" si="93"/>
        <v>1.0998055207184037E-6</v>
      </c>
      <c r="AF158" s="177">
        <f t="shared" si="94"/>
        <v>2.8400000010151416E-3</v>
      </c>
      <c r="AG158" s="178"/>
      <c r="AH158" s="177">
        <f t="shared" si="95"/>
        <v>-1.2468280551297712E-2</v>
      </c>
      <c r="AI158" s="177">
        <f t="shared" si="96"/>
        <v>1.1636820951359859</v>
      </c>
      <c r="AJ158" s="177">
        <f t="shared" si="97"/>
        <v>-0.97998818315817582</v>
      </c>
      <c r="AK158" s="177">
        <f t="shared" si="98"/>
        <v>0.10412475821442008</v>
      </c>
      <c r="AL158" s="177">
        <f t="shared" si="99"/>
        <v>0.56657015634257468</v>
      </c>
      <c r="AM158" s="177">
        <f t="shared" si="100"/>
        <v>0.29111441458582438</v>
      </c>
      <c r="AN158" s="177">
        <f t="shared" si="102"/>
        <v>13.035916662724732</v>
      </c>
      <c r="AO158" s="177">
        <f t="shared" si="102"/>
        <v>13.035914666466613</v>
      </c>
      <c r="AP158" s="177">
        <f t="shared" si="102"/>
        <v>13.035903127383973</v>
      </c>
      <c r="AQ158" s="177">
        <f t="shared" si="102"/>
        <v>13.035836428701913</v>
      </c>
      <c r="AR158" s="177">
        <f t="shared" si="102"/>
        <v>13.035450938430929</v>
      </c>
      <c r="AS158" s="177">
        <f t="shared" si="102"/>
        <v>13.033224439193839</v>
      </c>
      <c r="AT158" s="177">
        <f t="shared" si="102"/>
        <v>13.020412952337461</v>
      </c>
      <c r="AU158" s="177">
        <f t="shared" si="101"/>
        <v>12.948138168351765</v>
      </c>
    </row>
    <row r="159" spans="1:47" s="177" customFormat="1" ht="12.95" customHeight="1" x14ac:dyDescent="0.2">
      <c r="A159" s="177" t="s">
        <v>134</v>
      </c>
      <c r="C159" s="196">
        <v>42909.78</v>
      </c>
      <c r="D159" s="196" t="s">
        <v>52</v>
      </c>
      <c r="E159" s="177">
        <f t="shared" si="83"/>
        <v>-4227.0018039512333</v>
      </c>
      <c r="F159" s="177">
        <f t="shared" si="84"/>
        <v>-4227</v>
      </c>
      <c r="G159" s="177">
        <f t="shared" si="85"/>
        <v>-1.2399999977787957E-3</v>
      </c>
      <c r="I159" s="177">
        <f t="shared" si="81"/>
        <v>-1.2399999977787957E-3</v>
      </c>
      <c r="O159" s="177">
        <f t="shared" ca="1" si="86"/>
        <v>0.13224845776237482</v>
      </c>
      <c r="Q159" s="198">
        <f t="shared" si="87"/>
        <v>27891.279999999999</v>
      </c>
      <c r="S159" s="178">
        <f t="shared" si="82"/>
        <v>0.1</v>
      </c>
      <c r="Z159" s="177">
        <f t="shared" si="88"/>
        <v>-4227</v>
      </c>
      <c r="AA159" s="177">
        <f t="shared" si="89"/>
        <v>-5.8339369670708935E-4</v>
      </c>
      <c r="AB159" s="177">
        <f t="shared" si="90"/>
        <v>1.1264796150998619E-2</v>
      </c>
      <c r="AC159" s="177">
        <f t="shared" si="91"/>
        <v>-1.2399999977787957E-3</v>
      </c>
      <c r="AD159" s="177">
        <f t="shared" si="92"/>
        <v>-6.5660630107170631E-4</v>
      </c>
      <c r="AE159" s="177">
        <f t="shared" si="93"/>
        <v>4.3113183460706831E-8</v>
      </c>
      <c r="AF159" s="177">
        <f t="shared" si="94"/>
        <v>-1.2399999977787957E-3</v>
      </c>
      <c r="AG159" s="178"/>
      <c r="AH159" s="177">
        <f t="shared" si="95"/>
        <v>-1.2504796148777414E-2</v>
      </c>
      <c r="AI159" s="177">
        <f t="shared" si="96"/>
        <v>1.1624281708755571</v>
      </c>
      <c r="AJ159" s="177">
        <f t="shared" si="97"/>
        <v>-0.98229329564915391</v>
      </c>
      <c r="AK159" s="177">
        <f t="shared" si="98"/>
        <v>0.10607017887860021</v>
      </c>
      <c r="AL159" s="177">
        <f t="shared" si="99"/>
        <v>0.57850107535889328</v>
      </c>
      <c r="AM159" s="177">
        <f t="shared" si="100"/>
        <v>0.29759676683527164</v>
      </c>
      <c r="AN159" s="177">
        <f t="shared" si="102"/>
        <v>13.045980024771978</v>
      </c>
      <c r="AO159" s="177">
        <f t="shared" si="102"/>
        <v>13.04597804684998</v>
      </c>
      <c r="AP159" s="177">
        <f t="shared" si="102"/>
        <v>13.045966554495484</v>
      </c>
      <c r="AQ159" s="177">
        <f t="shared" si="102"/>
        <v>13.045899781627847</v>
      </c>
      <c r="AR159" s="177">
        <f t="shared" si="102"/>
        <v>13.045511863824977</v>
      </c>
      <c r="AS159" s="177">
        <f t="shared" si="102"/>
        <v>13.043259793231748</v>
      </c>
      <c r="AT159" s="177">
        <f t="shared" si="102"/>
        <v>13.030236381553186</v>
      </c>
      <c r="AU159" s="177">
        <f t="shared" si="101"/>
        <v>12.956465047543773</v>
      </c>
    </row>
    <row r="160" spans="1:47" s="177" customFormat="1" ht="12.95" customHeight="1" x14ac:dyDescent="0.2">
      <c r="A160" s="177" t="s">
        <v>104</v>
      </c>
      <c r="C160" s="196">
        <v>42959.968000000001</v>
      </c>
      <c r="D160" s="196">
        <v>5.0000000000000001E-3</v>
      </c>
      <c r="E160" s="177">
        <f t="shared" si="83"/>
        <v>-4153.9883325089422</v>
      </c>
      <c r="F160" s="177">
        <f t="shared" si="84"/>
        <v>-4154</v>
      </c>
      <c r="G160" s="177">
        <f t="shared" si="85"/>
        <v>8.020000001124572E-3</v>
      </c>
      <c r="J160" s="177">
        <f>G160</f>
        <v>8.020000001124572E-3</v>
      </c>
      <c r="O160" s="177">
        <f t="shared" ca="1" si="86"/>
        <v>0.1315611248655158</v>
      </c>
      <c r="Q160" s="198">
        <f t="shared" si="87"/>
        <v>27941.468000000001</v>
      </c>
      <c r="S160" s="178">
        <f>S$17</f>
        <v>1</v>
      </c>
      <c r="Z160" s="177">
        <f t="shared" si="88"/>
        <v>-4154</v>
      </c>
      <c r="AA160" s="177">
        <f t="shared" si="89"/>
        <v>-1.0551815277538169E-3</v>
      </c>
      <c r="AB160" s="177">
        <f t="shared" si="90"/>
        <v>2.0674853946141512E-2</v>
      </c>
      <c r="AC160" s="177">
        <f t="shared" si="91"/>
        <v>8.020000001124572E-3</v>
      </c>
      <c r="AD160" s="177">
        <f t="shared" si="92"/>
        <v>9.0751815288783889E-3</v>
      </c>
      <c r="AE160" s="177">
        <f t="shared" si="93"/>
        <v>8.2358919782095485E-5</v>
      </c>
      <c r="AF160" s="177">
        <f t="shared" si="94"/>
        <v>8.020000001124572E-3</v>
      </c>
      <c r="AG160" s="178"/>
      <c r="AH160" s="177">
        <f t="shared" si="95"/>
        <v>-1.2654853945016942E-2</v>
      </c>
      <c r="AI160" s="177">
        <f t="shared" si="96"/>
        <v>1.156454909789177</v>
      </c>
      <c r="AJ160" s="177">
        <f t="shared" si="97"/>
        <v>-0.99098685129871122</v>
      </c>
      <c r="AK160" s="177">
        <f t="shared" si="98"/>
        <v>0.11469810261803759</v>
      </c>
      <c r="AL160" s="177">
        <f t="shared" si="99"/>
        <v>0.63260127562932822</v>
      </c>
      <c r="AM160" s="177">
        <f t="shared" si="100"/>
        <v>0.32728879137000522</v>
      </c>
      <c r="AN160" s="177">
        <f t="shared" si="102"/>
        <v>13.091752730896348</v>
      </c>
      <c r="AO160" s="177">
        <f t="shared" si="102"/>
        <v>13.091750862569885</v>
      </c>
      <c r="AP160" s="177">
        <f t="shared" si="102"/>
        <v>13.091739730412469</v>
      </c>
      <c r="AQ160" s="177">
        <f t="shared" si="102"/>
        <v>13.091673402525458</v>
      </c>
      <c r="AR160" s="177">
        <f t="shared" si="102"/>
        <v>13.091278258957621</v>
      </c>
      <c r="AS160" s="177">
        <f t="shared" si="102"/>
        <v>13.088926089071078</v>
      </c>
      <c r="AT160" s="177">
        <f t="shared" si="102"/>
        <v>13.074989315440693</v>
      </c>
      <c r="AU160" s="177">
        <f t="shared" si="101"/>
        <v>12.994456433857316</v>
      </c>
    </row>
    <row r="161" spans="1:47" s="177" customFormat="1" ht="12.95" customHeight="1" x14ac:dyDescent="0.2">
      <c r="A161" s="177" t="s">
        <v>134</v>
      </c>
      <c r="C161" s="196">
        <v>43043.819000000003</v>
      </c>
      <c r="D161" s="196" t="s">
        <v>52</v>
      </c>
      <c r="E161" s="177">
        <f t="shared" si="83"/>
        <v>-4032.0019494311655</v>
      </c>
      <c r="F161" s="177">
        <f t="shared" si="84"/>
        <v>-4032</v>
      </c>
      <c r="G161" s="177">
        <f t="shared" si="85"/>
        <v>-1.3399999952525832E-3</v>
      </c>
      <c r="I161" s="177">
        <f>G161</f>
        <v>-1.3399999952525832E-3</v>
      </c>
      <c r="O161" s="177">
        <f t="shared" ca="1" si="86"/>
        <v>0.13041243153103907</v>
      </c>
      <c r="Q161" s="198">
        <f t="shared" si="87"/>
        <v>28025.319000000003</v>
      </c>
      <c r="S161" s="178">
        <f>S$16</f>
        <v>0.1</v>
      </c>
      <c r="Z161" s="177">
        <f t="shared" si="88"/>
        <v>-4032</v>
      </c>
      <c r="AA161" s="177">
        <f t="shared" si="89"/>
        <v>-1.7827272327004644E-3</v>
      </c>
      <c r="AB161" s="177">
        <f t="shared" si="90"/>
        <v>1.1505220706825353E-2</v>
      </c>
      <c r="AC161" s="177">
        <f t="shared" si="91"/>
        <v>-1.3399999952525832E-3</v>
      </c>
      <c r="AD161" s="177">
        <f t="shared" si="92"/>
        <v>4.427272374478812E-4</v>
      </c>
      <c r="AE161" s="177">
        <f t="shared" si="93"/>
        <v>1.9600740677823258E-8</v>
      </c>
      <c r="AF161" s="177">
        <f t="shared" si="94"/>
        <v>-1.3399999952525832E-3</v>
      </c>
      <c r="AG161" s="178"/>
      <c r="AH161" s="177">
        <f t="shared" si="95"/>
        <v>-1.2845220702077937E-2</v>
      </c>
      <c r="AI161" s="177">
        <f t="shared" si="96"/>
        <v>1.1456260648309331</v>
      </c>
      <c r="AJ161" s="177">
        <f t="shared" si="97"/>
        <v>-0.99897655574074995</v>
      </c>
      <c r="AK161" s="177">
        <f t="shared" si="98"/>
        <v>0.12816724536001489</v>
      </c>
      <c r="AL161" s="177">
        <f t="shared" si="99"/>
        <v>0.72171796028100088</v>
      </c>
      <c r="AM161" s="177">
        <f t="shared" si="100"/>
        <v>0.3773838487413102</v>
      </c>
      <c r="AN161" s="177">
        <f t="shared" ref="AN161:AT170" si="103">$AU161+$AB$7*SIN(AO161)</f>
        <v>13.167698583815058</v>
      </c>
      <c r="AO161" s="177">
        <f t="shared" si="103"/>
        <v>13.167696972291564</v>
      </c>
      <c r="AP161" s="177">
        <f t="shared" si="103"/>
        <v>13.167686898100124</v>
      </c>
      <c r="AQ161" s="177">
        <f t="shared" si="103"/>
        <v>13.167623922418704</v>
      </c>
      <c r="AR161" s="177">
        <f t="shared" si="103"/>
        <v>13.167230311122552</v>
      </c>
      <c r="AS161" s="177">
        <f t="shared" si="103"/>
        <v>13.164772557009949</v>
      </c>
      <c r="AT161" s="177">
        <f t="shared" si="103"/>
        <v>13.14951766899993</v>
      </c>
      <c r="AU161" s="177">
        <f t="shared" si="101"/>
        <v>13.057948887696387</v>
      </c>
    </row>
    <row r="162" spans="1:47" s="177" customFormat="1" ht="12.95" customHeight="1" x14ac:dyDescent="0.2">
      <c r="A162" s="177" t="s">
        <v>141</v>
      </c>
      <c r="C162" s="196">
        <v>43143.476000000002</v>
      </c>
      <c r="D162" s="196"/>
      <c r="E162" s="177">
        <f t="shared" si="83"/>
        <v>-3887.0210073030862</v>
      </c>
      <c r="F162" s="177">
        <f t="shared" si="84"/>
        <v>-3887</v>
      </c>
      <c r="G162" s="177">
        <f t="shared" si="85"/>
        <v>-1.443999999173684E-2</v>
      </c>
      <c r="I162" s="177">
        <f>G162</f>
        <v>-1.443999999173684E-2</v>
      </c>
      <c r="O162" s="177">
        <f t="shared" ca="1" si="86"/>
        <v>0.12904718125645609</v>
      </c>
      <c r="Q162" s="198">
        <f t="shared" si="87"/>
        <v>28124.976000000002</v>
      </c>
      <c r="S162" s="178">
        <f>S$16</f>
        <v>0.1</v>
      </c>
      <c r="Z162" s="177">
        <f t="shared" si="88"/>
        <v>-3887</v>
      </c>
      <c r="AA162" s="177">
        <f t="shared" si="89"/>
        <v>-2.549397660196958E-3</v>
      </c>
      <c r="AB162" s="177">
        <f t="shared" si="90"/>
        <v>-1.4657343990660075E-3</v>
      </c>
      <c r="AC162" s="177">
        <f t="shared" si="91"/>
        <v>-1.443999999173684E-2</v>
      </c>
      <c r="AD162" s="177">
        <f t="shared" si="92"/>
        <v>-1.1890602331539882E-2</v>
      </c>
      <c r="AE162" s="177">
        <f t="shared" si="93"/>
        <v>1.4138642380682169E-5</v>
      </c>
      <c r="AF162" s="177">
        <f t="shared" si="94"/>
        <v>-1.443999999173684E-2</v>
      </c>
      <c r="AG162" s="178"/>
      <c r="AH162" s="177">
        <f t="shared" si="95"/>
        <v>-1.2974265592670833E-2</v>
      </c>
      <c r="AI162" s="177">
        <f t="shared" si="96"/>
        <v>1.1315845836921732</v>
      </c>
      <c r="AJ162" s="177">
        <f t="shared" si="97"/>
        <v>-0.99829533654665259</v>
      </c>
      <c r="AK162" s="177">
        <f t="shared" si="98"/>
        <v>0.14254575011509407</v>
      </c>
      <c r="AL162" s="177">
        <f t="shared" si="99"/>
        <v>0.82536211130179771</v>
      </c>
      <c r="AM162" s="177">
        <f t="shared" si="100"/>
        <v>0.43782244945853049</v>
      </c>
      <c r="AN162" s="177">
        <f t="shared" si="103"/>
        <v>13.256987983423539</v>
      </c>
      <c r="AO162" s="177">
        <f t="shared" si="103"/>
        <v>13.256986739616556</v>
      </c>
      <c r="AP162" s="177">
        <f t="shared" si="103"/>
        <v>13.256978422159868</v>
      </c>
      <c r="AQ162" s="177">
        <f t="shared" si="103"/>
        <v>13.256922803997846</v>
      </c>
      <c r="AR162" s="177">
        <f t="shared" si="103"/>
        <v>13.256550955495996</v>
      </c>
      <c r="AS162" s="177">
        <f t="shared" si="103"/>
        <v>13.25406779816125</v>
      </c>
      <c r="AT162" s="177">
        <f t="shared" si="103"/>
        <v>13.237612982887288</v>
      </c>
      <c r="AU162" s="177">
        <f t="shared" si="101"/>
        <v>13.133411230373969</v>
      </c>
    </row>
    <row r="163" spans="1:47" s="177" customFormat="1" ht="12.95" customHeight="1" x14ac:dyDescent="0.2">
      <c r="A163" s="177" t="s">
        <v>134</v>
      </c>
      <c r="C163" s="196">
        <v>43149.671999999999</v>
      </c>
      <c r="D163" s="196" t="s">
        <v>52</v>
      </c>
      <c r="E163" s="177">
        <f t="shared" si="83"/>
        <v>-3878.0070703250008</v>
      </c>
      <c r="F163" s="177">
        <f t="shared" si="84"/>
        <v>-3878</v>
      </c>
      <c r="G163" s="177">
        <f t="shared" si="85"/>
        <v>-4.8600000009173527E-3</v>
      </c>
      <c r="I163" s="177">
        <f>G163</f>
        <v>-4.8600000009173527E-3</v>
      </c>
      <c r="O163" s="177">
        <f t="shared" ca="1" si="86"/>
        <v>0.12896244158424058</v>
      </c>
      <c r="Q163" s="198">
        <f t="shared" si="87"/>
        <v>28131.171999999999</v>
      </c>
      <c r="S163" s="178">
        <f>S$16</f>
        <v>0.1</v>
      </c>
      <c r="Z163" s="177">
        <f t="shared" si="88"/>
        <v>-3878</v>
      </c>
      <c r="AA163" s="177">
        <f t="shared" si="89"/>
        <v>-2.5935243296925873E-3</v>
      </c>
      <c r="AB163" s="177">
        <f t="shared" si="90"/>
        <v>8.1188450335508162E-3</v>
      </c>
      <c r="AC163" s="177">
        <f t="shared" si="91"/>
        <v>-4.8600000009173527E-3</v>
      </c>
      <c r="AD163" s="177">
        <f t="shared" si="92"/>
        <v>-2.2664756712247654E-3</v>
      </c>
      <c r="AE163" s="177">
        <f t="shared" si="93"/>
        <v>5.1369119682537515E-7</v>
      </c>
      <c r="AF163" s="177">
        <f t="shared" si="94"/>
        <v>-4.8600000009173527E-3</v>
      </c>
      <c r="AG163" s="178"/>
      <c r="AH163" s="177">
        <f t="shared" si="95"/>
        <v>-1.2978845034468169E-2</v>
      </c>
      <c r="AI163" s="177">
        <f t="shared" si="96"/>
        <v>1.1306770923142546</v>
      </c>
      <c r="AJ163" s="177">
        <f t="shared" si="97"/>
        <v>-0.99790474214691105</v>
      </c>
      <c r="AK163" s="177">
        <f t="shared" si="98"/>
        <v>0.14337814019441442</v>
      </c>
      <c r="AL163" s="177">
        <f t="shared" si="99"/>
        <v>0.83170987279681419</v>
      </c>
      <c r="AM163" s="177">
        <f t="shared" si="100"/>
        <v>0.44161000252449462</v>
      </c>
      <c r="AN163" s="177">
        <f t="shared" si="103"/>
        <v>13.262493242914353</v>
      </c>
      <c r="AO163" s="177">
        <f t="shared" si="103"/>
        <v>13.262492022585848</v>
      </c>
      <c r="AP163" s="177">
        <f t="shared" si="103"/>
        <v>13.262483824712351</v>
      </c>
      <c r="AQ163" s="177">
        <f t="shared" si="103"/>
        <v>13.262428754824885</v>
      </c>
      <c r="AR163" s="177">
        <f t="shared" si="103"/>
        <v>13.26205888399795</v>
      </c>
      <c r="AS163" s="177">
        <f t="shared" si="103"/>
        <v>13.259577638668425</v>
      </c>
      <c r="AT163" s="177">
        <f t="shared" si="103"/>
        <v>13.243062142659753</v>
      </c>
      <c r="AU163" s="177">
        <f t="shared" si="101"/>
        <v>13.138095099919475</v>
      </c>
    </row>
    <row r="164" spans="1:47" s="177" customFormat="1" ht="12.95" customHeight="1" x14ac:dyDescent="0.2">
      <c r="A164" s="177" t="s">
        <v>134</v>
      </c>
      <c r="C164" s="196">
        <v>43184.732000000004</v>
      </c>
      <c r="D164" s="196" t="s">
        <v>52</v>
      </c>
      <c r="E164" s="177">
        <f t="shared" si="83"/>
        <v>-3827.0018039512265</v>
      </c>
      <c r="F164" s="177">
        <f t="shared" si="84"/>
        <v>-3827</v>
      </c>
      <c r="G164" s="177">
        <f t="shared" si="85"/>
        <v>-1.2399999977787957E-3</v>
      </c>
      <c r="I164" s="177">
        <f>G164</f>
        <v>-1.2399999977787957E-3</v>
      </c>
      <c r="O164" s="177">
        <f t="shared" ca="1" si="86"/>
        <v>0.12848225010835276</v>
      </c>
      <c r="Q164" s="198">
        <f t="shared" si="87"/>
        <v>28166.232000000004</v>
      </c>
      <c r="S164" s="178">
        <f>S$16</f>
        <v>0.1</v>
      </c>
      <c r="Z164" s="177">
        <f t="shared" si="88"/>
        <v>-3827</v>
      </c>
      <c r="AA164" s="177">
        <f t="shared" si="89"/>
        <v>-2.8360437824604817E-3</v>
      </c>
      <c r="AB164" s="177">
        <f t="shared" si="90"/>
        <v>1.1757328728084661E-2</v>
      </c>
      <c r="AC164" s="177">
        <f t="shared" si="91"/>
        <v>-1.2399999977787957E-3</v>
      </c>
      <c r="AD164" s="177">
        <f t="shared" si="92"/>
        <v>1.5960437846816861E-3</v>
      </c>
      <c r="AE164" s="177">
        <f t="shared" si="93"/>
        <v>2.5473557626210403E-7</v>
      </c>
      <c r="AF164" s="177">
        <f t="shared" si="94"/>
        <v>-1.2399999977787957E-3</v>
      </c>
      <c r="AG164" s="178"/>
      <c r="AH164" s="177">
        <f t="shared" si="95"/>
        <v>-1.2997328725863457E-2</v>
      </c>
      <c r="AI164" s="177">
        <f t="shared" si="96"/>
        <v>1.1254649293939452</v>
      </c>
      <c r="AJ164" s="177">
        <f t="shared" si="97"/>
        <v>-0.99495187085504944</v>
      </c>
      <c r="AK164" s="177">
        <f t="shared" si="98"/>
        <v>0.14796061987397091</v>
      </c>
      <c r="AL164" s="177">
        <f t="shared" si="99"/>
        <v>0.86748682844310543</v>
      </c>
      <c r="AM164" s="177">
        <f t="shared" si="100"/>
        <v>0.4631596152536645</v>
      </c>
      <c r="AN164" s="177">
        <f t="shared" si="103"/>
        <v>13.293605580221866</v>
      </c>
      <c r="AO164" s="177">
        <f t="shared" si="103"/>
        <v>13.293604492092403</v>
      </c>
      <c r="AP164" s="177">
        <f t="shared" si="103"/>
        <v>13.293596983472769</v>
      </c>
      <c r="AQ164" s="177">
        <f t="shared" si="103"/>
        <v>13.293545171732962</v>
      </c>
      <c r="AR164" s="177">
        <f t="shared" si="103"/>
        <v>13.293187720186019</v>
      </c>
      <c r="AS164" s="177">
        <f t="shared" si="103"/>
        <v>13.290724732287361</v>
      </c>
      <c r="AT164" s="177">
        <f t="shared" si="103"/>
        <v>13.273896726359062</v>
      </c>
      <c r="AU164" s="177">
        <f t="shared" si="101"/>
        <v>13.164637027344003</v>
      </c>
    </row>
    <row r="165" spans="1:47" s="177" customFormat="1" ht="12.95" customHeight="1" x14ac:dyDescent="0.2">
      <c r="A165" s="177" t="s">
        <v>132</v>
      </c>
      <c r="C165" s="196">
        <v>43198.48</v>
      </c>
      <c r="D165" s="196"/>
      <c r="E165" s="177">
        <f t="shared" si="83"/>
        <v>-3807.0012220314738</v>
      </c>
      <c r="F165" s="177">
        <f t="shared" si="84"/>
        <v>-3807</v>
      </c>
      <c r="G165" s="177">
        <f t="shared" si="85"/>
        <v>-8.3999999333173037E-4</v>
      </c>
      <c r="J165" s="177">
        <f>G165</f>
        <v>-8.3999999333173037E-4</v>
      </c>
      <c r="O165" s="177">
        <f t="shared" ca="1" si="86"/>
        <v>0.12829393972565167</v>
      </c>
      <c r="Q165" s="198">
        <f t="shared" si="87"/>
        <v>28179.980000000003</v>
      </c>
      <c r="S165" s="178">
        <f>S$17</f>
        <v>1</v>
      </c>
      <c r="Z165" s="177">
        <f t="shared" si="88"/>
        <v>-3807</v>
      </c>
      <c r="AA165" s="177">
        <f t="shared" si="89"/>
        <v>-2.9276765390052507E-3</v>
      </c>
      <c r="AB165" s="177">
        <f t="shared" si="90"/>
        <v>1.2161134581913976E-2</v>
      </c>
      <c r="AC165" s="177">
        <f t="shared" si="91"/>
        <v>-8.3999999333173037E-4</v>
      </c>
      <c r="AD165" s="177">
        <f t="shared" si="92"/>
        <v>2.0876765456735204E-3</v>
      </c>
      <c r="AE165" s="177">
        <f t="shared" si="93"/>
        <v>4.3583933593553225E-6</v>
      </c>
      <c r="AF165" s="177">
        <f t="shared" si="94"/>
        <v>-8.3999999333173037E-4</v>
      </c>
      <c r="AG165" s="178"/>
      <c r="AH165" s="177">
        <f t="shared" si="95"/>
        <v>-1.3001134575245706E-2</v>
      </c>
      <c r="AI165" s="177">
        <f t="shared" si="96"/>
        <v>1.1233903140791628</v>
      </c>
      <c r="AJ165" s="177">
        <f t="shared" si="97"/>
        <v>-0.99345638248605062</v>
      </c>
      <c r="AK165" s="177">
        <f t="shared" si="98"/>
        <v>0.14969510323575363</v>
      </c>
      <c r="AL165" s="177">
        <f t="shared" si="99"/>
        <v>0.881426299856507</v>
      </c>
      <c r="AM165" s="177">
        <f t="shared" si="100"/>
        <v>0.47165202843750226</v>
      </c>
      <c r="AN165" s="177">
        <f t="shared" si="103"/>
        <v>13.305767001338523</v>
      </c>
      <c r="AO165" s="177">
        <f t="shared" si="103"/>
        <v>13.305765964296947</v>
      </c>
      <c r="AP165" s="177">
        <f t="shared" si="103"/>
        <v>13.305758729370865</v>
      </c>
      <c r="AQ165" s="177">
        <f t="shared" si="103"/>
        <v>13.305708256198596</v>
      </c>
      <c r="AR165" s="177">
        <f t="shared" si="103"/>
        <v>13.30535620371397</v>
      </c>
      <c r="AS165" s="177">
        <f t="shared" si="103"/>
        <v>13.302903754700074</v>
      </c>
      <c r="AT165" s="177">
        <f t="shared" si="103"/>
        <v>13.285967875858848</v>
      </c>
      <c r="AU165" s="177">
        <f t="shared" si="101"/>
        <v>13.175045626334015</v>
      </c>
    </row>
    <row r="166" spans="1:47" s="177" customFormat="1" ht="12.95" customHeight="1" x14ac:dyDescent="0.2">
      <c r="A166" s="177" t="s">
        <v>134</v>
      </c>
      <c r="C166" s="196">
        <v>43228.726000000002</v>
      </c>
      <c r="D166" s="196" t="s">
        <v>52</v>
      </c>
      <c r="E166" s="177">
        <f t="shared" si="83"/>
        <v>-3762.9993598882647</v>
      </c>
      <c r="F166" s="177">
        <f t="shared" si="84"/>
        <v>-3763</v>
      </c>
      <c r="G166" s="177">
        <f t="shared" si="85"/>
        <v>4.400000034365803E-4</v>
      </c>
      <c r="I166" s="177">
        <f>G166</f>
        <v>4.400000034365803E-4</v>
      </c>
      <c r="O166" s="177">
        <f t="shared" ca="1" si="86"/>
        <v>0.12787965688370923</v>
      </c>
      <c r="Q166" s="198">
        <f t="shared" si="87"/>
        <v>28210.226000000002</v>
      </c>
      <c r="S166" s="178">
        <f>S$16</f>
        <v>0.1</v>
      </c>
      <c r="Z166" s="177">
        <f t="shared" si="88"/>
        <v>-3763</v>
      </c>
      <c r="AA166" s="177">
        <f t="shared" si="89"/>
        <v>-3.1224488408732598E-3</v>
      </c>
      <c r="AB166" s="177">
        <f t="shared" si="90"/>
        <v>1.3442747681774982E-2</v>
      </c>
      <c r="AC166" s="177">
        <f t="shared" si="91"/>
        <v>4.400000034365803E-4</v>
      </c>
      <c r="AD166" s="177">
        <f t="shared" si="92"/>
        <v>3.5624488443098401E-3</v>
      </c>
      <c r="AE166" s="177">
        <f t="shared" si="93"/>
        <v>1.2691041768324517E-6</v>
      </c>
      <c r="AF166" s="177">
        <f t="shared" si="94"/>
        <v>4.400000034365803E-4</v>
      </c>
      <c r="AG166" s="178"/>
      <c r="AH166" s="177">
        <f t="shared" si="95"/>
        <v>-1.3002747678338401E-2</v>
      </c>
      <c r="AI166" s="177">
        <f t="shared" si="96"/>
        <v>1.1187702623078843</v>
      </c>
      <c r="AJ166" s="177">
        <f t="shared" si="97"/>
        <v>-0.98951359906090453</v>
      </c>
      <c r="AK166" s="177">
        <f t="shared" si="98"/>
        <v>0.15338649983826388</v>
      </c>
      <c r="AL166" s="177">
        <f t="shared" si="99"/>
        <v>0.91191111929159407</v>
      </c>
      <c r="AM166" s="177">
        <f t="shared" si="100"/>
        <v>0.49042158820301573</v>
      </c>
      <c r="AN166" s="177">
        <f t="shared" si="103"/>
        <v>13.332442593840771</v>
      </c>
      <c r="AO166" s="177">
        <f t="shared" si="103"/>
        <v>13.332441666756807</v>
      </c>
      <c r="AP166" s="177">
        <f t="shared" si="103"/>
        <v>13.332435035280852</v>
      </c>
      <c r="AQ166" s="177">
        <f t="shared" si="103"/>
        <v>13.332387601249632</v>
      </c>
      <c r="AR166" s="177">
        <f t="shared" si="103"/>
        <v>13.332048375261902</v>
      </c>
      <c r="AS166" s="177">
        <f t="shared" si="103"/>
        <v>13.329625604401802</v>
      </c>
      <c r="AT166" s="177">
        <f t="shared" si="103"/>
        <v>13.312481852923476</v>
      </c>
      <c r="AU166" s="177">
        <f t="shared" si="101"/>
        <v>13.19794454411204</v>
      </c>
    </row>
    <row r="167" spans="1:47" s="177" customFormat="1" ht="12.95" customHeight="1" x14ac:dyDescent="0.2">
      <c r="A167" s="177" t="s">
        <v>104</v>
      </c>
      <c r="C167" s="196">
        <v>43324.9401</v>
      </c>
      <c r="D167" s="196">
        <v>5.0000000000000001E-3</v>
      </c>
      <c r="E167" s="177">
        <f t="shared" si="83"/>
        <v>-3623.0271465564865</v>
      </c>
      <c r="F167" s="177">
        <f t="shared" si="84"/>
        <v>-3623</v>
      </c>
      <c r="G167" s="177">
        <f t="shared" si="85"/>
        <v>-1.8659999994270038E-2</v>
      </c>
      <c r="J167" s="177">
        <f>G167</f>
        <v>-1.8659999994270038E-2</v>
      </c>
      <c r="O167" s="177">
        <f t="shared" ca="1" si="86"/>
        <v>0.12656148420480151</v>
      </c>
      <c r="Q167" s="198">
        <f t="shared" si="87"/>
        <v>28306.4401</v>
      </c>
      <c r="S167" s="178">
        <f>S$17</f>
        <v>1</v>
      </c>
      <c r="Z167" s="177">
        <f t="shared" si="88"/>
        <v>-3623</v>
      </c>
      <c r="AA167" s="177">
        <f t="shared" si="89"/>
        <v>-3.6810138485358097E-3</v>
      </c>
      <c r="AB167" s="177">
        <f t="shared" si="90"/>
        <v>-5.7127359228872146E-3</v>
      </c>
      <c r="AC167" s="177">
        <f t="shared" si="91"/>
        <v>-1.8659999994270038E-2</v>
      </c>
      <c r="AD167" s="177">
        <f t="shared" si="92"/>
        <v>-1.4978986145734228E-2</v>
      </c>
      <c r="AE167" s="177">
        <f t="shared" si="93"/>
        <v>2.2437002595409794E-4</v>
      </c>
      <c r="AF167" s="177">
        <f t="shared" si="94"/>
        <v>-1.8659999994270038E-2</v>
      </c>
      <c r="AG167" s="178"/>
      <c r="AH167" s="177">
        <f t="shared" si="95"/>
        <v>-1.2947264071382823E-2</v>
      </c>
      <c r="AI167" s="177">
        <f t="shared" si="96"/>
        <v>1.103635014115111</v>
      </c>
      <c r="AJ167" s="177">
        <f t="shared" si="97"/>
        <v>-0.97127827960956337</v>
      </c>
      <c r="AK167" s="177">
        <f t="shared" si="98"/>
        <v>0.16399261382964209</v>
      </c>
      <c r="AL167" s="177">
        <f t="shared" si="99"/>
        <v>1.007215377255527</v>
      </c>
      <c r="AM167" s="177">
        <f t="shared" si="100"/>
        <v>0.55099615124265811</v>
      </c>
      <c r="AN167" s="177">
        <f t="shared" si="103"/>
        <v>13.416574942696259</v>
      </c>
      <c r="AO167" s="177">
        <f t="shared" si="103"/>
        <v>13.416574331305981</v>
      </c>
      <c r="AP167" s="177">
        <f t="shared" si="103"/>
        <v>13.416569554954961</v>
      </c>
      <c r="AQ167" s="177">
        <f t="shared" si="103"/>
        <v>13.416532241665641</v>
      </c>
      <c r="AR167" s="177">
        <f t="shared" si="103"/>
        <v>13.416240801397871</v>
      </c>
      <c r="AS167" s="177">
        <f t="shared" si="103"/>
        <v>13.413967784982646</v>
      </c>
      <c r="AT167" s="177">
        <f t="shared" si="103"/>
        <v>13.396435987171404</v>
      </c>
      <c r="AU167" s="177">
        <f t="shared" si="101"/>
        <v>13.270804737042123</v>
      </c>
    </row>
    <row r="168" spans="1:47" s="177" customFormat="1" ht="12.95" customHeight="1" x14ac:dyDescent="0.2">
      <c r="A168" s="177" t="s">
        <v>134</v>
      </c>
      <c r="C168" s="196">
        <v>43569.66</v>
      </c>
      <c r="D168" s="196" t="s">
        <v>52</v>
      </c>
      <c r="E168" s="177">
        <f t="shared" si="83"/>
        <v>-3267.0087869882659</v>
      </c>
      <c r="F168" s="177">
        <f t="shared" si="84"/>
        <v>-3267</v>
      </c>
      <c r="G168" s="177">
        <f t="shared" si="85"/>
        <v>-6.0399999929359183E-3</v>
      </c>
      <c r="I168" s="177">
        <f>G168</f>
        <v>-6.0399999929359183E-3</v>
      </c>
      <c r="O168" s="177">
        <f t="shared" ca="1" si="86"/>
        <v>0.12320955939272191</v>
      </c>
      <c r="Q168" s="198">
        <f t="shared" si="87"/>
        <v>28551.160000000003</v>
      </c>
      <c r="S168" s="178">
        <f t="shared" ref="S168:S175" si="104">S$16</f>
        <v>0.1</v>
      </c>
      <c r="Z168" s="177">
        <f t="shared" si="88"/>
        <v>-3267</v>
      </c>
      <c r="AA168" s="177">
        <f t="shared" si="89"/>
        <v>-4.7083353172033635E-3</v>
      </c>
      <c r="AB168" s="177">
        <f t="shared" si="90"/>
        <v>6.3769097248704311E-3</v>
      </c>
      <c r="AC168" s="177">
        <f t="shared" si="91"/>
        <v>-6.0399999929359183E-3</v>
      </c>
      <c r="AD168" s="177">
        <f t="shared" si="92"/>
        <v>-1.3316646757325547E-3</v>
      </c>
      <c r="AE168" s="177">
        <f t="shared" si="93"/>
        <v>1.7733308085938903E-7</v>
      </c>
      <c r="AF168" s="177">
        <f t="shared" si="94"/>
        <v>-6.0399999929359183E-3</v>
      </c>
      <c r="AG168" s="178"/>
      <c r="AH168" s="177">
        <f t="shared" si="95"/>
        <v>-1.2416909717806349E-2</v>
      </c>
      <c r="AI168" s="177">
        <f t="shared" si="96"/>
        <v>1.0634311931159635</v>
      </c>
      <c r="AJ168" s="177">
        <f t="shared" si="97"/>
        <v>-0.89123670092626373</v>
      </c>
      <c r="AK168" s="177">
        <f t="shared" si="98"/>
        <v>0.18333105923766088</v>
      </c>
      <c r="AL168" s="177">
        <f t="shared" si="99"/>
        <v>1.2376960095345275</v>
      </c>
      <c r="AM168" s="177">
        <f t="shared" si="100"/>
        <v>0.71217130689376829</v>
      </c>
      <c r="AN168" s="177">
        <f t="shared" si="103"/>
        <v>13.625198512733862</v>
      </c>
      <c r="AO168" s="177">
        <f t="shared" si="103"/>
        <v>13.625198381239354</v>
      </c>
      <c r="AP168" s="177">
        <f t="shared" si="103"/>
        <v>13.625196997623123</v>
      </c>
      <c r="AQ168" s="177">
        <f t="shared" si="103"/>
        <v>13.625182439093184</v>
      </c>
      <c r="AR168" s="177">
        <f t="shared" si="103"/>
        <v>13.625029275834956</v>
      </c>
      <c r="AS168" s="177">
        <f t="shared" si="103"/>
        <v>13.623420440143121</v>
      </c>
      <c r="AT168" s="177">
        <f t="shared" si="103"/>
        <v>13.606789539108815</v>
      </c>
      <c r="AU168" s="177">
        <f t="shared" si="101"/>
        <v>13.456077799064328</v>
      </c>
    </row>
    <row r="169" spans="1:47" s="177" customFormat="1" ht="12.95" customHeight="1" x14ac:dyDescent="0.2">
      <c r="A169" s="177" t="s">
        <v>134</v>
      </c>
      <c r="C169" s="196">
        <v>43578.589</v>
      </c>
      <c r="D169" s="196" t="s">
        <v>52</v>
      </c>
      <c r="E169" s="177">
        <f t="shared" si="83"/>
        <v>-3254.0188832959902</v>
      </c>
      <c r="F169" s="177">
        <f t="shared" si="84"/>
        <v>-3254</v>
      </c>
      <c r="G169" s="177">
        <f t="shared" si="85"/>
        <v>-1.2979999999515712E-2</v>
      </c>
      <c r="I169" s="177">
        <f>G169</f>
        <v>-1.2979999999515712E-2</v>
      </c>
      <c r="O169" s="177">
        <f t="shared" ca="1" si="86"/>
        <v>0.12308715764396619</v>
      </c>
      <c r="Q169" s="198">
        <f t="shared" si="87"/>
        <v>28560.089</v>
      </c>
      <c r="S169" s="178">
        <f t="shared" si="104"/>
        <v>0.1</v>
      </c>
      <c r="Z169" s="177">
        <f t="shared" si="88"/>
        <v>-3254</v>
      </c>
      <c r="AA169" s="177">
        <f t="shared" si="89"/>
        <v>-4.7359259238279865E-3</v>
      </c>
      <c r="AB169" s="177">
        <f t="shared" si="90"/>
        <v>-5.9227889189384167E-4</v>
      </c>
      <c r="AC169" s="177">
        <f t="shared" si="91"/>
        <v>-1.2979999999515712E-2</v>
      </c>
      <c r="AD169" s="177">
        <f t="shared" si="92"/>
        <v>-8.2440740756877257E-3</v>
      </c>
      <c r="AE169" s="177">
        <f t="shared" si="93"/>
        <v>6.7964757365426425E-6</v>
      </c>
      <c r="AF169" s="177">
        <f t="shared" si="94"/>
        <v>-1.2979999999515712E-2</v>
      </c>
      <c r="AG169" s="178"/>
      <c r="AH169" s="177">
        <f t="shared" si="95"/>
        <v>-1.2387721107621871E-2</v>
      </c>
      <c r="AI169" s="177">
        <f t="shared" si="96"/>
        <v>1.0619454423862891</v>
      </c>
      <c r="AJ169" s="177">
        <f t="shared" si="97"/>
        <v>-0.8875370893436566</v>
      </c>
      <c r="AK169" s="177">
        <f t="shared" si="98"/>
        <v>0.18383839563291537</v>
      </c>
      <c r="AL169" s="177">
        <f t="shared" si="99"/>
        <v>1.2457889628057908</v>
      </c>
      <c r="AM169" s="177">
        <f t="shared" si="100"/>
        <v>0.71828776750668899</v>
      </c>
      <c r="AN169" s="177">
        <f t="shared" si="103"/>
        <v>13.632669383768539</v>
      </c>
      <c r="AO169" s="177">
        <f t="shared" si="103"/>
        <v>13.632669261396348</v>
      </c>
      <c r="AP169" s="177">
        <f t="shared" si="103"/>
        <v>13.632667956381239</v>
      </c>
      <c r="AQ169" s="177">
        <f t="shared" si="103"/>
        <v>13.632654039485937</v>
      </c>
      <c r="AR169" s="177">
        <f t="shared" si="103"/>
        <v>13.632505649239135</v>
      </c>
      <c r="AS169" s="177">
        <f t="shared" si="103"/>
        <v>13.630925894719546</v>
      </c>
      <c r="AT169" s="177">
        <f t="shared" si="103"/>
        <v>13.614378065871092</v>
      </c>
      <c r="AU169" s="177">
        <f t="shared" si="101"/>
        <v>13.462843388407837</v>
      </c>
    </row>
    <row r="170" spans="1:47" s="177" customFormat="1" ht="12.95" customHeight="1" x14ac:dyDescent="0.2">
      <c r="A170" s="177" t="s">
        <v>134</v>
      </c>
      <c r="C170" s="196">
        <v>43600.588000000003</v>
      </c>
      <c r="D170" s="196" t="s">
        <v>52</v>
      </c>
      <c r="E170" s="177">
        <f t="shared" si="83"/>
        <v>-3222.0147516657371</v>
      </c>
      <c r="F170" s="177">
        <f t="shared" si="84"/>
        <v>-3222</v>
      </c>
      <c r="G170" s="177">
        <f t="shared" si="85"/>
        <v>-1.0139999991224613E-2</v>
      </c>
      <c r="I170" s="177">
        <f>G170</f>
        <v>-1.0139999991224613E-2</v>
      </c>
      <c r="O170" s="177">
        <f t="shared" ca="1" si="86"/>
        <v>0.12278586103164442</v>
      </c>
      <c r="Q170" s="198">
        <f t="shared" si="87"/>
        <v>28582.088000000003</v>
      </c>
      <c r="S170" s="178">
        <f t="shared" si="104"/>
        <v>0.1</v>
      </c>
      <c r="Z170" s="177">
        <f t="shared" si="88"/>
        <v>-3222</v>
      </c>
      <c r="AA170" s="177">
        <f t="shared" si="89"/>
        <v>-4.8010544268435621E-3</v>
      </c>
      <c r="AB170" s="177">
        <f t="shared" si="90"/>
        <v>2.1731160736962029E-3</v>
      </c>
      <c r="AC170" s="177">
        <f t="shared" si="91"/>
        <v>-1.0139999991224613E-2</v>
      </c>
      <c r="AD170" s="177">
        <f t="shared" si="92"/>
        <v>-5.3389455643810509E-3</v>
      </c>
      <c r="AE170" s="177">
        <f t="shared" si="93"/>
        <v>2.8504339739424099E-6</v>
      </c>
      <c r="AF170" s="177">
        <f t="shared" si="94"/>
        <v>-1.0139999991224613E-2</v>
      </c>
      <c r="AG170" s="178"/>
      <c r="AH170" s="177">
        <f t="shared" si="95"/>
        <v>-1.2313116064920816E-2</v>
      </c>
      <c r="AI170" s="177">
        <f t="shared" si="96"/>
        <v>1.0582889403805895</v>
      </c>
      <c r="AJ170" s="177">
        <f t="shared" si="97"/>
        <v>-0.87822925519465977</v>
      </c>
      <c r="AK170" s="177">
        <f t="shared" si="98"/>
        <v>0.1850302487990152</v>
      </c>
      <c r="AL170" s="177">
        <f t="shared" si="99"/>
        <v>1.2656138099549454</v>
      </c>
      <c r="AM170" s="177">
        <f t="shared" si="100"/>
        <v>0.73342263585390655</v>
      </c>
      <c r="AN170" s="177">
        <f t="shared" si="103"/>
        <v>13.6510147242439</v>
      </c>
      <c r="AO170" s="177">
        <f t="shared" si="103"/>
        <v>13.651014622306961</v>
      </c>
      <c r="AP170" s="177">
        <f t="shared" si="103"/>
        <v>13.651013497666387</v>
      </c>
      <c r="AQ170" s="177">
        <f t="shared" si="103"/>
        <v>13.651001089993056</v>
      </c>
      <c r="AR170" s="177">
        <f t="shared" si="103"/>
        <v>13.650864220826842</v>
      </c>
      <c r="AS170" s="177">
        <f t="shared" si="103"/>
        <v>13.649356759883966</v>
      </c>
      <c r="AT170" s="177">
        <f t="shared" si="103"/>
        <v>13.633027888238669</v>
      </c>
      <c r="AU170" s="177">
        <f t="shared" si="101"/>
        <v>13.479497146791854</v>
      </c>
    </row>
    <row r="171" spans="1:47" s="177" customFormat="1" ht="12.95" customHeight="1" x14ac:dyDescent="0.2">
      <c r="A171" s="177" t="s">
        <v>134</v>
      </c>
      <c r="C171" s="196">
        <v>43613.659</v>
      </c>
      <c r="D171" s="196" t="s">
        <v>52</v>
      </c>
      <c r="E171" s="177">
        <f t="shared" si="83"/>
        <v>-3202.9990689283918</v>
      </c>
      <c r="F171" s="177">
        <f t="shared" si="84"/>
        <v>-3203</v>
      </c>
      <c r="G171" s="177">
        <f t="shared" si="85"/>
        <v>6.3999999838415533E-4</v>
      </c>
      <c r="I171" s="177">
        <f>G171</f>
        <v>6.3999999838415533E-4</v>
      </c>
      <c r="O171" s="177">
        <f t="shared" ca="1" si="86"/>
        <v>0.12260696616807837</v>
      </c>
      <c r="Q171" s="198">
        <f t="shared" si="87"/>
        <v>28595.159</v>
      </c>
      <c r="S171" s="178">
        <f t="shared" si="104"/>
        <v>0.1</v>
      </c>
      <c r="Z171" s="177">
        <f t="shared" si="88"/>
        <v>-3203</v>
      </c>
      <c r="AA171" s="177">
        <f t="shared" si="89"/>
        <v>-4.8378706259090652E-3</v>
      </c>
      <c r="AB171" s="177">
        <f t="shared" si="90"/>
        <v>1.2906986114869613E-2</v>
      </c>
      <c r="AC171" s="177">
        <f t="shared" si="91"/>
        <v>6.3999999838415533E-4</v>
      </c>
      <c r="AD171" s="177">
        <f t="shared" si="92"/>
        <v>5.4778706242932206E-3</v>
      </c>
      <c r="AE171" s="177">
        <f t="shared" si="93"/>
        <v>3.0007066576494598E-6</v>
      </c>
      <c r="AF171" s="177">
        <f t="shared" si="94"/>
        <v>6.3999999838415533E-4</v>
      </c>
      <c r="AG171" s="178"/>
      <c r="AH171" s="177">
        <f t="shared" si="95"/>
        <v>-1.2266986116485457E-2</v>
      </c>
      <c r="AI171" s="177">
        <f t="shared" si="96"/>
        <v>1.0561189595419351</v>
      </c>
      <c r="AJ171" s="177">
        <f t="shared" si="97"/>
        <v>-0.87257074480313479</v>
      </c>
      <c r="AK171" s="177">
        <f t="shared" si="98"/>
        <v>0.18569990824243293</v>
      </c>
      <c r="AL171" s="177">
        <f t="shared" si="99"/>
        <v>1.2773202007962419</v>
      </c>
      <c r="AM171" s="177">
        <f t="shared" si="100"/>
        <v>0.74246322968309997</v>
      </c>
      <c r="AN171" s="177">
        <f t="shared" ref="AN171:AT180" si="105">$AU171+$AB$7*SIN(AO171)</f>
        <v>13.661877337286484</v>
      </c>
      <c r="AO171" s="177">
        <f t="shared" si="105"/>
        <v>13.661877246195129</v>
      </c>
      <c r="AP171" s="177">
        <f t="shared" si="105"/>
        <v>13.661876220057868</v>
      </c>
      <c r="AQ171" s="177">
        <f t="shared" si="105"/>
        <v>13.661864660840054</v>
      </c>
      <c r="AR171" s="177">
        <f t="shared" si="105"/>
        <v>13.661734466641803</v>
      </c>
      <c r="AS171" s="177">
        <f t="shared" si="105"/>
        <v>13.660270325565724</v>
      </c>
      <c r="AT171" s="177">
        <f t="shared" si="105"/>
        <v>13.64408110856238</v>
      </c>
      <c r="AU171" s="177">
        <f t="shared" si="101"/>
        <v>13.489385315832365</v>
      </c>
    </row>
    <row r="172" spans="1:47" s="177" customFormat="1" ht="12.95" customHeight="1" x14ac:dyDescent="0.2">
      <c r="A172" s="177" t="s">
        <v>142</v>
      </c>
      <c r="C172" s="196">
        <v>43614.34</v>
      </c>
      <c r="D172" s="196"/>
      <c r="E172" s="177">
        <f t="shared" si="83"/>
        <v>-3202.0083505484608</v>
      </c>
      <c r="F172" s="177">
        <f t="shared" si="84"/>
        <v>-3202</v>
      </c>
      <c r="G172" s="177">
        <f t="shared" si="85"/>
        <v>-5.7400000005145557E-3</v>
      </c>
      <c r="I172" s="177">
        <f>+G172</f>
        <v>-5.7400000005145557E-3</v>
      </c>
      <c r="O172" s="177">
        <f t="shared" ca="1" si="86"/>
        <v>0.12259755064894332</v>
      </c>
      <c r="Q172" s="198">
        <f t="shared" si="87"/>
        <v>28595.839999999997</v>
      </c>
      <c r="S172" s="178">
        <f t="shared" si="104"/>
        <v>0.1</v>
      </c>
      <c r="Z172" s="177">
        <f t="shared" si="88"/>
        <v>-3202</v>
      </c>
      <c r="AA172" s="177">
        <f t="shared" si="89"/>
        <v>-4.8397704188053049E-3</v>
      </c>
      <c r="AB172" s="177">
        <f t="shared" si="90"/>
        <v>6.524520748271501E-3</v>
      </c>
      <c r="AC172" s="177">
        <f t="shared" si="91"/>
        <v>-5.7400000005145557E-3</v>
      </c>
      <c r="AD172" s="177">
        <f t="shared" si="92"/>
        <v>-9.0022958170925087E-4</v>
      </c>
      <c r="AE172" s="177">
        <f t="shared" si="93"/>
        <v>8.1041329978441288E-8</v>
      </c>
      <c r="AF172" s="177">
        <f t="shared" si="94"/>
        <v>-5.7400000005145557E-3</v>
      </c>
      <c r="AG172" s="178"/>
      <c r="AH172" s="177">
        <f t="shared" si="95"/>
        <v>-1.2264520748786057E-2</v>
      </c>
      <c r="AI172" s="177">
        <f t="shared" si="96"/>
        <v>1.0560047815207105</v>
      </c>
      <c r="AJ172" s="177">
        <f t="shared" si="97"/>
        <v>-0.87227025995796892</v>
      </c>
      <c r="AK172" s="177">
        <f t="shared" si="98"/>
        <v>0.1857343748155813</v>
      </c>
      <c r="AL172" s="177">
        <f t="shared" si="99"/>
        <v>1.2779349960525561</v>
      </c>
      <c r="AM172" s="177">
        <f t="shared" si="100"/>
        <v>0.74294018963247244</v>
      </c>
      <c r="AN172" s="177">
        <f t="shared" si="105"/>
        <v>13.662448436191104</v>
      </c>
      <c r="AO172" s="177">
        <f t="shared" si="105"/>
        <v>13.662448345645196</v>
      </c>
      <c r="AP172" s="177">
        <f t="shared" si="105"/>
        <v>13.662447324519023</v>
      </c>
      <c r="AQ172" s="177">
        <f t="shared" si="105"/>
        <v>13.662435808968871</v>
      </c>
      <c r="AR172" s="177">
        <f t="shared" si="105"/>
        <v>13.662305962468009</v>
      </c>
      <c r="AS172" s="177">
        <f t="shared" si="105"/>
        <v>13.66084410817998</v>
      </c>
      <c r="AT172" s="177">
        <f t="shared" si="105"/>
        <v>13.644662439004305</v>
      </c>
      <c r="AU172" s="177">
        <f t="shared" si="101"/>
        <v>13.489905745781865</v>
      </c>
    </row>
    <row r="173" spans="1:47" s="177" customFormat="1" ht="12.95" customHeight="1" x14ac:dyDescent="0.2">
      <c r="A173" s="177" t="s">
        <v>143</v>
      </c>
      <c r="C173" s="196">
        <v>43625.332999999999</v>
      </c>
      <c r="D173" s="196"/>
      <c r="E173" s="177">
        <f t="shared" si="83"/>
        <v>-3186.0157409293242</v>
      </c>
      <c r="F173" s="177">
        <f t="shared" si="84"/>
        <v>-3186</v>
      </c>
      <c r="G173" s="177">
        <f t="shared" si="85"/>
        <v>-1.0819999995874241E-2</v>
      </c>
      <c r="I173" s="177">
        <f>G173</f>
        <v>-1.0819999995874241E-2</v>
      </c>
      <c r="O173" s="177">
        <f t="shared" ca="1" si="86"/>
        <v>0.12244690234278244</v>
      </c>
      <c r="Q173" s="198">
        <f t="shared" si="87"/>
        <v>28606.832999999999</v>
      </c>
      <c r="S173" s="178">
        <f t="shared" si="104"/>
        <v>0.1</v>
      </c>
      <c r="Z173" s="177">
        <f t="shared" si="88"/>
        <v>-3186</v>
      </c>
      <c r="AA173" s="177">
        <f t="shared" si="89"/>
        <v>-4.8696550567291367E-3</v>
      </c>
      <c r="AB173" s="177">
        <f t="shared" si="90"/>
        <v>1.4045686164684441E-3</v>
      </c>
      <c r="AC173" s="177">
        <f t="shared" si="91"/>
        <v>-1.0819999995874241E-2</v>
      </c>
      <c r="AD173" s="177">
        <f t="shared" si="92"/>
        <v>-5.9503449391451043E-3</v>
      </c>
      <c r="AE173" s="177">
        <f t="shared" si="93"/>
        <v>3.5406604894809758E-6</v>
      </c>
      <c r="AF173" s="177">
        <f t="shared" si="94"/>
        <v>-1.0819999995874241E-2</v>
      </c>
      <c r="AG173" s="178"/>
      <c r="AH173" s="177">
        <f t="shared" si="95"/>
        <v>-1.2224568612342685E-2</v>
      </c>
      <c r="AI173" s="177">
        <f t="shared" si="96"/>
        <v>1.0541784488873305</v>
      </c>
      <c r="AJ173" s="177">
        <f t="shared" si="97"/>
        <v>-0.86742673061867881</v>
      </c>
      <c r="AK173" s="177">
        <f t="shared" si="98"/>
        <v>0.1862753049050794</v>
      </c>
      <c r="AL173" s="177">
        <f t="shared" si="99"/>
        <v>1.2877536543319228</v>
      </c>
      <c r="AM173" s="177">
        <f t="shared" si="100"/>
        <v>0.75058722545848477</v>
      </c>
      <c r="AN173" s="177">
        <f t="shared" si="105"/>
        <v>13.671577622749826</v>
      </c>
      <c r="AO173" s="177">
        <f t="shared" si="105"/>
        <v>13.671577540597411</v>
      </c>
      <c r="AP173" s="177">
        <f t="shared" si="105"/>
        <v>13.671576597333132</v>
      </c>
      <c r="AQ173" s="177">
        <f t="shared" si="105"/>
        <v>13.67156576701136</v>
      </c>
      <c r="AR173" s="177">
        <f t="shared" si="105"/>
        <v>13.671441432720952</v>
      </c>
      <c r="AS173" s="177">
        <f t="shared" si="105"/>
        <v>13.670016246574326</v>
      </c>
      <c r="AT173" s="177">
        <f t="shared" si="105"/>
        <v>13.653958014394098</v>
      </c>
      <c r="AU173" s="177">
        <f t="shared" si="101"/>
        <v>13.498232624973873</v>
      </c>
    </row>
    <row r="174" spans="1:47" s="177" customFormat="1" ht="12.95" customHeight="1" x14ac:dyDescent="0.2">
      <c r="A174" s="177" t="s">
        <v>134</v>
      </c>
      <c r="C174" s="196">
        <v>43626.716999999997</v>
      </c>
      <c r="D174" s="196" t="s">
        <v>52</v>
      </c>
      <c r="E174" s="177">
        <f t="shared" si="83"/>
        <v>-3184.0022985830265</v>
      </c>
      <c r="F174" s="177">
        <f t="shared" si="84"/>
        <v>-3184</v>
      </c>
      <c r="G174" s="177">
        <f t="shared" si="85"/>
        <v>-1.5800000037415884E-3</v>
      </c>
      <c r="I174" s="177">
        <f>G174</f>
        <v>-1.5800000037415884E-3</v>
      </c>
      <c r="O174" s="177">
        <f t="shared" ca="1" si="86"/>
        <v>0.12242807130451233</v>
      </c>
      <c r="Q174" s="198">
        <f t="shared" si="87"/>
        <v>28608.216999999997</v>
      </c>
      <c r="S174" s="178">
        <f t="shared" si="104"/>
        <v>0.1</v>
      </c>
      <c r="Z174" s="177">
        <f t="shared" si="88"/>
        <v>-3184</v>
      </c>
      <c r="AA174" s="177">
        <f t="shared" si="89"/>
        <v>-4.8733231044654777E-3</v>
      </c>
      <c r="AB174" s="177">
        <f t="shared" si="90"/>
        <v>1.0639507826548412E-2</v>
      </c>
      <c r="AC174" s="177">
        <f t="shared" si="91"/>
        <v>-1.5800000037415884E-3</v>
      </c>
      <c r="AD174" s="177">
        <f t="shared" si="92"/>
        <v>3.2933231007238892E-3</v>
      </c>
      <c r="AE174" s="177">
        <f t="shared" si="93"/>
        <v>1.0845977045761612E-6</v>
      </c>
      <c r="AF174" s="177">
        <f t="shared" si="94"/>
        <v>-1.5800000037415884E-3</v>
      </c>
      <c r="AG174" s="178"/>
      <c r="AH174" s="177">
        <f t="shared" si="95"/>
        <v>-1.2219507830290001E-2</v>
      </c>
      <c r="AI174" s="177">
        <f t="shared" si="96"/>
        <v>1.0539502315950935</v>
      </c>
      <c r="AJ174" s="177">
        <f t="shared" si="97"/>
        <v>-0.86681659111208398</v>
      </c>
      <c r="AK174" s="177">
        <f t="shared" si="98"/>
        <v>0.18634153066923423</v>
      </c>
      <c r="AL174" s="177">
        <f t="shared" si="99"/>
        <v>1.2889785977156478</v>
      </c>
      <c r="AM174" s="177">
        <f t="shared" si="100"/>
        <v>0.75154519268685904</v>
      </c>
      <c r="AN174" s="177">
        <f t="shared" si="105"/>
        <v>13.672717660090157</v>
      </c>
      <c r="AO174" s="177">
        <f t="shared" si="105"/>
        <v>13.672717578943571</v>
      </c>
      <c r="AP174" s="177">
        <f t="shared" si="105"/>
        <v>13.672716645108551</v>
      </c>
      <c r="AQ174" s="177">
        <f t="shared" si="105"/>
        <v>13.672705898659215</v>
      </c>
      <c r="AR174" s="177">
        <f t="shared" si="105"/>
        <v>13.672582246532865</v>
      </c>
      <c r="AS174" s="177">
        <f t="shared" si="105"/>
        <v>13.671161653531353</v>
      </c>
      <c r="AT174" s="177">
        <f t="shared" si="105"/>
        <v>13.655119203490989</v>
      </c>
      <c r="AU174" s="177">
        <f t="shared" si="101"/>
        <v>13.499273484872877</v>
      </c>
    </row>
    <row r="175" spans="1:47" s="177" customFormat="1" ht="12.95" customHeight="1" x14ac:dyDescent="0.2">
      <c r="A175" s="177" t="s">
        <v>134</v>
      </c>
      <c r="C175" s="196">
        <v>43635.658000000003</v>
      </c>
      <c r="D175" s="196" t="s">
        <v>52</v>
      </c>
      <c r="E175" s="177">
        <f t="shared" si="83"/>
        <v>-3170.9949372981387</v>
      </c>
      <c r="F175" s="177">
        <f t="shared" si="84"/>
        <v>-3171</v>
      </c>
      <c r="G175" s="177">
        <f t="shared" si="85"/>
        <v>3.4800000066752546E-3</v>
      </c>
      <c r="I175" s="177">
        <f>G175</f>
        <v>3.4800000066752546E-3</v>
      </c>
      <c r="O175" s="177">
        <f t="shared" ca="1" si="86"/>
        <v>0.12230566955575661</v>
      </c>
      <c r="Q175" s="198">
        <f t="shared" si="87"/>
        <v>28617.158000000003</v>
      </c>
      <c r="S175" s="178">
        <f t="shared" si="104"/>
        <v>0.1</v>
      </c>
      <c r="Z175" s="177">
        <f t="shared" si="88"/>
        <v>-3171</v>
      </c>
      <c r="AA175" s="177">
        <f t="shared" si="89"/>
        <v>-4.8968017330788902E-3</v>
      </c>
      <c r="AB175" s="177">
        <f t="shared" si="90"/>
        <v>1.566625322657058E-2</v>
      </c>
      <c r="AC175" s="177">
        <f t="shared" si="91"/>
        <v>3.4800000066752546E-3</v>
      </c>
      <c r="AD175" s="177">
        <f t="shared" si="92"/>
        <v>8.3768017397541448E-3</v>
      </c>
      <c r="AE175" s="177">
        <f t="shared" si="93"/>
        <v>7.0170807387148072E-6</v>
      </c>
      <c r="AF175" s="177">
        <f t="shared" si="94"/>
        <v>3.4800000066752546E-3</v>
      </c>
      <c r="AG175" s="178"/>
      <c r="AH175" s="177">
        <f t="shared" si="95"/>
        <v>-1.2186253219895323E-2</v>
      </c>
      <c r="AI175" s="177">
        <f t="shared" si="96"/>
        <v>1.0524672743693848</v>
      </c>
      <c r="AJ175" s="177">
        <f t="shared" si="97"/>
        <v>-0.86282555346117573</v>
      </c>
      <c r="AK175" s="177">
        <f t="shared" si="98"/>
        <v>0.18676450053895433</v>
      </c>
      <c r="AL175" s="177">
        <f t="shared" si="99"/>
        <v>1.2969278094284515</v>
      </c>
      <c r="AM175" s="177">
        <f t="shared" si="100"/>
        <v>0.75778340310750647</v>
      </c>
      <c r="AN175" s="177">
        <f t="shared" si="105"/>
        <v>13.68012188738731</v>
      </c>
      <c r="AO175" s="177">
        <f t="shared" si="105"/>
        <v>13.680121812550807</v>
      </c>
      <c r="AP175" s="177">
        <f t="shared" si="105"/>
        <v>13.680120938389264</v>
      </c>
      <c r="AQ175" s="177">
        <f t="shared" si="105"/>
        <v>13.680110727465996</v>
      </c>
      <c r="AR175" s="177">
        <f t="shared" si="105"/>
        <v>13.679991471211174</v>
      </c>
      <c r="AS175" s="177">
        <f t="shared" si="105"/>
        <v>13.67860077786462</v>
      </c>
      <c r="AT175" s="177">
        <f t="shared" si="105"/>
        <v>13.662662811299178</v>
      </c>
      <c r="AU175" s="177">
        <f t="shared" si="101"/>
        <v>13.506039074216382</v>
      </c>
    </row>
    <row r="176" spans="1:47" s="177" customFormat="1" ht="12.95" customHeight="1" x14ac:dyDescent="0.2">
      <c r="A176" s="177" t="s">
        <v>104</v>
      </c>
      <c r="C176" s="196">
        <v>43689.9447</v>
      </c>
      <c r="D176" s="196">
        <v>5.0000000000000001E-3</v>
      </c>
      <c r="E176" s="177">
        <f t="shared" si="83"/>
        <v>-3092.0186796240764</v>
      </c>
      <c r="F176" s="177">
        <f t="shared" si="84"/>
        <v>-3092</v>
      </c>
      <c r="G176" s="177">
        <f t="shared" si="85"/>
        <v>-1.2839999995776452E-2</v>
      </c>
      <c r="J176" s="177">
        <f>G176</f>
        <v>-1.2839999995776452E-2</v>
      </c>
      <c r="O176" s="177">
        <f t="shared" ca="1" si="86"/>
        <v>0.12156184354408725</v>
      </c>
      <c r="Q176" s="198">
        <f t="shared" si="87"/>
        <v>28671.4447</v>
      </c>
      <c r="S176" s="178">
        <f>S$17</f>
        <v>1</v>
      </c>
      <c r="Z176" s="177">
        <f t="shared" si="88"/>
        <v>-3092</v>
      </c>
      <c r="AA176" s="177">
        <f t="shared" si="89"/>
        <v>-5.0261649088897253E-3</v>
      </c>
      <c r="AB176" s="177">
        <f t="shared" si="90"/>
        <v>-8.6899227926137169E-4</v>
      </c>
      <c r="AC176" s="177">
        <f t="shared" si="91"/>
        <v>-1.2839999995776452E-2</v>
      </c>
      <c r="AD176" s="177">
        <f t="shared" si="92"/>
        <v>-7.8138350868867269E-3</v>
      </c>
      <c r="AE176" s="177">
        <f t="shared" si="93"/>
        <v>6.1056018765062102E-5</v>
      </c>
      <c r="AF176" s="177">
        <f t="shared" si="94"/>
        <v>-1.2839999995776452E-2</v>
      </c>
      <c r="AG176" s="178"/>
      <c r="AH176" s="177">
        <f t="shared" si="95"/>
        <v>-1.197100771651508E-2</v>
      </c>
      <c r="AI176" s="177">
        <f t="shared" si="96"/>
        <v>1.0434781878078905</v>
      </c>
      <c r="AJ176" s="177">
        <f t="shared" si="97"/>
        <v>-0.83767118294720255</v>
      </c>
      <c r="AK176" s="177">
        <f t="shared" si="98"/>
        <v>0.18905935767969587</v>
      </c>
      <c r="AL176" s="177">
        <f t="shared" si="99"/>
        <v>1.3447553902052729</v>
      </c>
      <c r="AM176" s="177">
        <f t="shared" si="100"/>
        <v>0.79613158114384908</v>
      </c>
      <c r="AN176" s="177">
        <f t="shared" si="105"/>
        <v>13.724892958667906</v>
      </c>
      <c r="AO176" s="177">
        <f t="shared" si="105"/>
        <v>13.724892914478374</v>
      </c>
      <c r="AP176" s="177">
        <f t="shared" si="105"/>
        <v>13.724892345995423</v>
      </c>
      <c r="AQ176" s="177">
        <f t="shared" si="105"/>
        <v>13.724885032726053</v>
      </c>
      <c r="AR176" s="177">
        <f t="shared" si="105"/>
        <v>13.724790961812753</v>
      </c>
      <c r="AS176" s="177">
        <f t="shared" si="105"/>
        <v>13.723582721778197</v>
      </c>
      <c r="AT176" s="177">
        <f t="shared" si="105"/>
        <v>13.708349306197075</v>
      </c>
      <c r="AU176" s="177">
        <f t="shared" si="101"/>
        <v>13.547153040226927</v>
      </c>
    </row>
    <row r="177" spans="1:47" s="177" customFormat="1" ht="12.95" customHeight="1" x14ac:dyDescent="0.2">
      <c r="A177" s="177" t="s">
        <v>144</v>
      </c>
      <c r="C177" s="196">
        <v>43926.417000000001</v>
      </c>
      <c r="D177" s="196"/>
      <c r="E177" s="177">
        <f t="shared" si="83"/>
        <v>-2747.998923448451</v>
      </c>
      <c r="F177" s="177">
        <f t="shared" si="84"/>
        <v>-2748</v>
      </c>
      <c r="G177" s="177">
        <f t="shared" si="85"/>
        <v>7.4000000313390046E-4</v>
      </c>
      <c r="I177" s="177">
        <f>G177</f>
        <v>7.4000000313390046E-4</v>
      </c>
      <c r="O177" s="177">
        <f t="shared" ca="1" si="86"/>
        <v>0.11832290496162828</v>
      </c>
      <c r="Q177" s="198">
        <f t="shared" si="87"/>
        <v>28907.917000000001</v>
      </c>
      <c r="S177" s="178">
        <f t="shared" ref="S177:S182" si="106">S$16</f>
        <v>0.1</v>
      </c>
      <c r="Z177" s="177">
        <f t="shared" si="88"/>
        <v>-2748</v>
      </c>
      <c r="AA177" s="177">
        <f t="shared" si="89"/>
        <v>-5.3454539871593846E-3</v>
      </c>
      <c r="AB177" s="177">
        <f t="shared" si="90"/>
        <v>1.1532822537913592E-2</v>
      </c>
      <c r="AC177" s="177">
        <f t="shared" si="91"/>
        <v>7.4000000313390046E-4</v>
      </c>
      <c r="AD177" s="177">
        <f t="shared" si="92"/>
        <v>6.0854539902932851E-3</v>
      </c>
      <c r="AE177" s="177">
        <f t="shared" si="93"/>
        <v>3.7032750267976463E-6</v>
      </c>
      <c r="AF177" s="177">
        <f t="shared" si="94"/>
        <v>7.4000000313390046E-4</v>
      </c>
      <c r="AG177" s="178"/>
      <c r="AH177" s="177">
        <f t="shared" si="95"/>
        <v>-1.0792822534779692E-2</v>
      </c>
      <c r="AI177" s="177">
        <f t="shared" si="96"/>
        <v>1.0052553571407448</v>
      </c>
      <c r="AJ177" s="177">
        <f t="shared" si="97"/>
        <v>-0.71320358526331884</v>
      </c>
      <c r="AK177" s="177">
        <f t="shared" si="98"/>
        <v>0.19392311559646672</v>
      </c>
      <c r="AL177" s="177">
        <f t="shared" si="99"/>
        <v>1.5437027482788361</v>
      </c>
      <c r="AM177" s="177">
        <f t="shared" si="100"/>
        <v>0.97326693337305914</v>
      </c>
      <c r="AN177" s="177">
        <f t="shared" si="105"/>
        <v>13.915425486128592</v>
      </c>
      <c r="AO177" s="177">
        <f t="shared" si="105"/>
        <v>13.915425484544278</v>
      </c>
      <c r="AP177" s="177">
        <f t="shared" si="105"/>
        <v>13.915425447410376</v>
      </c>
      <c r="AQ177" s="177">
        <f t="shared" si="105"/>
        <v>13.915424577051001</v>
      </c>
      <c r="AR177" s="177">
        <f t="shared" si="105"/>
        <v>13.915404178178484</v>
      </c>
      <c r="AS177" s="177">
        <f t="shared" si="105"/>
        <v>13.914926611086942</v>
      </c>
      <c r="AT177" s="177">
        <f t="shared" si="105"/>
        <v>13.904020835276889</v>
      </c>
      <c r="AU177" s="177">
        <f t="shared" si="101"/>
        <v>13.726180942855127</v>
      </c>
    </row>
    <row r="178" spans="1:47" s="177" customFormat="1" ht="12.95" customHeight="1" x14ac:dyDescent="0.2">
      <c r="A178" s="177" t="s">
        <v>144</v>
      </c>
      <c r="C178" s="196">
        <v>43957.349000000002</v>
      </c>
      <c r="D178" s="196"/>
      <c r="E178" s="177">
        <f t="shared" si="83"/>
        <v>-2702.9990689283886</v>
      </c>
      <c r="F178" s="177">
        <f t="shared" si="84"/>
        <v>-2703</v>
      </c>
      <c r="G178" s="177">
        <f t="shared" si="85"/>
        <v>6.4000000566011295E-4</v>
      </c>
      <c r="I178" s="177">
        <f>G178</f>
        <v>6.4000000566011295E-4</v>
      </c>
      <c r="O178" s="177">
        <f t="shared" ca="1" si="86"/>
        <v>0.11789920660055081</v>
      </c>
      <c r="Q178" s="198">
        <f t="shared" si="87"/>
        <v>28938.849000000002</v>
      </c>
      <c r="S178" s="178">
        <f t="shared" si="106"/>
        <v>0.1</v>
      </c>
      <c r="Z178" s="177">
        <f t="shared" si="88"/>
        <v>-2703</v>
      </c>
      <c r="AA178" s="177">
        <f t="shared" si="89"/>
        <v>-5.3607839880886457E-3</v>
      </c>
      <c r="AB178" s="177">
        <f t="shared" si="90"/>
        <v>1.1252634970263731E-2</v>
      </c>
      <c r="AC178" s="177">
        <f t="shared" si="91"/>
        <v>6.4000000566011295E-4</v>
      </c>
      <c r="AD178" s="177">
        <f t="shared" si="92"/>
        <v>6.0007839937487586E-3</v>
      </c>
      <c r="AE178" s="177">
        <f t="shared" si="93"/>
        <v>3.6009408539631306E-6</v>
      </c>
      <c r="AF178" s="177">
        <f t="shared" si="94"/>
        <v>6.4000000566011295E-4</v>
      </c>
      <c r="AG178" s="178"/>
      <c r="AH178" s="177">
        <f t="shared" si="95"/>
        <v>-1.0612634964603618E-2</v>
      </c>
      <c r="AI178" s="177">
        <f t="shared" si="96"/>
        <v>1.00041638756819</v>
      </c>
      <c r="AJ178" s="177">
        <f t="shared" si="97"/>
        <v>-0.69549657153096811</v>
      </c>
      <c r="AK178" s="177">
        <f t="shared" si="98"/>
        <v>0.19399386630177365</v>
      </c>
      <c r="AL178" s="177">
        <f t="shared" si="99"/>
        <v>1.5686499345573734</v>
      </c>
      <c r="AM178" s="177">
        <f t="shared" si="100"/>
        <v>0.99785590797056845</v>
      </c>
      <c r="AN178" s="177">
        <f t="shared" si="105"/>
        <v>13.939829579072923</v>
      </c>
      <c r="AO178" s="177">
        <f t="shared" si="105"/>
        <v>13.939829578237042</v>
      </c>
      <c r="AP178" s="177">
        <f t="shared" si="105"/>
        <v>13.939829556260079</v>
      </c>
      <c r="AQ178" s="177">
        <f t="shared" si="105"/>
        <v>13.939828978442067</v>
      </c>
      <c r="AR178" s="177">
        <f t="shared" si="105"/>
        <v>13.939813787058062</v>
      </c>
      <c r="AS178" s="177">
        <f t="shared" si="105"/>
        <v>13.939414804370021</v>
      </c>
      <c r="AT178" s="177">
        <f t="shared" si="105"/>
        <v>13.929206327208167</v>
      </c>
      <c r="AU178" s="177">
        <f t="shared" si="101"/>
        <v>13.749600290582652</v>
      </c>
    </row>
    <row r="179" spans="1:47" s="177" customFormat="1" ht="12.95" customHeight="1" x14ac:dyDescent="0.2">
      <c r="A179" s="177" t="s">
        <v>134</v>
      </c>
      <c r="C179" s="196">
        <v>43967.656000000003</v>
      </c>
      <c r="D179" s="196" t="s">
        <v>52</v>
      </c>
      <c r="E179" s="177">
        <f t="shared" si="83"/>
        <v>-2688.0044516861053</v>
      </c>
      <c r="F179" s="177">
        <f t="shared" si="84"/>
        <v>-2688</v>
      </c>
      <c r="G179" s="177">
        <f t="shared" si="85"/>
        <v>-3.0599999954574741E-3</v>
      </c>
      <c r="I179" s="177">
        <f>G179</f>
        <v>-3.0599999954574741E-3</v>
      </c>
      <c r="O179" s="177">
        <f t="shared" ca="1" si="86"/>
        <v>0.11775797381352499</v>
      </c>
      <c r="Q179" s="198">
        <f t="shared" si="87"/>
        <v>28949.156000000003</v>
      </c>
      <c r="S179" s="178">
        <f t="shared" si="106"/>
        <v>0.1</v>
      </c>
      <c r="Z179" s="177">
        <f t="shared" si="88"/>
        <v>-2688</v>
      </c>
      <c r="AA179" s="177">
        <f t="shared" si="89"/>
        <v>-5.3646632822287963E-3</v>
      </c>
      <c r="AB179" s="177">
        <f t="shared" si="90"/>
        <v>7.4913609147563929E-3</v>
      </c>
      <c r="AC179" s="177">
        <f t="shared" si="91"/>
        <v>-3.0599999954574741E-3</v>
      </c>
      <c r="AD179" s="177">
        <f t="shared" si="92"/>
        <v>2.3046632867713222E-3</v>
      </c>
      <c r="AE179" s="177">
        <f t="shared" si="93"/>
        <v>5.3114728653915933E-7</v>
      </c>
      <c r="AF179" s="177">
        <f t="shared" si="94"/>
        <v>-3.0599999954574741E-3</v>
      </c>
      <c r="AG179" s="178"/>
      <c r="AH179" s="177">
        <f t="shared" si="95"/>
        <v>-1.0551360910213867E-2</v>
      </c>
      <c r="AI179" s="177">
        <f t="shared" si="96"/>
        <v>0.99881352932842749</v>
      </c>
      <c r="AJ179" s="177">
        <f t="shared" si="97"/>
        <v>-0.68953609454679066</v>
      </c>
      <c r="AK179" s="177">
        <f t="shared" si="98"/>
        <v>0.19399068490178303</v>
      </c>
      <c r="AL179" s="177">
        <f t="shared" si="99"/>
        <v>1.5769123724103009</v>
      </c>
      <c r="AM179" s="177">
        <f t="shared" si="100"/>
        <v>1.0061348251739992</v>
      </c>
      <c r="AN179" s="177">
        <f t="shared" si="105"/>
        <v>13.947938176433587</v>
      </c>
      <c r="AO179" s="177">
        <f t="shared" si="105"/>
        <v>13.947938175769695</v>
      </c>
      <c r="AP179" s="177">
        <f t="shared" si="105"/>
        <v>13.947938157576189</v>
      </c>
      <c r="AQ179" s="177">
        <f t="shared" si="105"/>
        <v>13.947937658996517</v>
      </c>
      <c r="AR179" s="177">
        <f t="shared" si="105"/>
        <v>13.947923996291689</v>
      </c>
      <c r="AS179" s="177">
        <f t="shared" si="105"/>
        <v>13.94754997227291</v>
      </c>
      <c r="AT179" s="177">
        <f t="shared" si="105"/>
        <v>13.937579647850688</v>
      </c>
      <c r="AU179" s="177">
        <f t="shared" si="101"/>
        <v>13.757406739825161</v>
      </c>
    </row>
    <row r="180" spans="1:47" s="177" customFormat="1" ht="12.95" customHeight="1" x14ac:dyDescent="0.2">
      <c r="A180" s="177" t="s">
        <v>134</v>
      </c>
      <c r="C180" s="196">
        <v>43980.709000000003</v>
      </c>
      <c r="D180" s="196" t="s">
        <v>52</v>
      </c>
      <c r="E180" s="177">
        <f t="shared" si="83"/>
        <v>-2669.0149553376518</v>
      </c>
      <c r="F180" s="177">
        <f t="shared" si="84"/>
        <v>-2669</v>
      </c>
      <c r="G180" s="177">
        <f t="shared" si="85"/>
        <v>-1.0279999994963873E-2</v>
      </c>
      <c r="I180" s="177">
        <f>G180</f>
        <v>-1.0279999994963873E-2</v>
      </c>
      <c r="O180" s="177">
        <f t="shared" ca="1" si="86"/>
        <v>0.11757907894995893</v>
      </c>
      <c r="Q180" s="198">
        <f t="shared" si="87"/>
        <v>28962.209000000003</v>
      </c>
      <c r="S180" s="178">
        <f t="shared" si="106"/>
        <v>0.1</v>
      </c>
      <c r="Z180" s="177">
        <f t="shared" si="88"/>
        <v>-2669</v>
      </c>
      <c r="AA180" s="177">
        <f t="shared" si="89"/>
        <v>-5.3687114899752938E-3</v>
      </c>
      <c r="AB180" s="177">
        <f t="shared" si="90"/>
        <v>1.928953117042078E-4</v>
      </c>
      <c r="AC180" s="177">
        <f t="shared" si="91"/>
        <v>-1.0279999994963873E-2</v>
      </c>
      <c r="AD180" s="177">
        <f t="shared" si="92"/>
        <v>-4.9112885049885794E-3</v>
      </c>
      <c r="AE180" s="177">
        <f t="shared" si="93"/>
        <v>2.4120754779232956E-6</v>
      </c>
      <c r="AF180" s="177">
        <f t="shared" si="94"/>
        <v>-1.0279999994963873E-2</v>
      </c>
      <c r="AG180" s="178"/>
      <c r="AH180" s="177">
        <f t="shared" si="95"/>
        <v>-1.0472895306668081E-2</v>
      </c>
      <c r="AI180" s="177">
        <f t="shared" si="96"/>
        <v>0.99679072962471371</v>
      </c>
      <c r="AJ180" s="177">
        <f t="shared" si="97"/>
        <v>-0.68194637597808838</v>
      </c>
      <c r="AK180" s="177">
        <f t="shared" si="98"/>
        <v>0.1939677656853728</v>
      </c>
      <c r="AL180" s="177">
        <f t="shared" si="99"/>
        <v>1.5873401971980414</v>
      </c>
      <c r="AM180" s="177">
        <f t="shared" si="100"/>
        <v>1.0166822453511652</v>
      </c>
      <c r="AN180" s="177">
        <f t="shared" si="105"/>
        <v>13.958190437071243</v>
      </c>
      <c r="AO180" s="177">
        <f t="shared" si="105"/>
        <v>13.958190436582324</v>
      </c>
      <c r="AP180" s="177">
        <f t="shared" si="105"/>
        <v>13.958190422425249</v>
      </c>
      <c r="AQ180" s="177">
        <f t="shared" si="105"/>
        <v>13.958190012495834</v>
      </c>
      <c r="AR180" s="177">
        <f t="shared" si="105"/>
        <v>13.958178143065579</v>
      </c>
      <c r="AS180" s="177">
        <f t="shared" si="105"/>
        <v>13.957834802954496</v>
      </c>
      <c r="AT180" s="177">
        <f t="shared" si="105"/>
        <v>13.948170087548936</v>
      </c>
      <c r="AU180" s="177">
        <f t="shared" si="101"/>
        <v>13.767294908865672</v>
      </c>
    </row>
    <row r="181" spans="1:47" s="177" customFormat="1" ht="12.95" customHeight="1" x14ac:dyDescent="0.2">
      <c r="A181" s="177" t="s">
        <v>145</v>
      </c>
      <c r="C181" s="196">
        <v>43981.406000000003</v>
      </c>
      <c r="D181" s="196"/>
      <c r="E181" s="177">
        <f t="shared" si="83"/>
        <v>-2668.0009601675856</v>
      </c>
      <c r="F181" s="177">
        <f t="shared" si="84"/>
        <v>-2668</v>
      </c>
      <c r="G181" s="177">
        <f t="shared" si="85"/>
        <v>-6.5999999787891284E-4</v>
      </c>
      <c r="I181" s="177">
        <f>+G181</f>
        <v>-6.5999999787891284E-4</v>
      </c>
      <c r="O181" s="177">
        <f t="shared" ca="1" si="86"/>
        <v>0.11756966343082388</v>
      </c>
      <c r="Q181" s="198">
        <f t="shared" si="87"/>
        <v>28962.906000000003</v>
      </c>
      <c r="S181" s="178">
        <f t="shared" si="106"/>
        <v>0.1</v>
      </c>
      <c r="Z181" s="177">
        <f t="shared" si="88"/>
        <v>-2668</v>
      </c>
      <c r="AA181" s="177">
        <f t="shared" si="89"/>
        <v>-5.368897999311532E-3</v>
      </c>
      <c r="AB181" s="177">
        <f t="shared" si="90"/>
        <v>9.8087394120670596E-3</v>
      </c>
      <c r="AC181" s="177">
        <f t="shared" si="91"/>
        <v>-6.5999999787891284E-4</v>
      </c>
      <c r="AD181" s="177">
        <f t="shared" si="92"/>
        <v>4.7088980014326192E-3</v>
      </c>
      <c r="AE181" s="177">
        <f t="shared" si="93"/>
        <v>2.2173720387896115E-6</v>
      </c>
      <c r="AF181" s="177">
        <f t="shared" si="94"/>
        <v>-6.5999999787891284E-4</v>
      </c>
      <c r="AG181" s="178"/>
      <c r="AH181" s="177">
        <f t="shared" si="95"/>
        <v>-1.0468739409945972E-2</v>
      </c>
      <c r="AI181" s="177">
        <f t="shared" si="96"/>
        <v>0.99668450113575602</v>
      </c>
      <c r="AJ181" s="177">
        <f t="shared" si="97"/>
        <v>-0.68154571179275558</v>
      </c>
      <c r="AK181" s="177">
        <f t="shared" si="98"/>
        <v>0.19396597899786078</v>
      </c>
      <c r="AL181" s="177">
        <f t="shared" si="99"/>
        <v>1.5878878602346218</v>
      </c>
      <c r="AM181" s="177">
        <f t="shared" si="100"/>
        <v>1.0172392759345048</v>
      </c>
      <c r="AN181" s="177">
        <f t="shared" ref="AN181:AT190" si="107">$AU181+$AB$7*SIN(AO181)</f>
        <v>13.958729454445978</v>
      </c>
      <c r="AO181" s="177">
        <f t="shared" si="107"/>
        <v>13.958729453965091</v>
      </c>
      <c r="AP181" s="177">
        <f t="shared" si="107"/>
        <v>13.958729439999008</v>
      </c>
      <c r="AQ181" s="177">
        <f t="shared" si="107"/>
        <v>13.958729034391402</v>
      </c>
      <c r="AR181" s="177">
        <f t="shared" si="107"/>
        <v>13.958717254998602</v>
      </c>
      <c r="AS181" s="177">
        <f t="shared" si="107"/>
        <v>13.958375500455631</v>
      </c>
      <c r="AT181" s="177">
        <f t="shared" si="107"/>
        <v>13.948726989813299</v>
      </c>
      <c r="AU181" s="177">
        <f t="shared" si="101"/>
        <v>13.767815338815172</v>
      </c>
    </row>
    <row r="182" spans="1:47" s="177" customFormat="1" ht="12.95" customHeight="1" x14ac:dyDescent="0.2">
      <c r="A182" s="177" t="s">
        <v>142</v>
      </c>
      <c r="C182" s="196">
        <v>44014.392999999996</v>
      </c>
      <c r="D182" s="196"/>
      <c r="E182" s="177">
        <f t="shared" si="83"/>
        <v>-2620.0114929151287</v>
      </c>
      <c r="F182" s="177">
        <f t="shared" si="84"/>
        <v>-2620</v>
      </c>
      <c r="G182" s="177">
        <f t="shared" si="85"/>
        <v>-7.900000004156027E-3</v>
      </c>
      <c r="I182" s="177">
        <f>+G182</f>
        <v>-7.900000004156027E-3</v>
      </c>
      <c r="O182" s="177">
        <f t="shared" ca="1" si="86"/>
        <v>0.11711771851234123</v>
      </c>
      <c r="Q182" s="198">
        <f t="shared" si="87"/>
        <v>28995.892999999996</v>
      </c>
      <c r="S182" s="178">
        <f t="shared" si="106"/>
        <v>0.1</v>
      </c>
      <c r="Z182" s="177">
        <f t="shared" si="88"/>
        <v>-2620</v>
      </c>
      <c r="AA182" s="177">
        <f t="shared" si="89"/>
        <v>-5.374783082768779E-3</v>
      </c>
      <c r="AB182" s="177">
        <f t="shared" si="90"/>
        <v>2.3662391095623479E-3</v>
      </c>
      <c r="AC182" s="177">
        <f t="shared" si="91"/>
        <v>-7.900000004156027E-3</v>
      </c>
      <c r="AD182" s="177">
        <f t="shared" si="92"/>
        <v>-2.525216921387248E-3</v>
      </c>
      <c r="AE182" s="177">
        <f t="shared" si="93"/>
        <v>6.3767205000604908E-7</v>
      </c>
      <c r="AF182" s="177">
        <f t="shared" si="94"/>
        <v>-7.900000004156027E-3</v>
      </c>
      <c r="AG182" s="178"/>
      <c r="AH182" s="177">
        <f t="shared" si="95"/>
        <v>-1.0266239113718375E-2</v>
      </c>
      <c r="AI182" s="177">
        <f t="shared" si="96"/>
        <v>0.9916137545740914</v>
      </c>
      <c r="AJ182" s="177">
        <f t="shared" si="97"/>
        <v>-0.66217798924227722</v>
      </c>
      <c r="AK182" s="177">
        <f t="shared" si="98"/>
        <v>0.19381296248954508</v>
      </c>
      <c r="AL182" s="177">
        <f t="shared" si="99"/>
        <v>1.6140391388631841</v>
      </c>
      <c r="AM182" s="177">
        <f t="shared" si="100"/>
        <v>1.0442054855040617</v>
      </c>
      <c r="AN182" s="177">
        <f t="shared" si="107"/>
        <v>13.984534977216937</v>
      </c>
      <c r="AO182" s="177">
        <f t="shared" si="107"/>
        <v>13.984534977012988</v>
      </c>
      <c r="AP182" s="177">
        <f t="shared" si="107"/>
        <v>13.984534970098286</v>
      </c>
      <c r="AQ182" s="177">
        <f t="shared" si="107"/>
        <v>13.984534735661267</v>
      </c>
      <c r="AR182" s="177">
        <f t="shared" si="107"/>
        <v>13.984526787487267</v>
      </c>
      <c r="AS182" s="177">
        <f t="shared" si="107"/>
        <v>13.984257561195097</v>
      </c>
      <c r="AT182" s="177">
        <f t="shared" si="107"/>
        <v>13.975400496226685</v>
      </c>
      <c r="AU182" s="177">
        <f t="shared" si="101"/>
        <v>13.792795976391201</v>
      </c>
    </row>
    <row r="183" spans="1:47" s="177" customFormat="1" ht="12.95" customHeight="1" x14ac:dyDescent="0.2">
      <c r="A183" s="177" t="s">
        <v>132</v>
      </c>
      <c r="C183" s="196">
        <v>44014.397299999997</v>
      </c>
      <c r="D183" s="196"/>
      <c r="E183" s="177">
        <f t="shared" si="83"/>
        <v>-2620.0052372777805</v>
      </c>
      <c r="F183" s="177">
        <f t="shared" si="84"/>
        <v>-2620</v>
      </c>
      <c r="G183" s="177">
        <f t="shared" si="85"/>
        <v>-3.6000000036437996E-3</v>
      </c>
      <c r="J183" s="177">
        <f>G183</f>
        <v>-3.6000000036437996E-3</v>
      </c>
      <c r="O183" s="177">
        <f t="shared" ca="1" si="86"/>
        <v>0.11711771851234123</v>
      </c>
      <c r="Q183" s="198">
        <f t="shared" si="87"/>
        <v>28995.897299999997</v>
      </c>
      <c r="S183" s="178">
        <f>S$17</f>
        <v>1</v>
      </c>
      <c r="Z183" s="177">
        <f t="shared" si="88"/>
        <v>-2620</v>
      </c>
      <c r="AA183" s="177">
        <f t="shared" si="89"/>
        <v>-5.374783082768779E-3</v>
      </c>
      <c r="AB183" s="177">
        <f t="shared" si="90"/>
        <v>6.6662391100745753E-3</v>
      </c>
      <c r="AC183" s="177">
        <f t="shared" si="91"/>
        <v>-3.6000000036437996E-3</v>
      </c>
      <c r="AD183" s="177">
        <f t="shared" si="92"/>
        <v>1.7747830791249794E-3</v>
      </c>
      <c r="AE183" s="177">
        <f t="shared" si="93"/>
        <v>3.1498549779483429E-6</v>
      </c>
      <c r="AF183" s="177">
        <f t="shared" si="94"/>
        <v>-3.6000000036437996E-3</v>
      </c>
      <c r="AG183" s="178"/>
      <c r="AH183" s="177">
        <f t="shared" si="95"/>
        <v>-1.0266239113718375E-2</v>
      </c>
      <c r="AI183" s="177">
        <f t="shared" si="96"/>
        <v>0.9916137545740914</v>
      </c>
      <c r="AJ183" s="177">
        <f t="shared" si="97"/>
        <v>-0.66217798924227722</v>
      </c>
      <c r="AK183" s="177">
        <f t="shared" si="98"/>
        <v>0.19381296248954508</v>
      </c>
      <c r="AL183" s="177">
        <f t="shared" si="99"/>
        <v>1.6140391388631841</v>
      </c>
      <c r="AM183" s="177">
        <f t="shared" si="100"/>
        <v>1.0442054855040617</v>
      </c>
      <c r="AN183" s="177">
        <f t="shared" si="107"/>
        <v>13.984534977216937</v>
      </c>
      <c r="AO183" s="177">
        <f t="shared" si="107"/>
        <v>13.984534977012988</v>
      </c>
      <c r="AP183" s="177">
        <f t="shared" si="107"/>
        <v>13.984534970098286</v>
      </c>
      <c r="AQ183" s="177">
        <f t="shared" si="107"/>
        <v>13.984534735661267</v>
      </c>
      <c r="AR183" s="177">
        <f t="shared" si="107"/>
        <v>13.984526787487267</v>
      </c>
      <c r="AS183" s="177">
        <f t="shared" si="107"/>
        <v>13.984257561195097</v>
      </c>
      <c r="AT183" s="177">
        <f t="shared" si="107"/>
        <v>13.975400496226685</v>
      </c>
      <c r="AU183" s="177">
        <f t="shared" si="101"/>
        <v>13.792795976391201</v>
      </c>
    </row>
    <row r="184" spans="1:47" s="177" customFormat="1" ht="12.95" customHeight="1" x14ac:dyDescent="0.2">
      <c r="A184" s="177" t="s">
        <v>142</v>
      </c>
      <c r="C184" s="196">
        <v>44016.451999999997</v>
      </c>
      <c r="D184" s="196"/>
      <c r="E184" s="177">
        <f t="shared" si="83"/>
        <v>-2617.0160609851905</v>
      </c>
      <c r="F184" s="177">
        <f t="shared" si="84"/>
        <v>-2617</v>
      </c>
      <c r="G184" s="177">
        <f t="shared" si="85"/>
        <v>-1.1039999997592531E-2</v>
      </c>
      <c r="I184" s="177">
        <f>+G184</f>
        <v>-1.1039999997592531E-2</v>
      </c>
      <c r="O184" s="177">
        <f t="shared" ca="1" si="86"/>
        <v>0.11708947195493608</v>
      </c>
      <c r="Q184" s="198">
        <f t="shared" si="87"/>
        <v>28997.951999999997</v>
      </c>
      <c r="S184" s="178">
        <f t="shared" ref="S184:S201" si="108">S$16</f>
        <v>0.1</v>
      </c>
      <c r="Z184" s="177">
        <f t="shared" si="88"/>
        <v>-2617</v>
      </c>
      <c r="AA184" s="177">
        <f t="shared" si="89"/>
        <v>-5.374954112517245E-3</v>
      </c>
      <c r="AB184" s="177">
        <f t="shared" si="90"/>
        <v>-7.8661068057677384E-4</v>
      </c>
      <c r="AC184" s="177">
        <f t="shared" si="91"/>
        <v>-1.1039999997592531E-2</v>
      </c>
      <c r="AD184" s="177">
        <f t="shared" si="92"/>
        <v>-5.6650458850752861E-3</v>
      </c>
      <c r="AE184" s="177">
        <f t="shared" si="93"/>
        <v>3.2092744880008433E-6</v>
      </c>
      <c r="AF184" s="177">
        <f t="shared" si="94"/>
        <v>-1.1039999997592531E-2</v>
      </c>
      <c r="AG184" s="178"/>
      <c r="AH184" s="177">
        <f t="shared" si="95"/>
        <v>-1.0253389317015757E-2</v>
      </c>
      <c r="AI184" s="177">
        <f t="shared" si="96"/>
        <v>0.9912986988167225</v>
      </c>
      <c r="AJ184" s="177">
        <f t="shared" si="97"/>
        <v>-0.6609589591275824</v>
      </c>
      <c r="AK184" s="177">
        <f t="shared" si="98"/>
        <v>0.19379907352470824</v>
      </c>
      <c r="AL184" s="177">
        <f t="shared" si="99"/>
        <v>1.6156647627278435</v>
      </c>
      <c r="AM184" s="177">
        <f t="shared" si="100"/>
        <v>1.0459060028731373</v>
      </c>
      <c r="AN184" s="177">
        <f t="shared" si="107"/>
        <v>13.986143461079932</v>
      </c>
      <c r="AO184" s="177">
        <f t="shared" si="107"/>
        <v>13.986143460887503</v>
      </c>
      <c r="AP184" s="177">
        <f t="shared" si="107"/>
        <v>13.98614345429438</v>
      </c>
      <c r="AQ184" s="177">
        <f t="shared" si="107"/>
        <v>13.986143228397918</v>
      </c>
      <c r="AR184" s="177">
        <f t="shared" si="107"/>
        <v>13.986135488835432</v>
      </c>
      <c r="AS184" s="177">
        <f t="shared" si="107"/>
        <v>13.98587055677897</v>
      </c>
      <c r="AT184" s="177">
        <f t="shared" si="107"/>
        <v>13.9770638176229</v>
      </c>
      <c r="AU184" s="177">
        <f t="shared" si="101"/>
        <v>13.794357266239704</v>
      </c>
    </row>
    <row r="185" spans="1:47" s="177" customFormat="1" ht="12.95" customHeight="1" x14ac:dyDescent="0.2">
      <c r="A185" s="177" t="s">
        <v>145</v>
      </c>
      <c r="C185" s="196">
        <v>44025.394</v>
      </c>
      <c r="D185" s="196"/>
      <c r="E185" s="177">
        <f t="shared" si="83"/>
        <v>-2604.0072449009244</v>
      </c>
      <c r="F185" s="177">
        <f t="shared" si="84"/>
        <v>-2604</v>
      </c>
      <c r="G185" s="177">
        <f t="shared" si="85"/>
        <v>-4.9799999978858978E-3</v>
      </c>
      <c r="I185" s="177">
        <f>+G185</f>
        <v>-4.9799999978858978E-3</v>
      </c>
      <c r="O185" s="177">
        <f t="shared" ca="1" si="86"/>
        <v>0.11696707020618036</v>
      </c>
      <c r="Q185" s="198">
        <f t="shared" si="87"/>
        <v>29006.894</v>
      </c>
      <c r="S185" s="178">
        <f t="shared" si="108"/>
        <v>0.1</v>
      </c>
      <c r="Z185" s="177">
        <f t="shared" si="88"/>
        <v>-2604</v>
      </c>
      <c r="AA185" s="177">
        <f t="shared" si="89"/>
        <v>-5.3754322946606E-3</v>
      </c>
      <c r="AB185" s="177">
        <f t="shared" si="90"/>
        <v>5.2174483515804639E-3</v>
      </c>
      <c r="AC185" s="177">
        <f t="shared" si="91"/>
        <v>-4.9799999978858978E-3</v>
      </c>
      <c r="AD185" s="177">
        <f t="shared" si="92"/>
        <v>3.9543229677470228E-4</v>
      </c>
      <c r="AE185" s="177">
        <f t="shared" si="93"/>
        <v>1.5636670133251624E-8</v>
      </c>
      <c r="AF185" s="177">
        <f t="shared" si="94"/>
        <v>-4.9799999978858978E-3</v>
      </c>
      <c r="AG185" s="178"/>
      <c r="AH185" s="177">
        <f t="shared" si="95"/>
        <v>-1.0197448349466362E-2</v>
      </c>
      <c r="AI185" s="177">
        <f t="shared" si="96"/>
        <v>0.98993604268846158</v>
      </c>
      <c r="AJ185" s="177">
        <f t="shared" si="97"/>
        <v>-0.65566535226895084</v>
      </c>
      <c r="AK185" s="177">
        <f t="shared" si="98"/>
        <v>0.19373309037061506</v>
      </c>
      <c r="AL185" s="177">
        <f t="shared" si="99"/>
        <v>1.6226972139116158</v>
      </c>
      <c r="AM185" s="177">
        <f t="shared" si="100"/>
        <v>1.0532959035993201</v>
      </c>
      <c r="AN185" s="177">
        <f t="shared" si="107"/>
        <v>13.993107658189443</v>
      </c>
      <c r="AO185" s="177">
        <f t="shared" si="107"/>
        <v>13.993107658040916</v>
      </c>
      <c r="AP185" s="177">
        <f t="shared" si="107"/>
        <v>13.993107652707842</v>
      </c>
      <c r="AQ185" s="177">
        <f t="shared" si="107"/>
        <v>13.993107461216002</v>
      </c>
      <c r="AR185" s="177">
        <f t="shared" si="107"/>
        <v>13.993100585588518</v>
      </c>
      <c r="AS185" s="177">
        <f t="shared" si="107"/>
        <v>13.992853927664379</v>
      </c>
      <c r="AT185" s="177">
        <f t="shared" si="107"/>
        <v>13.984266394002374</v>
      </c>
      <c r="AU185" s="177">
        <f t="shared" si="101"/>
        <v>13.801122855583209</v>
      </c>
    </row>
    <row r="186" spans="1:47" s="177" customFormat="1" ht="12.95" customHeight="1" x14ac:dyDescent="0.2">
      <c r="A186" s="177" t="s">
        <v>134</v>
      </c>
      <c r="C186" s="196">
        <v>44237.8</v>
      </c>
      <c r="D186" s="196" t="s">
        <v>52</v>
      </c>
      <c r="E186" s="177">
        <f t="shared" si="83"/>
        <v>-2294.9991271203626</v>
      </c>
      <c r="F186" s="177">
        <f t="shared" si="84"/>
        <v>-2295</v>
      </c>
      <c r="G186" s="177">
        <f t="shared" si="85"/>
        <v>6.0000000667059794E-4</v>
      </c>
      <c r="I186" s="177">
        <f>G186</f>
        <v>6.0000000667059794E-4</v>
      </c>
      <c r="O186" s="177">
        <f t="shared" ca="1" si="86"/>
        <v>0.11405767479344832</v>
      </c>
      <c r="Q186" s="198">
        <f t="shared" si="87"/>
        <v>29219.300000000003</v>
      </c>
      <c r="S186" s="178">
        <f t="shared" si="108"/>
        <v>0.1</v>
      </c>
      <c r="Z186" s="177">
        <f t="shared" si="88"/>
        <v>-2295</v>
      </c>
      <c r="AA186" s="177">
        <f t="shared" si="89"/>
        <v>-5.2719141800933291E-3</v>
      </c>
      <c r="AB186" s="177">
        <f t="shared" si="90"/>
        <v>9.3550103318871154E-3</v>
      </c>
      <c r="AC186" s="177">
        <f t="shared" si="91"/>
        <v>6.0000000667059794E-4</v>
      </c>
      <c r="AD186" s="177">
        <f t="shared" si="92"/>
        <v>5.871914186763927E-3</v>
      </c>
      <c r="AE186" s="177">
        <f t="shared" si="93"/>
        <v>3.4479376216719475E-6</v>
      </c>
      <c r="AF186" s="177">
        <f t="shared" si="94"/>
        <v>6.0000000667059794E-4</v>
      </c>
      <c r="AG186" s="178"/>
      <c r="AH186" s="177">
        <f t="shared" si="95"/>
        <v>-8.7550103252165175E-3</v>
      </c>
      <c r="AI186" s="177">
        <f t="shared" si="96"/>
        <v>0.95888247286574624</v>
      </c>
      <c r="AJ186" s="177">
        <f t="shared" si="97"/>
        <v>-0.52557617387191591</v>
      </c>
      <c r="AK186" s="177">
        <f t="shared" si="98"/>
        <v>0.18958676774416847</v>
      </c>
      <c r="AL186" s="177">
        <f t="shared" si="99"/>
        <v>1.7843684703317386</v>
      </c>
      <c r="AM186" s="177">
        <f t="shared" si="100"/>
        <v>1.2401279007983554</v>
      </c>
      <c r="AN186" s="177">
        <f t="shared" si="107"/>
        <v>14.155895999707807</v>
      </c>
      <c r="AO186" s="177">
        <f t="shared" si="107"/>
        <v>14.155895999707809</v>
      </c>
      <c r="AP186" s="177">
        <f t="shared" si="107"/>
        <v>14.155895999707335</v>
      </c>
      <c r="AQ186" s="177">
        <f t="shared" si="107"/>
        <v>14.155895999837634</v>
      </c>
      <c r="AR186" s="177">
        <f t="shared" si="107"/>
        <v>14.155895963973396</v>
      </c>
      <c r="AS186" s="177">
        <f t="shared" si="107"/>
        <v>14.15590583286771</v>
      </c>
      <c r="AT186" s="177">
        <f t="shared" si="107"/>
        <v>14.15295924338305</v>
      </c>
      <c r="AU186" s="177">
        <f t="shared" si="101"/>
        <v>13.961935709978889</v>
      </c>
    </row>
    <row r="187" spans="1:47" s="177" customFormat="1" ht="12.95" customHeight="1" x14ac:dyDescent="0.2">
      <c r="A187" s="177" t="s">
        <v>134</v>
      </c>
      <c r="C187" s="196">
        <v>44237.809000000001</v>
      </c>
      <c r="D187" s="196" t="s">
        <v>52</v>
      </c>
      <c r="E187" s="177">
        <f t="shared" si="83"/>
        <v>-2294.9860339259167</v>
      </c>
      <c r="F187" s="177">
        <f t="shared" si="84"/>
        <v>-2295</v>
      </c>
      <c r="G187" s="177">
        <f t="shared" si="85"/>
        <v>9.6000000048661605E-3</v>
      </c>
      <c r="I187" s="177">
        <f>G187</f>
        <v>9.6000000048661605E-3</v>
      </c>
      <c r="O187" s="177">
        <f t="shared" ca="1" si="86"/>
        <v>0.11405767479344832</v>
      </c>
      <c r="Q187" s="198">
        <f t="shared" si="87"/>
        <v>29219.309000000001</v>
      </c>
      <c r="S187" s="178">
        <f t="shared" si="108"/>
        <v>0.1</v>
      </c>
      <c r="Z187" s="177">
        <f t="shared" si="88"/>
        <v>-2295</v>
      </c>
      <c r="AA187" s="177">
        <f t="shared" si="89"/>
        <v>-5.2719141800933291E-3</v>
      </c>
      <c r="AB187" s="177">
        <f t="shared" si="90"/>
        <v>1.8355010330082678E-2</v>
      </c>
      <c r="AC187" s="177">
        <f t="shared" si="91"/>
        <v>9.6000000048661605E-3</v>
      </c>
      <c r="AD187" s="177">
        <f t="shared" si="92"/>
        <v>1.4871914184959489E-2</v>
      </c>
      <c r="AE187" s="177">
        <f t="shared" si="93"/>
        <v>2.2117383152479926E-5</v>
      </c>
      <c r="AF187" s="177">
        <f t="shared" si="94"/>
        <v>9.6000000048661605E-3</v>
      </c>
      <c r="AG187" s="178"/>
      <c r="AH187" s="177">
        <f t="shared" si="95"/>
        <v>-8.7550103252165175E-3</v>
      </c>
      <c r="AI187" s="177">
        <f t="shared" si="96"/>
        <v>0.95888247286574624</v>
      </c>
      <c r="AJ187" s="177">
        <f t="shared" si="97"/>
        <v>-0.52557617387191591</v>
      </c>
      <c r="AK187" s="177">
        <f t="shared" si="98"/>
        <v>0.18958676774416847</v>
      </c>
      <c r="AL187" s="177">
        <f t="shared" si="99"/>
        <v>1.7843684703317386</v>
      </c>
      <c r="AM187" s="177">
        <f t="shared" si="100"/>
        <v>1.2401279007983554</v>
      </c>
      <c r="AN187" s="177">
        <f t="shared" si="107"/>
        <v>14.155895999707807</v>
      </c>
      <c r="AO187" s="177">
        <f t="shared" si="107"/>
        <v>14.155895999707809</v>
      </c>
      <c r="AP187" s="177">
        <f t="shared" si="107"/>
        <v>14.155895999707335</v>
      </c>
      <c r="AQ187" s="177">
        <f t="shared" si="107"/>
        <v>14.155895999837634</v>
      </c>
      <c r="AR187" s="177">
        <f t="shared" si="107"/>
        <v>14.155895963973396</v>
      </c>
      <c r="AS187" s="177">
        <f t="shared" si="107"/>
        <v>14.15590583286771</v>
      </c>
      <c r="AT187" s="177">
        <f t="shared" si="107"/>
        <v>14.15295924338305</v>
      </c>
      <c r="AU187" s="177">
        <f t="shared" si="101"/>
        <v>13.961935709978889</v>
      </c>
    </row>
    <row r="188" spans="1:47" s="177" customFormat="1" ht="12.95" customHeight="1" x14ac:dyDescent="0.2">
      <c r="A188" s="177" t="s">
        <v>146</v>
      </c>
      <c r="C188" s="196">
        <v>44278.356</v>
      </c>
      <c r="D188" s="196"/>
      <c r="E188" s="177">
        <f t="shared" si="83"/>
        <v>-2235.9982833367249</v>
      </c>
      <c r="F188" s="177">
        <f t="shared" si="84"/>
        <v>-2236</v>
      </c>
      <c r="G188" s="177">
        <f t="shared" si="85"/>
        <v>1.1799999992945231E-3</v>
      </c>
      <c r="I188" s="177">
        <f>+G188</f>
        <v>1.1799999992945231E-3</v>
      </c>
      <c r="O188" s="177">
        <f t="shared" ca="1" si="86"/>
        <v>0.11350215916448007</v>
      </c>
      <c r="Q188" s="198">
        <f t="shared" si="87"/>
        <v>29259.856</v>
      </c>
      <c r="S188" s="178">
        <f t="shared" si="108"/>
        <v>0.1</v>
      </c>
      <c r="Z188" s="177">
        <f t="shared" si="88"/>
        <v>-2236</v>
      </c>
      <c r="AA188" s="177">
        <f t="shared" si="89"/>
        <v>-5.2297989200918715E-3</v>
      </c>
      <c r="AB188" s="177">
        <f t="shared" si="90"/>
        <v>9.6377062805375474E-3</v>
      </c>
      <c r="AC188" s="177">
        <f t="shared" si="91"/>
        <v>1.1799999992945231E-3</v>
      </c>
      <c r="AD188" s="177">
        <f t="shared" si="92"/>
        <v>6.4097989193863947E-3</v>
      </c>
      <c r="AE188" s="177">
        <f t="shared" si="93"/>
        <v>4.108552218696699E-6</v>
      </c>
      <c r="AF188" s="177">
        <f t="shared" si="94"/>
        <v>1.1799999992945231E-3</v>
      </c>
      <c r="AG188" s="178"/>
      <c r="AH188" s="177">
        <f t="shared" si="95"/>
        <v>-8.4577062812430243E-3</v>
      </c>
      <c r="AI188" s="177">
        <f t="shared" si="96"/>
        <v>0.95326525134333395</v>
      </c>
      <c r="AJ188" s="177">
        <f t="shared" si="97"/>
        <v>-0.50005583748825888</v>
      </c>
      <c r="AK188" s="177">
        <f t="shared" si="98"/>
        <v>0.18828079245986729</v>
      </c>
      <c r="AL188" s="177">
        <f t="shared" si="99"/>
        <v>1.8140974462686945</v>
      </c>
      <c r="AM188" s="177">
        <f t="shared" si="100"/>
        <v>1.2785640992850911</v>
      </c>
      <c r="AN188" s="177">
        <f t="shared" si="107"/>
        <v>14.186400323728749</v>
      </c>
      <c r="AO188" s="177">
        <f t="shared" si="107"/>
        <v>14.18640032372889</v>
      </c>
      <c r="AP188" s="177">
        <f t="shared" si="107"/>
        <v>14.186400323714167</v>
      </c>
      <c r="AQ188" s="177">
        <f t="shared" si="107"/>
        <v>14.186400325256242</v>
      </c>
      <c r="AR188" s="177">
        <f t="shared" si="107"/>
        <v>14.186400163733703</v>
      </c>
      <c r="AS188" s="177">
        <f t="shared" si="107"/>
        <v>14.186417079309836</v>
      </c>
      <c r="AT188" s="177">
        <f t="shared" si="107"/>
        <v>14.184612864371415</v>
      </c>
      <c r="AU188" s="177">
        <f t="shared" si="101"/>
        <v>13.992641076999423</v>
      </c>
    </row>
    <row r="189" spans="1:47" s="177" customFormat="1" ht="12.95" customHeight="1" x14ac:dyDescent="0.2">
      <c r="A189" s="177" t="s">
        <v>134</v>
      </c>
      <c r="C189" s="196">
        <v>44281.796000000002</v>
      </c>
      <c r="D189" s="196" t="s">
        <v>52</v>
      </c>
      <c r="E189" s="177">
        <f t="shared" si="83"/>
        <v>-2230.9937734586338</v>
      </c>
      <c r="F189" s="177">
        <f t="shared" si="84"/>
        <v>-2231</v>
      </c>
      <c r="G189" s="177">
        <f t="shared" si="85"/>
        <v>4.2800000010174699E-3</v>
      </c>
      <c r="I189" s="177">
        <f>G189</f>
        <v>4.2800000010174699E-3</v>
      </c>
      <c r="O189" s="177">
        <f t="shared" ca="1" si="86"/>
        <v>0.11345508156880479</v>
      </c>
      <c r="Q189" s="198">
        <f t="shared" si="87"/>
        <v>29263.296000000002</v>
      </c>
      <c r="S189" s="178">
        <f t="shared" si="108"/>
        <v>0.1</v>
      </c>
      <c r="Z189" s="177">
        <f t="shared" si="88"/>
        <v>-2231</v>
      </c>
      <c r="AA189" s="177">
        <f t="shared" si="89"/>
        <v>-5.2259386174208075E-3</v>
      </c>
      <c r="AB189" s="177">
        <f t="shared" si="90"/>
        <v>1.2712226629295097E-2</v>
      </c>
      <c r="AC189" s="177">
        <f t="shared" si="91"/>
        <v>4.2800000010174699E-3</v>
      </c>
      <c r="AD189" s="177">
        <f t="shared" si="92"/>
        <v>9.5059386184382783E-3</v>
      </c>
      <c r="AE189" s="177">
        <f t="shared" si="93"/>
        <v>9.0362869017516249E-6</v>
      </c>
      <c r="AF189" s="177">
        <f t="shared" si="94"/>
        <v>4.2800000010174699E-3</v>
      </c>
      <c r="AG189" s="178"/>
      <c r="AH189" s="177">
        <f t="shared" si="95"/>
        <v>-8.4322266282776271E-3</v>
      </c>
      <c r="AI189" s="177">
        <f t="shared" si="96"/>
        <v>0.95279405151389363</v>
      </c>
      <c r="AJ189" s="177">
        <f t="shared" si="97"/>
        <v>-0.49788632420282586</v>
      </c>
      <c r="AK189" s="177">
        <f t="shared" si="98"/>
        <v>0.18816320567221542</v>
      </c>
      <c r="AL189" s="177">
        <f t="shared" si="99"/>
        <v>1.8166008708720298</v>
      </c>
      <c r="AM189" s="177">
        <f t="shared" si="100"/>
        <v>1.2818673065856991</v>
      </c>
      <c r="AN189" s="177">
        <f t="shared" si="107"/>
        <v>14.188977228118485</v>
      </c>
      <c r="AO189" s="177">
        <f t="shared" si="107"/>
        <v>14.188977228118656</v>
      </c>
      <c r="AP189" s="177">
        <f t="shared" si="107"/>
        <v>14.188977228101546</v>
      </c>
      <c r="AQ189" s="177">
        <f t="shared" si="107"/>
        <v>14.188977229804625</v>
      </c>
      <c r="AR189" s="177">
        <f t="shared" si="107"/>
        <v>14.188977060283172</v>
      </c>
      <c r="AS189" s="177">
        <f t="shared" si="107"/>
        <v>14.188993931435506</v>
      </c>
      <c r="AT189" s="177">
        <f t="shared" si="107"/>
        <v>14.187287067361893</v>
      </c>
      <c r="AU189" s="177">
        <f t="shared" si="101"/>
        <v>13.995243226746926</v>
      </c>
    </row>
    <row r="190" spans="1:47" s="177" customFormat="1" ht="12.95" customHeight="1" x14ac:dyDescent="0.2">
      <c r="A190" s="177" t="s">
        <v>134</v>
      </c>
      <c r="C190" s="196">
        <v>44314.788</v>
      </c>
      <c r="D190" s="196" t="s">
        <v>52</v>
      </c>
      <c r="E190" s="177">
        <f t="shared" si="83"/>
        <v>-2182.997032209254</v>
      </c>
      <c r="F190" s="177">
        <f t="shared" si="84"/>
        <v>-2183</v>
      </c>
      <c r="G190" s="177">
        <f t="shared" si="85"/>
        <v>2.0399999993969686E-3</v>
      </c>
      <c r="I190" s="177">
        <f>G190</f>
        <v>2.0399999993969686E-3</v>
      </c>
      <c r="O190" s="177">
        <f t="shared" ca="1" si="86"/>
        <v>0.11300313665032215</v>
      </c>
      <c r="Q190" s="198">
        <f t="shared" si="87"/>
        <v>29296.288</v>
      </c>
      <c r="S190" s="178">
        <f t="shared" si="108"/>
        <v>0.1</v>
      </c>
      <c r="Z190" s="177">
        <f t="shared" si="88"/>
        <v>-2183</v>
      </c>
      <c r="AA190" s="177">
        <f t="shared" si="89"/>
        <v>-5.1866528031524906E-3</v>
      </c>
      <c r="AB190" s="177">
        <f t="shared" si="90"/>
        <v>1.0225449252399845E-2</v>
      </c>
      <c r="AC190" s="177">
        <f t="shared" si="91"/>
        <v>2.0399999993969686E-3</v>
      </c>
      <c r="AD190" s="177">
        <f t="shared" si="92"/>
        <v>7.2266528025494593E-3</v>
      </c>
      <c r="AE190" s="177">
        <f t="shared" si="93"/>
        <v>5.2224510728595952E-6</v>
      </c>
      <c r="AF190" s="177">
        <f t="shared" si="94"/>
        <v>2.0399999993969686E-3</v>
      </c>
      <c r="AG190" s="178"/>
      <c r="AH190" s="177">
        <f t="shared" si="95"/>
        <v>-8.1854492530028765E-3</v>
      </c>
      <c r="AI190" s="177">
        <f t="shared" si="96"/>
        <v>0.94830939911280276</v>
      </c>
      <c r="AJ190" s="177">
        <f t="shared" si="97"/>
        <v>-0.47701214457131152</v>
      </c>
      <c r="AK190" s="177">
        <f t="shared" si="98"/>
        <v>0.18698094908636512</v>
      </c>
      <c r="AL190" s="177">
        <f t="shared" si="99"/>
        <v>1.8405086872638188</v>
      </c>
      <c r="AM190" s="177">
        <f t="shared" si="100"/>
        <v>1.3139569312015016</v>
      </c>
      <c r="AN190" s="177">
        <f t="shared" si="107"/>
        <v>14.213651038414447</v>
      </c>
      <c r="AO190" s="177">
        <f t="shared" si="107"/>
        <v>14.213651038414994</v>
      </c>
      <c r="AP190" s="177">
        <f t="shared" si="107"/>
        <v>14.213651038378046</v>
      </c>
      <c r="AQ190" s="177">
        <f t="shared" si="107"/>
        <v>14.213651040870706</v>
      </c>
      <c r="AR190" s="177">
        <f t="shared" si="107"/>
        <v>14.21365087270904</v>
      </c>
      <c r="AS190" s="177">
        <f t="shared" si="107"/>
        <v>14.213662216524689</v>
      </c>
      <c r="AT190" s="177">
        <f t="shared" si="107"/>
        <v>14.212893186150435</v>
      </c>
      <c r="AU190" s="177">
        <f t="shared" si="101"/>
        <v>14.020223864322954</v>
      </c>
    </row>
    <row r="191" spans="1:47" s="177" customFormat="1" ht="12.95" customHeight="1" x14ac:dyDescent="0.2">
      <c r="A191" s="177" t="s">
        <v>147</v>
      </c>
      <c r="C191" s="196">
        <v>44315.453999999998</v>
      </c>
      <c r="D191" s="196"/>
      <c r="E191" s="177">
        <f t="shared" si="83"/>
        <v>-2182.02813582007</v>
      </c>
      <c r="F191" s="177">
        <f t="shared" si="84"/>
        <v>-2182</v>
      </c>
      <c r="G191" s="177">
        <f t="shared" si="85"/>
        <v>-1.9339999998919666E-2</v>
      </c>
      <c r="I191" s="177">
        <f>G191</f>
        <v>-1.9339999998919666E-2</v>
      </c>
      <c r="O191" s="177">
        <f t="shared" ca="1" si="86"/>
        <v>0.11299372113118709</v>
      </c>
      <c r="Q191" s="198">
        <f t="shared" si="87"/>
        <v>29296.953999999998</v>
      </c>
      <c r="S191" s="178">
        <f t="shared" si="108"/>
        <v>0.1</v>
      </c>
      <c r="Z191" s="177">
        <f t="shared" si="88"/>
        <v>-2182</v>
      </c>
      <c r="AA191" s="177">
        <f t="shared" si="89"/>
        <v>-5.1857922679993118E-3</v>
      </c>
      <c r="AB191" s="177">
        <f t="shared" si="90"/>
        <v>-1.1159732977942689E-2</v>
      </c>
      <c r="AC191" s="177">
        <f t="shared" si="91"/>
        <v>-1.9339999998919666E-2</v>
      </c>
      <c r="AD191" s="177">
        <f t="shared" si="92"/>
        <v>-1.4154207730920354E-2</v>
      </c>
      <c r="AE191" s="177">
        <f t="shared" si="93"/>
        <v>2.0034159649004552E-5</v>
      </c>
      <c r="AF191" s="177">
        <f t="shared" si="94"/>
        <v>-1.9339999998919666E-2</v>
      </c>
      <c r="AG191" s="178"/>
      <c r="AH191" s="177">
        <f t="shared" si="95"/>
        <v>-8.1802670209769768E-3</v>
      </c>
      <c r="AI191" s="177">
        <f t="shared" si="96"/>
        <v>0.94821672104237409</v>
      </c>
      <c r="AJ191" s="177">
        <f t="shared" si="97"/>
        <v>-0.47657642644149112</v>
      </c>
      <c r="AK191" s="177">
        <f t="shared" si="98"/>
        <v>0.18695530364692539</v>
      </c>
      <c r="AL191" s="177">
        <f t="shared" si="99"/>
        <v>1.841004376397213</v>
      </c>
      <c r="AM191" s="177">
        <f t="shared" si="100"/>
        <v>1.3146328953002406</v>
      </c>
      <c r="AN191" s="177">
        <f t="shared" ref="AN191:AT200" si="109">$AU191+$AB$7*SIN(AO191)</f>
        <v>14.214163841640309</v>
      </c>
      <c r="AO191" s="177">
        <f t="shared" si="109"/>
        <v>14.214163841640861</v>
      </c>
      <c r="AP191" s="177">
        <f t="shared" si="109"/>
        <v>14.214163841603874</v>
      </c>
      <c r="AQ191" s="177">
        <f t="shared" si="109"/>
        <v>14.21416384408251</v>
      </c>
      <c r="AR191" s="177">
        <f t="shared" si="109"/>
        <v>14.214163677978505</v>
      </c>
      <c r="AS191" s="177">
        <f t="shared" si="109"/>
        <v>14.21417480852948</v>
      </c>
      <c r="AT191" s="177">
        <f t="shared" si="109"/>
        <v>14.213425369740932</v>
      </c>
      <c r="AU191" s="177">
        <f t="shared" si="101"/>
        <v>14.020744294272454</v>
      </c>
    </row>
    <row r="192" spans="1:47" s="177" customFormat="1" ht="12.95" customHeight="1" x14ac:dyDescent="0.2">
      <c r="A192" s="177" t="s">
        <v>134</v>
      </c>
      <c r="C192" s="196">
        <v>44321.659</v>
      </c>
      <c r="D192" s="196" t="s">
        <v>52</v>
      </c>
      <c r="E192" s="177">
        <f t="shared" si="83"/>
        <v>-2173.0011056475282</v>
      </c>
      <c r="F192" s="177">
        <f t="shared" si="84"/>
        <v>-2173</v>
      </c>
      <c r="G192" s="177">
        <f t="shared" si="85"/>
        <v>-7.5999999535270035E-4</v>
      </c>
      <c r="I192" s="177">
        <f>G192</f>
        <v>-7.5999999535270035E-4</v>
      </c>
      <c r="O192" s="177">
        <f t="shared" ca="1" si="86"/>
        <v>0.1129089814589716</v>
      </c>
      <c r="Q192" s="198">
        <f t="shared" si="87"/>
        <v>29303.159</v>
      </c>
      <c r="S192" s="178">
        <f t="shared" si="108"/>
        <v>0.1</v>
      </c>
      <c r="Z192" s="177">
        <f t="shared" si="88"/>
        <v>-2173</v>
      </c>
      <c r="AA192" s="177">
        <f t="shared" si="89"/>
        <v>-5.1779717536971845E-3</v>
      </c>
      <c r="AB192" s="177">
        <f t="shared" si="90"/>
        <v>7.3735531569848502E-3</v>
      </c>
      <c r="AC192" s="177">
        <f t="shared" si="91"/>
        <v>-7.5999999535270035E-4</v>
      </c>
      <c r="AD192" s="177">
        <f t="shared" si="92"/>
        <v>4.4179717583444841E-3</v>
      </c>
      <c r="AE192" s="177">
        <f t="shared" si="93"/>
        <v>1.9518474457529455E-6</v>
      </c>
      <c r="AF192" s="177">
        <f t="shared" si="94"/>
        <v>-7.5999999535270035E-4</v>
      </c>
      <c r="AG192" s="178"/>
      <c r="AH192" s="177">
        <f t="shared" si="95"/>
        <v>-8.1335531523375505E-3</v>
      </c>
      <c r="AI192" s="177">
        <f t="shared" si="96"/>
        <v>0.94738400672617995</v>
      </c>
      <c r="AJ192" s="177">
        <f t="shared" si="97"/>
        <v>-0.47265354382832137</v>
      </c>
      <c r="AK192" s="177">
        <f t="shared" si="98"/>
        <v>0.18672265741769717</v>
      </c>
      <c r="AL192" s="177">
        <f t="shared" si="99"/>
        <v>1.8454612244031088</v>
      </c>
      <c r="AM192" s="177">
        <f t="shared" si="100"/>
        <v>1.320730487942992</v>
      </c>
      <c r="AN192" s="177">
        <f t="shared" si="109"/>
        <v>14.218776817713229</v>
      </c>
      <c r="AO192" s="177">
        <f t="shared" si="109"/>
        <v>14.218776817713794</v>
      </c>
      <c r="AP192" s="177">
        <f t="shared" si="109"/>
        <v>14.218776817678073</v>
      </c>
      <c r="AQ192" s="177">
        <f t="shared" si="109"/>
        <v>14.218776819936863</v>
      </c>
      <c r="AR192" s="177">
        <f t="shared" si="109"/>
        <v>14.21877667710439</v>
      </c>
      <c r="AS192" s="177">
        <f t="shared" si="109"/>
        <v>14.218785708485951</v>
      </c>
      <c r="AT192" s="177">
        <f t="shared" si="109"/>
        <v>14.218212673256135</v>
      </c>
      <c r="AU192" s="177">
        <f t="shared" si="101"/>
        <v>14.02542816381796</v>
      </c>
    </row>
    <row r="193" spans="1:47" s="177" customFormat="1" ht="12.95" customHeight="1" x14ac:dyDescent="0.2">
      <c r="A193" s="144" t="s">
        <v>135</v>
      </c>
      <c r="B193" s="145" t="s">
        <v>97</v>
      </c>
      <c r="C193" s="146">
        <v>44321.661999999997</v>
      </c>
      <c r="D193" s="196"/>
      <c r="E193" s="70">
        <f t="shared" si="83"/>
        <v>-2172.9967412493834</v>
      </c>
      <c r="F193" s="177">
        <f t="shared" si="84"/>
        <v>-2173</v>
      </c>
      <c r="G193" s="197">
        <f t="shared" si="85"/>
        <v>2.2400000016205013E-3</v>
      </c>
      <c r="I193" s="177">
        <f>G193</f>
        <v>2.2400000016205013E-3</v>
      </c>
      <c r="O193" s="177">
        <f t="shared" ca="1" si="86"/>
        <v>0.1129089814589716</v>
      </c>
      <c r="Q193" s="198">
        <f t="shared" si="87"/>
        <v>29303.161999999997</v>
      </c>
      <c r="S193" s="178">
        <f t="shared" si="108"/>
        <v>0.1</v>
      </c>
      <c r="Z193" s="177">
        <f t="shared" si="88"/>
        <v>-2173</v>
      </c>
      <c r="AA193" s="177">
        <f t="shared" si="89"/>
        <v>-5.1779717536971845E-3</v>
      </c>
      <c r="AB193" s="177">
        <f t="shared" si="90"/>
        <v>1.0373553153958052E-2</v>
      </c>
      <c r="AC193" s="177">
        <f t="shared" si="91"/>
        <v>2.2400000016205013E-3</v>
      </c>
      <c r="AD193" s="177">
        <f t="shared" si="92"/>
        <v>7.4179717553176858E-3</v>
      </c>
      <c r="AE193" s="177">
        <f t="shared" si="93"/>
        <v>5.5026304962690949E-6</v>
      </c>
      <c r="AF193" s="177">
        <f t="shared" si="94"/>
        <v>2.2400000016205013E-3</v>
      </c>
      <c r="AG193" s="178"/>
      <c r="AH193" s="177">
        <f t="shared" si="95"/>
        <v>-8.1335531523375505E-3</v>
      </c>
      <c r="AI193" s="177">
        <f t="shared" si="96"/>
        <v>0.94738400672617995</v>
      </c>
      <c r="AJ193" s="177">
        <f t="shared" si="97"/>
        <v>-0.47265354382832137</v>
      </c>
      <c r="AK193" s="177">
        <f t="shared" si="98"/>
        <v>0.18672265741769717</v>
      </c>
      <c r="AL193" s="177">
        <f t="shared" si="99"/>
        <v>1.8454612244031088</v>
      </c>
      <c r="AM193" s="177">
        <f t="shared" si="100"/>
        <v>1.320730487942992</v>
      </c>
      <c r="AN193" s="177">
        <f t="shared" si="109"/>
        <v>14.218776817713229</v>
      </c>
      <c r="AO193" s="177">
        <f t="shared" si="109"/>
        <v>14.218776817713794</v>
      </c>
      <c r="AP193" s="177">
        <f t="shared" si="109"/>
        <v>14.218776817678073</v>
      </c>
      <c r="AQ193" s="177">
        <f t="shared" si="109"/>
        <v>14.218776819936863</v>
      </c>
      <c r="AR193" s="177">
        <f t="shared" si="109"/>
        <v>14.21877667710439</v>
      </c>
      <c r="AS193" s="177">
        <f t="shared" si="109"/>
        <v>14.218785708485951</v>
      </c>
      <c r="AT193" s="177">
        <f t="shared" si="109"/>
        <v>14.218212673256135</v>
      </c>
      <c r="AU193" s="177">
        <f t="shared" si="101"/>
        <v>14.02542816381796</v>
      </c>
    </row>
    <row r="194" spans="1:47" s="177" customFormat="1" ht="12.95" customHeight="1" x14ac:dyDescent="0.2">
      <c r="A194" s="177" t="s">
        <v>148</v>
      </c>
      <c r="C194" s="196">
        <v>44337.47</v>
      </c>
      <c r="D194" s="196"/>
      <c r="E194" s="177">
        <f t="shared" si="83"/>
        <v>-2149.9992726003034</v>
      </c>
      <c r="F194" s="177">
        <f t="shared" si="84"/>
        <v>-2150</v>
      </c>
      <c r="G194" s="177">
        <f t="shared" si="85"/>
        <v>5.0000000192085281E-4</v>
      </c>
      <c r="I194" s="177">
        <f>+G194</f>
        <v>5.0000000192085281E-4</v>
      </c>
      <c r="O194" s="177">
        <f t="shared" ca="1" si="86"/>
        <v>0.11269242451886533</v>
      </c>
      <c r="Q194" s="198">
        <f t="shared" si="87"/>
        <v>29318.97</v>
      </c>
      <c r="S194" s="178">
        <f t="shared" si="108"/>
        <v>0.1</v>
      </c>
      <c r="Z194" s="177">
        <f t="shared" si="88"/>
        <v>-2150</v>
      </c>
      <c r="AA194" s="177">
        <f t="shared" si="89"/>
        <v>-5.1573743163398043E-3</v>
      </c>
      <c r="AB194" s="177">
        <f t="shared" si="90"/>
        <v>8.5135772701795936E-3</v>
      </c>
      <c r="AC194" s="177">
        <f t="shared" si="91"/>
        <v>5.0000000192085281E-4</v>
      </c>
      <c r="AD194" s="177">
        <f t="shared" si="92"/>
        <v>5.6573743182606571E-3</v>
      </c>
      <c r="AE194" s="177">
        <f t="shared" si="93"/>
        <v>3.2005884176915233E-6</v>
      </c>
      <c r="AF194" s="177">
        <f t="shared" si="94"/>
        <v>5.0000000192085281E-4</v>
      </c>
      <c r="AG194" s="178"/>
      <c r="AH194" s="177">
        <f t="shared" si="95"/>
        <v>-8.0135772682587408E-3</v>
      </c>
      <c r="AI194" s="177">
        <f t="shared" si="96"/>
        <v>0.94526734182543759</v>
      </c>
      <c r="AJ194" s="177">
        <f t="shared" si="97"/>
        <v>-0.46261734829358692</v>
      </c>
      <c r="AK194" s="177">
        <f t="shared" si="98"/>
        <v>0.18611321734488362</v>
      </c>
      <c r="AL194" s="177">
        <f t="shared" si="99"/>
        <v>1.8568155081723254</v>
      </c>
      <c r="AM194" s="177">
        <f t="shared" si="100"/>
        <v>1.3364283036444287</v>
      </c>
      <c r="AN194" s="177">
        <f t="shared" si="109"/>
        <v>14.23054717779304</v>
      </c>
      <c r="AO194" s="177">
        <f t="shared" si="109"/>
        <v>14.230547177793275</v>
      </c>
      <c r="AP194" s="177">
        <f t="shared" si="109"/>
        <v>14.230547177780258</v>
      </c>
      <c r="AQ194" s="177">
        <f t="shared" si="109"/>
        <v>14.230547178499931</v>
      </c>
      <c r="AR194" s="177">
        <f t="shared" si="109"/>
        <v>14.230547138714533</v>
      </c>
      <c r="AS194" s="177">
        <f t="shared" si="109"/>
        <v>14.230549338124451</v>
      </c>
      <c r="AT194" s="177">
        <f t="shared" si="109"/>
        <v>14.2304276731064</v>
      </c>
      <c r="AU194" s="177">
        <f t="shared" si="101"/>
        <v>14.037398052656474</v>
      </c>
    </row>
    <row r="195" spans="1:47" s="177" customFormat="1" ht="12.95" customHeight="1" x14ac:dyDescent="0.2">
      <c r="A195" s="177" t="s">
        <v>149</v>
      </c>
      <c r="C195" s="196">
        <v>44370.47</v>
      </c>
      <c r="D195" s="196"/>
      <c r="E195" s="177">
        <f t="shared" si="83"/>
        <v>-2101.9908929558565</v>
      </c>
      <c r="F195" s="177">
        <f t="shared" si="84"/>
        <v>-2102</v>
      </c>
      <c r="G195" s="177">
        <f t="shared" si="85"/>
        <v>6.260000001930166E-3</v>
      </c>
      <c r="I195" s="177">
        <f>+G195</f>
        <v>6.260000001930166E-3</v>
      </c>
      <c r="O195" s="177">
        <f t="shared" ca="1" si="86"/>
        <v>0.11224047960038268</v>
      </c>
      <c r="Q195" s="198">
        <f t="shared" si="87"/>
        <v>29351.97</v>
      </c>
      <c r="S195" s="178">
        <f t="shared" si="108"/>
        <v>0.1</v>
      </c>
      <c r="Z195" s="177">
        <f t="shared" si="88"/>
        <v>-2102</v>
      </c>
      <c r="AA195" s="177">
        <f t="shared" si="89"/>
        <v>-5.1116380953638643E-3</v>
      </c>
      <c r="AB195" s="177">
        <f t="shared" si="90"/>
        <v>1.4020515161691546E-2</v>
      </c>
      <c r="AC195" s="177">
        <f t="shared" si="91"/>
        <v>6.260000001930166E-3</v>
      </c>
      <c r="AD195" s="177">
        <f t="shared" si="92"/>
        <v>1.137163809729403E-2</v>
      </c>
      <c r="AE195" s="177">
        <f t="shared" si="93"/>
        <v>1.29314153015829E-5</v>
      </c>
      <c r="AF195" s="177">
        <f t="shared" si="94"/>
        <v>6.260000001930166E-3</v>
      </c>
      <c r="AG195" s="178"/>
      <c r="AH195" s="177">
        <f t="shared" si="95"/>
        <v>-7.7605151597613812E-3</v>
      </c>
      <c r="AI195" s="177">
        <f t="shared" si="96"/>
        <v>0.9409029708870984</v>
      </c>
      <c r="AJ195" s="177">
        <f t="shared" si="97"/>
        <v>-0.44162718992859279</v>
      </c>
      <c r="AK195" s="177">
        <f t="shared" si="98"/>
        <v>0.18477373918213116</v>
      </c>
      <c r="AL195" s="177">
        <f t="shared" si="99"/>
        <v>1.8803491991332562</v>
      </c>
      <c r="AM195" s="177">
        <f t="shared" si="100"/>
        <v>1.3697365404880244</v>
      </c>
      <c r="AN195" s="177">
        <f t="shared" si="109"/>
        <v>14.255027171606519</v>
      </c>
      <c r="AO195" s="177">
        <f t="shared" si="109"/>
        <v>14.255027171601427</v>
      </c>
      <c r="AP195" s="177">
        <f t="shared" si="109"/>
        <v>14.255027171824706</v>
      </c>
      <c r="AQ195" s="177">
        <f t="shared" si="109"/>
        <v>14.255027162036598</v>
      </c>
      <c r="AR195" s="177">
        <f t="shared" si="109"/>
        <v>14.255027591125858</v>
      </c>
      <c r="AS195" s="177">
        <f t="shared" si="109"/>
        <v>14.255008779330186</v>
      </c>
      <c r="AT195" s="177">
        <f t="shared" si="109"/>
        <v>14.255830723734817</v>
      </c>
      <c r="AU195" s="177">
        <f t="shared" si="101"/>
        <v>14.062378690232499</v>
      </c>
    </row>
    <row r="196" spans="1:47" s="177" customFormat="1" ht="12.95" customHeight="1" x14ac:dyDescent="0.2">
      <c r="A196" s="177" t="s">
        <v>134</v>
      </c>
      <c r="C196" s="196">
        <v>44593.858999999997</v>
      </c>
      <c r="D196" s="196" t="s">
        <v>52</v>
      </c>
      <c r="E196" s="177">
        <f t="shared" si="83"/>
        <v>-1777.0047135500029</v>
      </c>
      <c r="F196" s="177">
        <f t="shared" si="84"/>
        <v>-1777</v>
      </c>
      <c r="G196" s="177">
        <f t="shared" si="85"/>
        <v>-3.2399999981862493E-3</v>
      </c>
      <c r="I196" s="177">
        <f t="shared" ref="I196:I201" si="110">G196</f>
        <v>-3.2399999981862493E-3</v>
      </c>
      <c r="O196" s="177">
        <f t="shared" ca="1" si="86"/>
        <v>0.10918043588148976</v>
      </c>
      <c r="Q196" s="198">
        <f t="shared" si="87"/>
        <v>29575.358999999997</v>
      </c>
      <c r="S196" s="178">
        <f t="shared" si="108"/>
        <v>0.1</v>
      </c>
      <c r="Z196" s="177">
        <f t="shared" si="88"/>
        <v>-1777</v>
      </c>
      <c r="AA196" s="177">
        <f t="shared" si="89"/>
        <v>-4.718080804439001E-3</v>
      </c>
      <c r="AB196" s="177">
        <f t="shared" si="90"/>
        <v>2.7257716296803696E-3</v>
      </c>
      <c r="AC196" s="177">
        <f t="shared" si="91"/>
        <v>-3.2399999981862493E-3</v>
      </c>
      <c r="AD196" s="177">
        <f t="shared" si="92"/>
        <v>1.4780808062527517E-3</v>
      </c>
      <c r="AE196" s="177">
        <f t="shared" si="93"/>
        <v>2.1847228698127849E-7</v>
      </c>
      <c r="AF196" s="177">
        <f t="shared" si="94"/>
        <v>-3.2399999981862493E-3</v>
      </c>
      <c r="AG196" s="178"/>
      <c r="AH196" s="177">
        <f t="shared" si="95"/>
        <v>-5.9657716278666189E-3</v>
      </c>
      <c r="AI196" s="177">
        <f t="shared" si="96"/>
        <v>0.91327638683913337</v>
      </c>
      <c r="AJ196" s="177">
        <f t="shared" si="97"/>
        <v>-0.29887023675591434</v>
      </c>
      <c r="AK196" s="177">
        <f t="shared" si="98"/>
        <v>0.17353042517564962</v>
      </c>
      <c r="AL196" s="177">
        <f t="shared" si="99"/>
        <v>2.0342521381176057</v>
      </c>
      <c r="AM196" s="177">
        <f t="shared" si="100"/>
        <v>1.6176870773190801</v>
      </c>
      <c r="AN196" s="177">
        <f t="shared" si="109"/>
        <v>14.417917426571853</v>
      </c>
      <c r="AO196" s="177">
        <f t="shared" si="109"/>
        <v>14.417917423353501</v>
      </c>
      <c r="AP196" s="177">
        <f t="shared" si="109"/>
        <v>14.417917483228322</v>
      </c>
      <c r="AQ196" s="177">
        <f t="shared" si="109"/>
        <v>14.417916369303764</v>
      </c>
      <c r="AR196" s="177">
        <f t="shared" si="109"/>
        <v>14.417937092300535</v>
      </c>
      <c r="AS196" s="177">
        <f t="shared" si="109"/>
        <v>14.417551325975978</v>
      </c>
      <c r="AT196" s="177">
        <f t="shared" si="109"/>
        <v>14.424649889067947</v>
      </c>
      <c r="AU196" s="177">
        <f t="shared" si="101"/>
        <v>14.231518423820187</v>
      </c>
    </row>
    <row r="197" spans="1:47" s="177" customFormat="1" ht="12.95" customHeight="1" x14ac:dyDescent="0.2">
      <c r="A197" s="177" t="s">
        <v>134</v>
      </c>
      <c r="C197" s="196">
        <v>44609.671999999999</v>
      </c>
      <c r="D197" s="196" t="s">
        <v>52</v>
      </c>
      <c r="E197" s="177">
        <f t="shared" si="83"/>
        <v>-1753.9999709040108</v>
      </c>
      <c r="F197" s="177">
        <f t="shared" si="84"/>
        <v>-1754</v>
      </c>
      <c r="G197" s="177">
        <f t="shared" si="85"/>
        <v>1.9999999494757503E-5</v>
      </c>
      <c r="I197" s="177">
        <f t="shared" si="110"/>
        <v>1.9999999494757503E-5</v>
      </c>
      <c r="O197" s="177">
        <f t="shared" ca="1" si="86"/>
        <v>0.1089638789413835</v>
      </c>
      <c r="Q197" s="198">
        <f t="shared" si="87"/>
        <v>29591.171999999999</v>
      </c>
      <c r="S197" s="178">
        <f t="shared" si="108"/>
        <v>0.1</v>
      </c>
      <c r="Z197" s="177">
        <f t="shared" si="88"/>
        <v>-1754</v>
      </c>
      <c r="AA197" s="177">
        <f t="shared" si="89"/>
        <v>-4.6855763739239503E-3</v>
      </c>
      <c r="AB197" s="177">
        <f t="shared" si="90"/>
        <v>5.8542768556036793E-3</v>
      </c>
      <c r="AC197" s="177">
        <f t="shared" si="91"/>
        <v>1.9999999494757503E-5</v>
      </c>
      <c r="AD197" s="177">
        <f t="shared" si="92"/>
        <v>4.7055763734187078E-3</v>
      </c>
      <c r="AE197" s="177">
        <f t="shared" si="93"/>
        <v>2.2142449006076358E-6</v>
      </c>
      <c r="AF197" s="177">
        <f t="shared" si="94"/>
        <v>1.9999999494757503E-5</v>
      </c>
      <c r="AG197" s="178"/>
      <c r="AH197" s="177">
        <f t="shared" si="95"/>
        <v>-5.8342768561089218E-3</v>
      </c>
      <c r="AI197" s="177">
        <f t="shared" si="96"/>
        <v>0.91144982445338296</v>
      </c>
      <c r="AJ197" s="177">
        <f t="shared" si="97"/>
        <v>-0.28878223912227013</v>
      </c>
      <c r="AK197" s="177">
        <f t="shared" si="98"/>
        <v>0.17260550382876172</v>
      </c>
      <c r="AL197" s="177">
        <f t="shared" si="99"/>
        <v>2.0448060579989318</v>
      </c>
      <c r="AM197" s="177">
        <f t="shared" si="100"/>
        <v>1.6369378869540034</v>
      </c>
      <c r="AN197" s="177">
        <f t="shared" si="109"/>
        <v>14.42926536034417</v>
      </c>
      <c r="AO197" s="177">
        <f t="shared" si="109"/>
        <v>14.42926535620745</v>
      </c>
      <c r="AP197" s="177">
        <f t="shared" si="109"/>
        <v>14.429265430258505</v>
      </c>
      <c r="AQ197" s="177">
        <f t="shared" si="109"/>
        <v>14.429264104674237</v>
      </c>
      <c r="AR197" s="177">
        <f t="shared" si="109"/>
        <v>14.429287833008399</v>
      </c>
      <c r="AS197" s="177">
        <f t="shared" si="109"/>
        <v>14.428862805489526</v>
      </c>
      <c r="AT197" s="177">
        <f t="shared" si="109"/>
        <v>14.436387179782125</v>
      </c>
      <c r="AU197" s="177">
        <f t="shared" si="101"/>
        <v>14.243488312658702</v>
      </c>
    </row>
    <row r="198" spans="1:47" s="177" customFormat="1" ht="12.95" customHeight="1" x14ac:dyDescent="0.2">
      <c r="A198" s="144" t="s">
        <v>135</v>
      </c>
      <c r="B198" s="145" t="s">
        <v>97</v>
      </c>
      <c r="C198" s="146">
        <v>44622.732000000004</v>
      </c>
      <c r="D198" s="196"/>
      <c r="E198" s="70">
        <f t="shared" si="83"/>
        <v>-1735.0002909598679</v>
      </c>
      <c r="F198" s="177">
        <f t="shared" si="84"/>
        <v>-1735</v>
      </c>
      <c r="G198" s="197">
        <f t="shared" si="85"/>
        <v>-1.9999999494757503E-4</v>
      </c>
      <c r="I198" s="177">
        <f t="shared" si="110"/>
        <v>-1.9999999494757503E-4</v>
      </c>
      <c r="O198" s="177">
        <f t="shared" ca="1" si="86"/>
        <v>0.10878498407781745</v>
      </c>
      <c r="Q198" s="198">
        <f t="shared" si="87"/>
        <v>29604.232000000004</v>
      </c>
      <c r="S198" s="178">
        <f t="shared" si="108"/>
        <v>0.1</v>
      </c>
      <c r="Z198" s="177">
        <f t="shared" si="88"/>
        <v>-1735</v>
      </c>
      <c r="AA198" s="177">
        <f t="shared" si="89"/>
        <v>-4.6583397015114922E-3</v>
      </c>
      <c r="AB198" s="177">
        <f t="shared" si="90"/>
        <v>5.5252825610124321E-3</v>
      </c>
      <c r="AC198" s="177">
        <f t="shared" si="91"/>
        <v>-1.9999999494757503E-4</v>
      </c>
      <c r="AD198" s="177">
        <f t="shared" si="92"/>
        <v>4.4583397065639171E-3</v>
      </c>
      <c r="AE198" s="177">
        <f t="shared" si="93"/>
        <v>1.9876792939124436E-6</v>
      </c>
      <c r="AF198" s="177">
        <f t="shared" si="94"/>
        <v>-1.9999999494757503E-4</v>
      </c>
      <c r="AG198" s="178"/>
      <c r="AH198" s="177">
        <f t="shared" si="95"/>
        <v>-5.7252825559600071E-3</v>
      </c>
      <c r="AI198" s="177">
        <f t="shared" si="96"/>
        <v>0.90995380481737709</v>
      </c>
      <c r="AJ198" s="177">
        <f t="shared" si="97"/>
        <v>-0.28045480659603356</v>
      </c>
      <c r="AK198" s="177">
        <f t="shared" si="98"/>
        <v>0.17182978867021384</v>
      </c>
      <c r="AL198" s="177">
        <f t="shared" si="99"/>
        <v>2.0534927998117949</v>
      </c>
      <c r="AM198" s="177">
        <f t="shared" si="100"/>
        <v>1.6530341482013808</v>
      </c>
      <c r="AN198" s="177">
        <f t="shared" si="109"/>
        <v>14.438622675552955</v>
      </c>
      <c r="AO198" s="177">
        <f t="shared" si="109"/>
        <v>14.438622670508396</v>
      </c>
      <c r="AP198" s="177">
        <f t="shared" si="109"/>
        <v>14.438622758089105</v>
      </c>
      <c r="AQ198" s="177">
        <f t="shared" si="109"/>
        <v>14.43862123756017</v>
      </c>
      <c r="AR198" s="177">
        <f t="shared" si="109"/>
        <v>14.438647635105674</v>
      </c>
      <c r="AS198" s="177">
        <f t="shared" si="109"/>
        <v>14.438189034787595</v>
      </c>
      <c r="AT198" s="177">
        <f t="shared" si="109"/>
        <v>14.446062355004091</v>
      </c>
      <c r="AU198" s="177">
        <f t="shared" si="101"/>
        <v>14.253376481699213</v>
      </c>
    </row>
    <row r="199" spans="1:47" s="177" customFormat="1" ht="12.95" customHeight="1" x14ac:dyDescent="0.2">
      <c r="A199" s="144" t="s">
        <v>135</v>
      </c>
      <c r="B199" s="145" t="s">
        <v>97</v>
      </c>
      <c r="C199" s="146">
        <v>44622.735999999997</v>
      </c>
      <c r="D199" s="196"/>
      <c r="E199" s="70">
        <f t="shared" si="83"/>
        <v>-1734.9944717623446</v>
      </c>
      <c r="F199" s="177">
        <f t="shared" si="84"/>
        <v>-1735</v>
      </c>
      <c r="G199" s="197">
        <f t="shared" si="85"/>
        <v>3.7999999985913746E-3</v>
      </c>
      <c r="I199" s="177">
        <f t="shared" si="110"/>
        <v>3.7999999985913746E-3</v>
      </c>
      <c r="O199" s="177">
        <f t="shared" ca="1" si="86"/>
        <v>0.10878498407781745</v>
      </c>
      <c r="Q199" s="198">
        <f t="shared" si="87"/>
        <v>29604.235999999997</v>
      </c>
      <c r="S199" s="178">
        <f t="shared" si="108"/>
        <v>0.1</v>
      </c>
      <c r="Z199" s="177">
        <f t="shared" si="88"/>
        <v>-1735</v>
      </c>
      <c r="AA199" s="177">
        <f t="shared" si="89"/>
        <v>-4.6583397015114922E-3</v>
      </c>
      <c r="AB199" s="177">
        <f t="shared" si="90"/>
        <v>9.5252825545513817E-3</v>
      </c>
      <c r="AC199" s="177">
        <f t="shared" si="91"/>
        <v>3.7999999985913746E-3</v>
      </c>
      <c r="AD199" s="177">
        <f t="shared" si="92"/>
        <v>8.4583397001028668E-3</v>
      </c>
      <c r="AE199" s="177">
        <f t="shared" si="93"/>
        <v>7.154351048233626E-6</v>
      </c>
      <c r="AF199" s="177">
        <f t="shared" si="94"/>
        <v>3.7999999985913746E-3</v>
      </c>
      <c r="AG199" s="178"/>
      <c r="AH199" s="177">
        <f t="shared" si="95"/>
        <v>-5.7252825559600071E-3</v>
      </c>
      <c r="AI199" s="177">
        <f t="shared" si="96"/>
        <v>0.90995380481737709</v>
      </c>
      <c r="AJ199" s="177">
        <f t="shared" si="97"/>
        <v>-0.28045480659603356</v>
      </c>
      <c r="AK199" s="177">
        <f t="shared" si="98"/>
        <v>0.17182978867021384</v>
      </c>
      <c r="AL199" s="177">
        <f t="shared" si="99"/>
        <v>2.0534927998117949</v>
      </c>
      <c r="AM199" s="177">
        <f t="shared" si="100"/>
        <v>1.6530341482013808</v>
      </c>
      <c r="AN199" s="177">
        <f t="shared" si="109"/>
        <v>14.438622675552955</v>
      </c>
      <c r="AO199" s="177">
        <f t="shared" si="109"/>
        <v>14.438622670508396</v>
      </c>
      <c r="AP199" s="177">
        <f t="shared" si="109"/>
        <v>14.438622758089105</v>
      </c>
      <c r="AQ199" s="177">
        <f t="shared" si="109"/>
        <v>14.43862123756017</v>
      </c>
      <c r="AR199" s="177">
        <f t="shared" si="109"/>
        <v>14.438647635105674</v>
      </c>
      <c r="AS199" s="177">
        <f t="shared" si="109"/>
        <v>14.438189034787595</v>
      </c>
      <c r="AT199" s="177">
        <f t="shared" si="109"/>
        <v>14.446062355004091</v>
      </c>
      <c r="AU199" s="177">
        <f t="shared" si="101"/>
        <v>14.253376481699213</v>
      </c>
    </row>
    <row r="200" spans="1:47" s="177" customFormat="1" ht="12.95" customHeight="1" x14ac:dyDescent="0.2">
      <c r="A200" s="177" t="s">
        <v>134</v>
      </c>
      <c r="C200" s="196">
        <v>44629.608</v>
      </c>
      <c r="D200" s="196" t="s">
        <v>52</v>
      </c>
      <c r="E200" s="177">
        <f t="shared" si="83"/>
        <v>-1724.99709040123</v>
      </c>
      <c r="F200" s="177">
        <f t="shared" si="84"/>
        <v>-1725</v>
      </c>
      <c r="G200" s="177">
        <f t="shared" si="85"/>
        <v>2.0000000004074536E-3</v>
      </c>
      <c r="I200" s="177">
        <f t="shared" si="110"/>
        <v>2.0000000004074536E-3</v>
      </c>
      <c r="O200" s="177">
        <f t="shared" ca="1" si="86"/>
        <v>0.1086908288864669</v>
      </c>
      <c r="Q200" s="198">
        <f t="shared" si="87"/>
        <v>29611.108</v>
      </c>
      <c r="S200" s="178">
        <f t="shared" si="108"/>
        <v>0.1</v>
      </c>
      <c r="Z200" s="177">
        <f t="shared" si="88"/>
        <v>-1725</v>
      </c>
      <c r="AA200" s="177">
        <f t="shared" si="89"/>
        <v>-4.6438685356014649E-3</v>
      </c>
      <c r="AB200" s="177">
        <f t="shared" si="90"/>
        <v>7.6677872387363186E-3</v>
      </c>
      <c r="AC200" s="177">
        <f t="shared" si="91"/>
        <v>2.0000000004074536E-3</v>
      </c>
      <c r="AD200" s="177">
        <f t="shared" si="92"/>
        <v>6.6438685360089185E-3</v>
      </c>
      <c r="AE200" s="177">
        <f t="shared" si="93"/>
        <v>4.4140989123769289E-6</v>
      </c>
      <c r="AF200" s="177">
        <f t="shared" si="94"/>
        <v>2.0000000004074536E-3</v>
      </c>
      <c r="AG200" s="178"/>
      <c r="AH200" s="177">
        <f t="shared" si="95"/>
        <v>-5.667787238328865E-3</v>
      </c>
      <c r="AI200" s="177">
        <f t="shared" si="96"/>
        <v>0.90917110680045921</v>
      </c>
      <c r="AJ200" s="177">
        <f t="shared" si="97"/>
        <v>-0.27607438942682977</v>
      </c>
      <c r="AK200" s="177">
        <f t="shared" si="98"/>
        <v>0.1714173436425375</v>
      </c>
      <c r="AL200" s="177">
        <f t="shared" si="99"/>
        <v>2.0580533428529648</v>
      </c>
      <c r="AM200" s="177">
        <f t="shared" si="100"/>
        <v>1.6615775295232651</v>
      </c>
      <c r="AN200" s="177">
        <f t="shared" si="109"/>
        <v>14.443541420652817</v>
      </c>
      <c r="AO200" s="177">
        <f t="shared" si="109"/>
        <v>14.443541415070051</v>
      </c>
      <c r="AP200" s="177">
        <f t="shared" si="109"/>
        <v>14.44354151048654</v>
      </c>
      <c r="AQ200" s="177">
        <f t="shared" si="109"/>
        <v>14.443539879695104</v>
      </c>
      <c r="AR200" s="177">
        <f t="shared" si="109"/>
        <v>14.443567750878191</v>
      </c>
      <c r="AS200" s="177">
        <f t="shared" si="109"/>
        <v>14.443091077852007</v>
      </c>
      <c r="AT200" s="177">
        <f t="shared" si="109"/>
        <v>14.451146983830485</v>
      </c>
      <c r="AU200" s="177">
        <f t="shared" si="101"/>
        <v>14.258580781194219</v>
      </c>
    </row>
    <row r="201" spans="1:47" s="177" customFormat="1" ht="12.95" customHeight="1" x14ac:dyDescent="0.2">
      <c r="A201" s="144" t="s">
        <v>135</v>
      </c>
      <c r="B201" s="145" t="s">
        <v>97</v>
      </c>
      <c r="C201" s="146">
        <v>44629.614000000001</v>
      </c>
      <c r="D201" s="196"/>
      <c r="E201" s="70">
        <f t="shared" si="83"/>
        <v>-1724.9883616049292</v>
      </c>
      <c r="F201" s="177">
        <f t="shared" si="84"/>
        <v>-1725</v>
      </c>
      <c r="G201" s="197">
        <f t="shared" si="85"/>
        <v>8.0000000016298145E-3</v>
      </c>
      <c r="I201" s="177">
        <f t="shared" si="110"/>
        <v>8.0000000016298145E-3</v>
      </c>
      <c r="O201" s="177">
        <f t="shared" ca="1" si="86"/>
        <v>0.1086908288864669</v>
      </c>
      <c r="Q201" s="198">
        <f t="shared" si="87"/>
        <v>29611.114000000001</v>
      </c>
      <c r="S201" s="178">
        <f t="shared" si="108"/>
        <v>0.1</v>
      </c>
      <c r="Z201" s="177">
        <f t="shared" si="88"/>
        <v>-1725</v>
      </c>
      <c r="AA201" s="177">
        <f t="shared" si="89"/>
        <v>-4.6438685356014649E-3</v>
      </c>
      <c r="AB201" s="177">
        <f t="shared" si="90"/>
        <v>1.3667787239958679E-2</v>
      </c>
      <c r="AC201" s="177">
        <f t="shared" si="91"/>
        <v>8.0000000016298145E-3</v>
      </c>
      <c r="AD201" s="177">
        <f t="shared" si="92"/>
        <v>1.2643868537231279E-2</v>
      </c>
      <c r="AE201" s="177">
        <f t="shared" si="93"/>
        <v>1.5986741158678707E-5</v>
      </c>
      <c r="AF201" s="177">
        <f t="shared" si="94"/>
        <v>8.0000000016298145E-3</v>
      </c>
      <c r="AG201" s="178"/>
      <c r="AH201" s="177">
        <f t="shared" si="95"/>
        <v>-5.667787238328865E-3</v>
      </c>
      <c r="AI201" s="177">
        <f t="shared" si="96"/>
        <v>0.90917110680045921</v>
      </c>
      <c r="AJ201" s="177">
        <f t="shared" si="97"/>
        <v>-0.27607438942682977</v>
      </c>
      <c r="AK201" s="177">
        <f t="shared" si="98"/>
        <v>0.1714173436425375</v>
      </c>
      <c r="AL201" s="177">
        <f t="shared" si="99"/>
        <v>2.0580533428529648</v>
      </c>
      <c r="AM201" s="177">
        <f t="shared" si="100"/>
        <v>1.6615775295232651</v>
      </c>
      <c r="AN201" s="177">
        <f t="shared" ref="AN201:AT210" si="111">$AU201+$AB$7*SIN(AO201)</f>
        <v>14.443541420652817</v>
      </c>
      <c r="AO201" s="177">
        <f t="shared" si="111"/>
        <v>14.443541415070051</v>
      </c>
      <c r="AP201" s="177">
        <f t="shared" si="111"/>
        <v>14.44354151048654</v>
      </c>
      <c r="AQ201" s="177">
        <f t="shared" si="111"/>
        <v>14.443539879695104</v>
      </c>
      <c r="AR201" s="177">
        <f t="shared" si="111"/>
        <v>14.443567750878191</v>
      </c>
      <c r="AS201" s="177">
        <f t="shared" si="111"/>
        <v>14.443091077852007</v>
      </c>
      <c r="AT201" s="177">
        <f t="shared" si="111"/>
        <v>14.451146983830485</v>
      </c>
      <c r="AU201" s="177">
        <f t="shared" si="101"/>
        <v>14.258580781194219</v>
      </c>
    </row>
    <row r="202" spans="1:47" s="177" customFormat="1" ht="12.95" customHeight="1" x14ac:dyDescent="0.2">
      <c r="A202" s="177" t="s">
        <v>134</v>
      </c>
      <c r="C202" s="196">
        <v>44632.732000000004</v>
      </c>
      <c r="D202" s="196" t="s">
        <v>52</v>
      </c>
      <c r="E202" s="177">
        <f t="shared" si="83"/>
        <v>-1720.4522971282174</v>
      </c>
      <c r="F202" s="177">
        <f t="shared" si="84"/>
        <v>-1720.5</v>
      </c>
      <c r="G202" s="177">
        <f t="shared" si="85"/>
        <v>3.2790000004752073E-2</v>
      </c>
      <c r="O202" s="177">
        <f t="shared" ca="1" si="86"/>
        <v>0.10864845905035915</v>
      </c>
      <c r="Q202" s="198">
        <f t="shared" si="87"/>
        <v>29614.232000000004</v>
      </c>
      <c r="S202" s="178"/>
      <c r="U202" s="177">
        <f>G202</f>
        <v>3.2790000004752073E-2</v>
      </c>
      <c r="Z202" s="177">
        <f t="shared" si="88"/>
        <v>-1720.5</v>
      </c>
      <c r="AA202" s="177">
        <f t="shared" si="89"/>
        <v>-4.6373264568939079E-3</v>
      </c>
      <c r="AB202" s="177">
        <f t="shared" si="90"/>
        <v>-9999</v>
      </c>
      <c r="AC202" s="177">
        <f t="shared" si="91"/>
        <v>3.2790000004752073E-2</v>
      </c>
      <c r="AD202" s="177">
        <f t="shared" si="92"/>
        <v>-9999</v>
      </c>
      <c r="AE202" s="177">
        <f t="shared" si="93"/>
        <v>0</v>
      </c>
      <c r="AF202" s="177">
        <f t="shared" si="94"/>
        <v>-9999</v>
      </c>
      <c r="AG202" s="178"/>
      <c r="AH202" s="177">
        <f t="shared" si="95"/>
        <v>-5.6418856815467671E-3</v>
      </c>
      <c r="AI202" s="177">
        <f t="shared" si="96"/>
        <v>0.90881994582022663</v>
      </c>
      <c r="AJ202" s="177">
        <f t="shared" si="97"/>
        <v>-0.2741037816811383</v>
      </c>
      <c r="AK202" s="177">
        <f t="shared" si="98"/>
        <v>0.17123081282611188</v>
      </c>
      <c r="AL202" s="177">
        <f t="shared" si="99"/>
        <v>2.0601030305612524</v>
      </c>
      <c r="AM202" s="177">
        <f t="shared" si="100"/>
        <v>1.6654383789957283</v>
      </c>
      <c r="AN202" s="177">
        <f t="shared" si="111"/>
        <v>14.445753476838199</v>
      </c>
      <c r="AO202" s="177">
        <f t="shared" si="111"/>
        <v>14.445753470998705</v>
      </c>
      <c r="AP202" s="177">
        <f t="shared" si="111"/>
        <v>14.44575357011017</v>
      </c>
      <c r="AQ202" s="177">
        <f t="shared" si="111"/>
        <v>14.445751887925692</v>
      </c>
      <c r="AR202" s="177">
        <f t="shared" si="111"/>
        <v>14.445780437855248</v>
      </c>
      <c r="AS202" s="177">
        <f t="shared" si="111"/>
        <v>14.445295543155144</v>
      </c>
      <c r="AT202" s="177">
        <f t="shared" si="111"/>
        <v>14.453433365016279</v>
      </c>
      <c r="AU202" s="177">
        <f t="shared" si="101"/>
        <v>14.26092271596697</v>
      </c>
    </row>
    <row r="203" spans="1:47" s="177" customFormat="1" ht="12.95" customHeight="1" x14ac:dyDescent="0.2">
      <c r="A203" s="177" t="s">
        <v>142</v>
      </c>
      <c r="C203" s="196">
        <v>44636.474999999999</v>
      </c>
      <c r="D203" s="196"/>
      <c r="E203" s="177">
        <f t="shared" si="83"/>
        <v>-1715.0069830370378</v>
      </c>
      <c r="F203" s="177">
        <f t="shared" si="84"/>
        <v>-1715</v>
      </c>
      <c r="G203" s="177">
        <f t="shared" si="85"/>
        <v>-4.8000000024330802E-3</v>
      </c>
      <c r="I203" s="177">
        <f>+G203</f>
        <v>-4.8000000024330802E-3</v>
      </c>
      <c r="O203" s="177">
        <f t="shared" ca="1" si="86"/>
        <v>0.10859667369511636</v>
      </c>
      <c r="Q203" s="198">
        <f t="shared" si="87"/>
        <v>29617.974999999999</v>
      </c>
      <c r="S203" s="178">
        <f t="shared" ref="S203:S246" si="112">S$16</f>
        <v>0.1</v>
      </c>
      <c r="Z203" s="177">
        <f t="shared" si="88"/>
        <v>-1715</v>
      </c>
      <c r="AA203" s="177">
        <f t="shared" si="89"/>
        <v>-4.6293055321641047E-3</v>
      </c>
      <c r="AB203" s="177">
        <f t="shared" si="90"/>
        <v>8.1020434188661464E-4</v>
      </c>
      <c r="AC203" s="177">
        <f t="shared" si="91"/>
        <v>-4.8000000024330802E-3</v>
      </c>
      <c r="AD203" s="177">
        <f t="shared" si="92"/>
        <v>-1.7069447026897555E-4</v>
      </c>
      <c r="AE203" s="177">
        <f t="shared" si="93"/>
        <v>2.9136602180406182E-9</v>
      </c>
      <c r="AF203" s="177">
        <f t="shared" si="94"/>
        <v>-4.8000000024330802E-3</v>
      </c>
      <c r="AG203" s="178"/>
      <c r="AH203" s="177">
        <f t="shared" si="95"/>
        <v>-5.6102043443196949E-3</v>
      </c>
      <c r="AI203" s="177">
        <f t="shared" si="96"/>
        <v>0.90839163672072276</v>
      </c>
      <c r="AJ203" s="177">
        <f t="shared" si="97"/>
        <v>-0.27169576515637234</v>
      </c>
      <c r="AK203" s="177">
        <f t="shared" si="98"/>
        <v>0.17100205062691307</v>
      </c>
      <c r="AL203" s="177">
        <f t="shared" si="99"/>
        <v>2.0626060565510085</v>
      </c>
      <c r="AM203" s="177">
        <f t="shared" si="100"/>
        <v>1.6701710616901519</v>
      </c>
      <c r="AN203" s="177">
        <f t="shared" si="111"/>
        <v>14.448455941797267</v>
      </c>
      <c r="AO203" s="177">
        <f t="shared" si="111"/>
        <v>14.44845593563125</v>
      </c>
      <c r="AP203" s="177">
        <f t="shared" si="111"/>
        <v>14.448456039405256</v>
      </c>
      <c r="AQ203" s="177">
        <f t="shared" si="111"/>
        <v>14.448454292885238</v>
      </c>
      <c r="AR203" s="177">
        <f t="shared" si="111"/>
        <v>14.44848368561318</v>
      </c>
      <c r="AS203" s="177">
        <f t="shared" si="111"/>
        <v>14.447988668074908</v>
      </c>
      <c r="AT203" s="177">
        <f t="shared" si="111"/>
        <v>14.456226397064423</v>
      </c>
      <c r="AU203" s="177">
        <f t="shared" si="101"/>
        <v>14.263785080689225</v>
      </c>
    </row>
    <row r="204" spans="1:47" s="177" customFormat="1" ht="12.95" customHeight="1" x14ac:dyDescent="0.2">
      <c r="A204" s="177" t="s">
        <v>142</v>
      </c>
      <c r="C204" s="196">
        <v>44636.474999999999</v>
      </c>
      <c r="D204" s="196"/>
      <c r="E204" s="177">
        <f t="shared" si="83"/>
        <v>-1715.0069830370378</v>
      </c>
      <c r="F204" s="177">
        <f t="shared" si="84"/>
        <v>-1715</v>
      </c>
      <c r="G204" s="177">
        <f t="shared" si="85"/>
        <v>-4.8000000024330802E-3</v>
      </c>
      <c r="I204" s="177">
        <f>+G204</f>
        <v>-4.8000000024330802E-3</v>
      </c>
      <c r="O204" s="177">
        <f t="shared" ca="1" si="86"/>
        <v>0.10859667369511636</v>
      </c>
      <c r="Q204" s="198">
        <f t="shared" si="87"/>
        <v>29617.974999999999</v>
      </c>
      <c r="S204" s="178">
        <f t="shared" si="112"/>
        <v>0.1</v>
      </c>
      <c r="Z204" s="177">
        <f t="shared" si="88"/>
        <v>-1715</v>
      </c>
      <c r="AA204" s="177">
        <f t="shared" si="89"/>
        <v>-4.6293055321641047E-3</v>
      </c>
      <c r="AB204" s="177">
        <f t="shared" si="90"/>
        <v>8.1020434188661464E-4</v>
      </c>
      <c r="AC204" s="177">
        <f t="shared" si="91"/>
        <v>-4.8000000024330802E-3</v>
      </c>
      <c r="AD204" s="177">
        <f t="shared" si="92"/>
        <v>-1.7069447026897555E-4</v>
      </c>
      <c r="AE204" s="177">
        <f t="shared" si="93"/>
        <v>2.9136602180406182E-9</v>
      </c>
      <c r="AF204" s="177">
        <f t="shared" si="94"/>
        <v>-4.8000000024330802E-3</v>
      </c>
      <c r="AG204" s="178"/>
      <c r="AH204" s="177">
        <f t="shared" si="95"/>
        <v>-5.6102043443196949E-3</v>
      </c>
      <c r="AI204" s="177">
        <f t="shared" si="96"/>
        <v>0.90839163672072276</v>
      </c>
      <c r="AJ204" s="177">
        <f t="shared" si="97"/>
        <v>-0.27169576515637234</v>
      </c>
      <c r="AK204" s="177">
        <f t="shared" si="98"/>
        <v>0.17100205062691307</v>
      </c>
      <c r="AL204" s="177">
        <f t="shared" si="99"/>
        <v>2.0626060565510085</v>
      </c>
      <c r="AM204" s="177">
        <f t="shared" si="100"/>
        <v>1.6701710616901519</v>
      </c>
      <c r="AN204" s="177">
        <f t="shared" si="111"/>
        <v>14.448455941797267</v>
      </c>
      <c r="AO204" s="177">
        <f t="shared" si="111"/>
        <v>14.44845593563125</v>
      </c>
      <c r="AP204" s="177">
        <f t="shared" si="111"/>
        <v>14.448456039405256</v>
      </c>
      <c r="AQ204" s="177">
        <f t="shared" si="111"/>
        <v>14.448454292885238</v>
      </c>
      <c r="AR204" s="177">
        <f t="shared" si="111"/>
        <v>14.44848368561318</v>
      </c>
      <c r="AS204" s="177">
        <f t="shared" si="111"/>
        <v>14.447988668074908</v>
      </c>
      <c r="AT204" s="177">
        <f t="shared" si="111"/>
        <v>14.456226397064423</v>
      </c>
      <c r="AU204" s="177">
        <f t="shared" si="101"/>
        <v>14.263785080689225</v>
      </c>
    </row>
    <row r="205" spans="1:47" s="177" customFormat="1" ht="12.95" customHeight="1" x14ac:dyDescent="0.2">
      <c r="A205" s="177" t="s">
        <v>150</v>
      </c>
      <c r="C205" s="196">
        <v>44663.288</v>
      </c>
      <c r="D205" s="196"/>
      <c r="E205" s="177">
        <f t="shared" si="83"/>
        <v>-1675.9994471762302</v>
      </c>
      <c r="F205" s="177">
        <f t="shared" si="84"/>
        <v>-1676</v>
      </c>
      <c r="G205" s="177">
        <f t="shared" si="85"/>
        <v>3.8000000495230779E-4</v>
      </c>
      <c r="I205" s="177">
        <f>+G205</f>
        <v>3.8000000495230779E-4</v>
      </c>
      <c r="O205" s="177">
        <f t="shared" ca="1" si="86"/>
        <v>0.1082294684488492</v>
      </c>
      <c r="Q205" s="198">
        <f t="shared" si="87"/>
        <v>29644.788</v>
      </c>
      <c r="S205" s="178">
        <f t="shared" si="112"/>
        <v>0.1</v>
      </c>
      <c r="Z205" s="177">
        <f t="shared" si="88"/>
        <v>-1676</v>
      </c>
      <c r="AA205" s="177">
        <f t="shared" si="89"/>
        <v>-4.5716611052709832E-3</v>
      </c>
      <c r="AB205" s="177">
        <f t="shared" si="90"/>
        <v>5.764823064430445E-3</v>
      </c>
      <c r="AC205" s="177">
        <f t="shared" si="91"/>
        <v>3.8000000495230779E-4</v>
      </c>
      <c r="AD205" s="177">
        <f t="shared" si="92"/>
        <v>4.951661110223291E-3</v>
      </c>
      <c r="AE205" s="177">
        <f t="shared" si="93"/>
        <v>2.4518947750497759E-6</v>
      </c>
      <c r="AF205" s="177">
        <f t="shared" si="94"/>
        <v>3.8000000495230779E-4</v>
      </c>
      <c r="AG205" s="178"/>
      <c r="AH205" s="177">
        <f t="shared" si="95"/>
        <v>-5.3848230594781372E-3</v>
      </c>
      <c r="AI205" s="177">
        <f t="shared" si="96"/>
        <v>0.90538254004561236</v>
      </c>
      <c r="AJ205" s="177">
        <f t="shared" si="97"/>
        <v>-0.25463779733383968</v>
      </c>
      <c r="AK205" s="177">
        <f t="shared" si="98"/>
        <v>0.16935563118212876</v>
      </c>
      <c r="AL205" s="177">
        <f t="shared" si="99"/>
        <v>2.0802875630343958</v>
      </c>
      <c r="AM205" s="177">
        <f t="shared" si="100"/>
        <v>1.7041758287415643</v>
      </c>
      <c r="AN205" s="177">
        <f t="shared" si="111"/>
        <v>14.467582542359734</v>
      </c>
      <c r="AO205" s="177">
        <f t="shared" si="111"/>
        <v>14.467582533436154</v>
      </c>
      <c r="AP205" s="177">
        <f t="shared" si="111"/>
        <v>14.467582675218067</v>
      </c>
      <c r="AQ205" s="177">
        <f t="shared" si="111"/>
        <v>14.467580422515693</v>
      </c>
      <c r="AR205" s="177">
        <f t="shared" si="111"/>
        <v>14.467616212834633</v>
      </c>
      <c r="AS205" s="177">
        <f t="shared" si="111"/>
        <v>14.467047143641331</v>
      </c>
      <c r="AT205" s="177">
        <f t="shared" si="111"/>
        <v>14.475986339175968</v>
      </c>
      <c r="AU205" s="177">
        <f t="shared" si="101"/>
        <v>14.284081848719747</v>
      </c>
    </row>
    <row r="206" spans="1:47" s="177" customFormat="1" ht="12.95" customHeight="1" x14ac:dyDescent="0.2">
      <c r="A206" s="177" t="s">
        <v>134</v>
      </c>
      <c r="C206" s="196">
        <v>44677.733</v>
      </c>
      <c r="D206" s="196" t="s">
        <v>52</v>
      </c>
      <c r="E206" s="177">
        <f t="shared" si="83"/>
        <v>-1654.9848700864113</v>
      </c>
      <c r="F206" s="177">
        <f t="shared" si="84"/>
        <v>-1655</v>
      </c>
      <c r="G206" s="177">
        <f t="shared" si="85"/>
        <v>1.0399999999208376E-2</v>
      </c>
      <c r="I206" s="177">
        <f>G206</f>
        <v>1.0399999999208376E-2</v>
      </c>
      <c r="O206" s="177">
        <f t="shared" ca="1" si="86"/>
        <v>0.10803174254701305</v>
      </c>
      <c r="Q206" s="198">
        <f t="shared" si="87"/>
        <v>29659.233</v>
      </c>
      <c r="S206" s="178">
        <f t="shared" si="112"/>
        <v>0.1</v>
      </c>
      <c r="Z206" s="177">
        <f t="shared" si="88"/>
        <v>-1655</v>
      </c>
      <c r="AA206" s="177">
        <f t="shared" si="89"/>
        <v>-4.5400845537287441E-3</v>
      </c>
      <c r="AB206" s="177">
        <f t="shared" si="90"/>
        <v>1.5662953505797283E-2</v>
      </c>
      <c r="AC206" s="177">
        <f t="shared" si="91"/>
        <v>1.0399999999208376E-2</v>
      </c>
      <c r="AD206" s="177">
        <f t="shared" si="92"/>
        <v>1.4940084552937119E-2</v>
      </c>
      <c r="AE206" s="177">
        <f t="shared" si="93"/>
        <v>2.2320612644891032E-5</v>
      </c>
      <c r="AF206" s="177">
        <f t="shared" si="94"/>
        <v>1.0399999999208376E-2</v>
      </c>
      <c r="AG206" s="178"/>
      <c r="AH206" s="177">
        <f t="shared" si="95"/>
        <v>-5.2629535065889061E-3</v>
      </c>
      <c r="AI206" s="177">
        <f t="shared" si="96"/>
        <v>0.90378258103964704</v>
      </c>
      <c r="AJ206" s="177">
        <f t="shared" si="97"/>
        <v>-0.24546621862739534</v>
      </c>
      <c r="AK206" s="177">
        <f t="shared" si="98"/>
        <v>0.16845177894556437</v>
      </c>
      <c r="AL206" s="177">
        <f t="shared" si="99"/>
        <v>2.0897601026792869</v>
      </c>
      <c r="AM206" s="177">
        <f t="shared" si="100"/>
        <v>1.72281785294534</v>
      </c>
      <c r="AN206" s="177">
        <f t="shared" si="111"/>
        <v>14.477855342970512</v>
      </c>
      <c r="AO206" s="177">
        <f t="shared" si="111"/>
        <v>14.477855332199805</v>
      </c>
      <c r="AP206" s="177">
        <f t="shared" si="111"/>
        <v>14.477855498361857</v>
      </c>
      <c r="AQ206" s="177">
        <f t="shared" si="111"/>
        <v>14.477852934934901</v>
      </c>
      <c r="AR206" s="177">
        <f t="shared" si="111"/>
        <v>14.477892479554098</v>
      </c>
      <c r="AS206" s="177">
        <f t="shared" si="111"/>
        <v>14.477281954156961</v>
      </c>
      <c r="AT206" s="177">
        <f t="shared" si="111"/>
        <v>14.486593548323176</v>
      </c>
      <c r="AU206" s="177">
        <f t="shared" si="101"/>
        <v>14.295010877659259</v>
      </c>
    </row>
    <row r="207" spans="1:47" s="177" customFormat="1" ht="12.95" customHeight="1" x14ac:dyDescent="0.2">
      <c r="A207" s="177" t="s">
        <v>151</v>
      </c>
      <c r="C207" s="196">
        <v>44687.334000000003</v>
      </c>
      <c r="D207" s="196"/>
      <c r="E207" s="177">
        <f t="shared" si="83"/>
        <v>-1641.0173412086401</v>
      </c>
      <c r="F207" s="177">
        <f t="shared" si="84"/>
        <v>-1641</v>
      </c>
      <c r="G207" s="177">
        <f t="shared" si="85"/>
        <v>-1.1919999997189734E-2</v>
      </c>
      <c r="I207" s="177">
        <f t="shared" ref="I207:I212" si="113">+G207</f>
        <v>-1.1919999997189734E-2</v>
      </c>
      <c r="O207" s="177">
        <f t="shared" ca="1" si="86"/>
        <v>0.10789992527912227</v>
      </c>
      <c r="Q207" s="198">
        <f t="shared" si="87"/>
        <v>29668.834000000003</v>
      </c>
      <c r="S207" s="178">
        <f t="shared" si="112"/>
        <v>0.1</v>
      </c>
      <c r="Z207" s="177">
        <f t="shared" si="88"/>
        <v>-1641</v>
      </c>
      <c r="AA207" s="177">
        <f t="shared" si="89"/>
        <v>-4.5188337012305371E-3</v>
      </c>
      <c r="AB207" s="177">
        <f t="shared" si="90"/>
        <v>-6.7384822375145641E-3</v>
      </c>
      <c r="AC207" s="177">
        <f t="shared" si="91"/>
        <v>-1.1919999997189734E-2</v>
      </c>
      <c r="AD207" s="177">
        <f t="shared" si="92"/>
        <v>-7.4011662959591971E-3</v>
      </c>
      <c r="AE207" s="177">
        <f t="shared" si="93"/>
        <v>5.4777262540442387E-6</v>
      </c>
      <c r="AF207" s="177">
        <f t="shared" si="94"/>
        <v>-1.1919999997189734E-2</v>
      </c>
      <c r="AG207" s="178"/>
      <c r="AH207" s="177">
        <f t="shared" si="95"/>
        <v>-5.1815177596751701E-3</v>
      </c>
      <c r="AI207" s="177">
        <f t="shared" si="96"/>
        <v>0.90272384082049395</v>
      </c>
      <c r="AJ207" s="177">
        <f t="shared" si="97"/>
        <v>-0.23935754570976248</v>
      </c>
      <c r="AK207" s="177">
        <f t="shared" si="98"/>
        <v>0.16784261198098885</v>
      </c>
      <c r="AL207" s="177">
        <f t="shared" si="99"/>
        <v>2.0960565902201829</v>
      </c>
      <c r="AM207" s="177">
        <f t="shared" si="100"/>
        <v>1.7353785722779678</v>
      </c>
      <c r="AN207" s="177">
        <f t="shared" si="111"/>
        <v>14.484693817281524</v>
      </c>
      <c r="AO207" s="177">
        <f t="shared" si="111"/>
        <v>14.484693805119258</v>
      </c>
      <c r="AP207" s="177">
        <f t="shared" si="111"/>
        <v>14.484693989202599</v>
      </c>
      <c r="AQ207" s="177">
        <f t="shared" si="111"/>
        <v>14.484691202978766</v>
      </c>
      <c r="AR207" s="177">
        <f t="shared" si="111"/>
        <v>14.48473337203778</v>
      </c>
      <c r="AS207" s="177">
        <f t="shared" si="111"/>
        <v>14.484094623961161</v>
      </c>
      <c r="AT207" s="177">
        <f t="shared" si="111"/>
        <v>14.493652305763677</v>
      </c>
      <c r="AU207" s="177">
        <f t="shared" si="101"/>
        <v>14.302296896952267</v>
      </c>
    </row>
    <row r="208" spans="1:47" s="177" customFormat="1" ht="12.95" customHeight="1" x14ac:dyDescent="0.2">
      <c r="A208" s="177" t="s">
        <v>151</v>
      </c>
      <c r="C208" s="196">
        <v>44691.457999999999</v>
      </c>
      <c r="D208" s="196"/>
      <c r="E208" s="177">
        <f t="shared" si="83"/>
        <v>-1635.017748552473</v>
      </c>
      <c r="F208" s="177">
        <f t="shared" si="84"/>
        <v>-1635</v>
      </c>
      <c r="G208" s="177">
        <f t="shared" si="85"/>
        <v>-1.2199999997392297E-2</v>
      </c>
      <c r="I208" s="177">
        <f t="shared" si="113"/>
        <v>-1.2199999997392297E-2</v>
      </c>
      <c r="O208" s="177">
        <f t="shared" ca="1" si="86"/>
        <v>0.10784343216431194</v>
      </c>
      <c r="Q208" s="198">
        <f t="shared" si="87"/>
        <v>29672.957999999999</v>
      </c>
      <c r="S208" s="178">
        <f t="shared" si="112"/>
        <v>0.1</v>
      </c>
      <c r="Z208" s="177">
        <f t="shared" si="88"/>
        <v>-1635</v>
      </c>
      <c r="AA208" s="177">
        <f t="shared" si="89"/>
        <v>-4.5096784842761622E-3</v>
      </c>
      <c r="AB208" s="177">
        <f t="shared" si="90"/>
        <v>-7.0534284241600019E-3</v>
      </c>
      <c r="AC208" s="177">
        <f t="shared" si="91"/>
        <v>-1.2199999997392297E-2</v>
      </c>
      <c r="AD208" s="177">
        <f t="shared" si="92"/>
        <v>-7.6903215131161346E-3</v>
      </c>
      <c r="AE208" s="177">
        <f t="shared" si="93"/>
        <v>5.9141044975096838E-6</v>
      </c>
      <c r="AF208" s="177">
        <f t="shared" si="94"/>
        <v>-1.2199999997392297E-2</v>
      </c>
      <c r="AG208" s="178"/>
      <c r="AH208" s="177">
        <f t="shared" si="95"/>
        <v>-5.1465715732322949E-3</v>
      </c>
      <c r="AI208" s="177">
        <f t="shared" si="96"/>
        <v>0.90227202870685286</v>
      </c>
      <c r="AJ208" s="177">
        <f t="shared" si="97"/>
        <v>-0.23674100440518678</v>
      </c>
      <c r="AK208" s="177">
        <f t="shared" si="98"/>
        <v>0.16757994261916664</v>
      </c>
      <c r="AL208" s="177">
        <f t="shared" si="99"/>
        <v>2.0987505762636984</v>
      </c>
      <c r="AM208" s="177">
        <f t="shared" si="100"/>
        <v>1.7407947508585033</v>
      </c>
      <c r="AN208" s="177">
        <f t="shared" si="111"/>
        <v>14.487622142747599</v>
      </c>
      <c r="AO208" s="177">
        <f t="shared" si="111"/>
        <v>14.487622129946962</v>
      </c>
      <c r="AP208" s="177">
        <f t="shared" si="111"/>
        <v>14.487622322139506</v>
      </c>
      <c r="AQ208" s="177">
        <f t="shared" si="111"/>
        <v>14.487619436492976</v>
      </c>
      <c r="AR208" s="177">
        <f t="shared" si="111"/>
        <v>14.487662760209853</v>
      </c>
      <c r="AS208" s="177">
        <f t="shared" si="111"/>
        <v>14.487011777558511</v>
      </c>
      <c r="AT208" s="177">
        <f t="shared" si="111"/>
        <v>14.496674377128965</v>
      </c>
      <c r="AU208" s="177">
        <f t="shared" si="101"/>
        <v>14.30541947664927</v>
      </c>
    </row>
    <row r="209" spans="1:47" s="177" customFormat="1" ht="12.95" customHeight="1" x14ac:dyDescent="0.2">
      <c r="A209" s="177" t="s">
        <v>151</v>
      </c>
      <c r="C209" s="196">
        <v>44691.474999999999</v>
      </c>
      <c r="D209" s="196"/>
      <c r="E209" s="177">
        <f t="shared" si="83"/>
        <v>-1634.9930169629595</v>
      </c>
      <c r="F209" s="177">
        <f t="shared" si="84"/>
        <v>-1635</v>
      </c>
      <c r="G209" s="177">
        <f t="shared" si="85"/>
        <v>4.8000000024330802E-3</v>
      </c>
      <c r="I209" s="177">
        <f t="shared" si="113"/>
        <v>4.8000000024330802E-3</v>
      </c>
      <c r="O209" s="177">
        <f t="shared" ca="1" si="86"/>
        <v>0.10784343216431194</v>
      </c>
      <c r="Q209" s="198">
        <f t="shared" si="87"/>
        <v>29672.974999999999</v>
      </c>
      <c r="S209" s="178">
        <f t="shared" si="112"/>
        <v>0.1</v>
      </c>
      <c r="Z209" s="177">
        <f t="shared" si="88"/>
        <v>-1635</v>
      </c>
      <c r="AA209" s="177">
        <f t="shared" si="89"/>
        <v>-4.5096784842761622E-3</v>
      </c>
      <c r="AB209" s="177">
        <f t="shared" si="90"/>
        <v>9.9465715756653743E-3</v>
      </c>
      <c r="AC209" s="177">
        <f t="shared" si="91"/>
        <v>4.8000000024330802E-3</v>
      </c>
      <c r="AD209" s="177">
        <f t="shared" si="92"/>
        <v>9.3096784867092424E-3</v>
      </c>
      <c r="AE209" s="177">
        <f t="shared" si="93"/>
        <v>8.667011352589689E-6</v>
      </c>
      <c r="AF209" s="177">
        <f t="shared" si="94"/>
        <v>4.8000000024330802E-3</v>
      </c>
      <c r="AG209" s="178"/>
      <c r="AH209" s="177">
        <f t="shared" si="95"/>
        <v>-5.1465715732322949E-3</v>
      </c>
      <c r="AI209" s="177">
        <f t="shared" si="96"/>
        <v>0.90227202870685286</v>
      </c>
      <c r="AJ209" s="177">
        <f t="shared" si="97"/>
        <v>-0.23674100440518678</v>
      </c>
      <c r="AK209" s="177">
        <f t="shared" si="98"/>
        <v>0.16757994261916664</v>
      </c>
      <c r="AL209" s="177">
        <f t="shared" si="99"/>
        <v>2.0987505762636984</v>
      </c>
      <c r="AM209" s="177">
        <f t="shared" si="100"/>
        <v>1.7407947508585033</v>
      </c>
      <c r="AN209" s="177">
        <f t="shared" si="111"/>
        <v>14.487622142747599</v>
      </c>
      <c r="AO209" s="177">
        <f t="shared" si="111"/>
        <v>14.487622129946962</v>
      </c>
      <c r="AP209" s="177">
        <f t="shared" si="111"/>
        <v>14.487622322139506</v>
      </c>
      <c r="AQ209" s="177">
        <f t="shared" si="111"/>
        <v>14.487619436492976</v>
      </c>
      <c r="AR209" s="177">
        <f t="shared" si="111"/>
        <v>14.487662760209853</v>
      </c>
      <c r="AS209" s="177">
        <f t="shared" si="111"/>
        <v>14.487011777558511</v>
      </c>
      <c r="AT209" s="177">
        <f t="shared" si="111"/>
        <v>14.496674377128965</v>
      </c>
      <c r="AU209" s="177">
        <f t="shared" si="101"/>
        <v>14.30541947664927</v>
      </c>
    </row>
    <row r="210" spans="1:47" s="177" customFormat="1" ht="12.95" customHeight="1" x14ac:dyDescent="0.2">
      <c r="A210" s="177" t="s">
        <v>151</v>
      </c>
      <c r="C210" s="196">
        <v>44691.476000000002</v>
      </c>
      <c r="D210" s="196"/>
      <c r="E210" s="177">
        <f t="shared" si="83"/>
        <v>-1634.9915621635707</v>
      </c>
      <c r="F210" s="177">
        <f t="shared" si="84"/>
        <v>-1635</v>
      </c>
      <c r="G210" s="177">
        <f t="shared" si="85"/>
        <v>5.8000000062747858E-3</v>
      </c>
      <c r="I210" s="177">
        <f t="shared" si="113"/>
        <v>5.8000000062747858E-3</v>
      </c>
      <c r="O210" s="177">
        <f t="shared" ca="1" si="86"/>
        <v>0.10784343216431194</v>
      </c>
      <c r="Q210" s="198">
        <f t="shared" si="87"/>
        <v>29672.976000000002</v>
      </c>
      <c r="S210" s="178">
        <f t="shared" si="112"/>
        <v>0.1</v>
      </c>
      <c r="Z210" s="177">
        <f t="shared" si="88"/>
        <v>-1635</v>
      </c>
      <c r="AA210" s="177">
        <f t="shared" si="89"/>
        <v>-4.5096784842761622E-3</v>
      </c>
      <c r="AB210" s="177">
        <f t="shared" si="90"/>
        <v>1.094657157950708E-2</v>
      </c>
      <c r="AC210" s="177">
        <f t="shared" si="91"/>
        <v>5.8000000062747858E-3</v>
      </c>
      <c r="AD210" s="177">
        <f t="shared" si="92"/>
        <v>1.0309678490550948E-2</v>
      </c>
      <c r="AE210" s="177">
        <f t="shared" si="93"/>
        <v>1.0628947057852888E-5</v>
      </c>
      <c r="AF210" s="177">
        <f t="shared" si="94"/>
        <v>5.8000000062747858E-3</v>
      </c>
      <c r="AG210" s="178"/>
      <c r="AH210" s="177">
        <f t="shared" si="95"/>
        <v>-5.1465715732322949E-3</v>
      </c>
      <c r="AI210" s="177">
        <f t="shared" si="96"/>
        <v>0.90227202870685286</v>
      </c>
      <c r="AJ210" s="177">
        <f t="shared" si="97"/>
        <v>-0.23674100440518678</v>
      </c>
      <c r="AK210" s="177">
        <f t="shared" si="98"/>
        <v>0.16757994261916664</v>
      </c>
      <c r="AL210" s="177">
        <f t="shared" si="99"/>
        <v>2.0987505762636984</v>
      </c>
      <c r="AM210" s="177">
        <f t="shared" si="100"/>
        <v>1.7407947508585033</v>
      </c>
      <c r="AN210" s="177">
        <f t="shared" si="111"/>
        <v>14.487622142747599</v>
      </c>
      <c r="AO210" s="177">
        <f t="shared" si="111"/>
        <v>14.487622129946962</v>
      </c>
      <c r="AP210" s="177">
        <f t="shared" si="111"/>
        <v>14.487622322139506</v>
      </c>
      <c r="AQ210" s="177">
        <f t="shared" si="111"/>
        <v>14.487619436492976</v>
      </c>
      <c r="AR210" s="177">
        <f t="shared" si="111"/>
        <v>14.487662760209853</v>
      </c>
      <c r="AS210" s="177">
        <f t="shared" si="111"/>
        <v>14.487011777558511</v>
      </c>
      <c r="AT210" s="177">
        <f t="shared" si="111"/>
        <v>14.496674377128965</v>
      </c>
      <c r="AU210" s="177">
        <f t="shared" si="101"/>
        <v>14.30541947664927</v>
      </c>
    </row>
    <row r="211" spans="1:47" s="177" customFormat="1" ht="12.95" customHeight="1" x14ac:dyDescent="0.2">
      <c r="A211" s="177" t="s">
        <v>152</v>
      </c>
      <c r="C211" s="196">
        <v>44744.4</v>
      </c>
      <c r="D211" s="196"/>
      <c r="E211" s="177">
        <f t="shared" si="83"/>
        <v>-1557.9977596089443</v>
      </c>
      <c r="F211" s="177">
        <f t="shared" si="84"/>
        <v>-1558</v>
      </c>
      <c r="G211" s="177">
        <f t="shared" si="85"/>
        <v>1.5400000047520734E-3</v>
      </c>
      <c r="I211" s="177">
        <f t="shared" si="113"/>
        <v>1.5400000047520734E-3</v>
      </c>
      <c r="O211" s="177">
        <f t="shared" ca="1" si="86"/>
        <v>0.1071184371909127</v>
      </c>
      <c r="Q211" s="198">
        <f t="shared" si="87"/>
        <v>29725.9</v>
      </c>
      <c r="S211" s="178">
        <f t="shared" si="112"/>
        <v>0.1</v>
      </c>
      <c r="Z211" s="177">
        <f t="shared" si="88"/>
        <v>-1558</v>
      </c>
      <c r="AA211" s="177">
        <f t="shared" si="89"/>
        <v>-4.3897983488839238E-3</v>
      </c>
      <c r="AB211" s="177">
        <f t="shared" si="90"/>
        <v>6.2358434991824476E-3</v>
      </c>
      <c r="AC211" s="177">
        <f t="shared" si="91"/>
        <v>1.5400000047520734E-3</v>
      </c>
      <c r="AD211" s="177">
        <f t="shared" si="92"/>
        <v>5.9297983536359972E-3</v>
      </c>
      <c r="AE211" s="177">
        <f t="shared" si="93"/>
        <v>3.5162508514784184E-6</v>
      </c>
      <c r="AF211" s="177">
        <f t="shared" si="94"/>
        <v>1.5400000047520734E-3</v>
      </c>
      <c r="AG211" s="178"/>
      <c r="AH211" s="177">
        <f t="shared" si="95"/>
        <v>-4.6958434944303741E-3</v>
      </c>
      <c r="AI211" s="177">
        <f t="shared" si="96"/>
        <v>0.8965766318751659</v>
      </c>
      <c r="AJ211" s="177">
        <f t="shared" si="97"/>
        <v>-0.20324746534587884</v>
      </c>
      <c r="AK211" s="177">
        <f t="shared" si="98"/>
        <v>0.16412617240109034</v>
      </c>
      <c r="AL211" s="177">
        <f t="shared" si="99"/>
        <v>2.1330872193804686</v>
      </c>
      <c r="AM211" s="177">
        <f t="shared" si="100"/>
        <v>1.8121282970364672</v>
      </c>
      <c r="AN211" s="177">
        <f t="shared" ref="AN211:AT220" si="114">$AU211+$AB$7*SIN(AO211)</f>
        <v>14.525073676542318</v>
      </c>
      <c r="AO211" s="177">
        <f t="shared" si="114"/>
        <v>14.525073652936779</v>
      </c>
      <c r="AP211" s="177">
        <f t="shared" si="114"/>
        <v>14.525073974631628</v>
      </c>
      <c r="AQ211" s="177">
        <f t="shared" si="114"/>
        <v>14.525069590571961</v>
      </c>
      <c r="AR211" s="177">
        <f t="shared" si="114"/>
        <v>14.52512933252121</v>
      </c>
      <c r="AS211" s="177">
        <f t="shared" si="114"/>
        <v>14.524314470996192</v>
      </c>
      <c r="AT211" s="177">
        <f t="shared" si="114"/>
        <v>14.535292463444716</v>
      </c>
      <c r="AU211" s="177">
        <f t="shared" si="101"/>
        <v>14.345492582760816</v>
      </c>
    </row>
    <row r="212" spans="1:47" s="177" customFormat="1" ht="12.95" customHeight="1" x14ac:dyDescent="0.2">
      <c r="A212" s="177" t="s">
        <v>153</v>
      </c>
      <c r="C212" s="196">
        <v>44744.409</v>
      </c>
      <c r="D212" s="196"/>
      <c r="E212" s="177">
        <f t="shared" si="83"/>
        <v>-1557.9846664144984</v>
      </c>
      <c r="F212" s="177">
        <f t="shared" si="84"/>
        <v>-1558</v>
      </c>
      <c r="G212" s="177">
        <f t="shared" si="85"/>
        <v>1.0540000002947636E-2</v>
      </c>
      <c r="I212" s="177">
        <f t="shared" si="113"/>
        <v>1.0540000002947636E-2</v>
      </c>
      <c r="O212" s="177">
        <f t="shared" ca="1" si="86"/>
        <v>0.1071184371909127</v>
      </c>
      <c r="Q212" s="198">
        <f t="shared" si="87"/>
        <v>29725.909</v>
      </c>
      <c r="S212" s="178">
        <f t="shared" si="112"/>
        <v>0.1</v>
      </c>
      <c r="Z212" s="177">
        <f t="shared" si="88"/>
        <v>-1558</v>
      </c>
      <c r="AA212" s="177">
        <f t="shared" si="89"/>
        <v>-4.3897983488839238E-3</v>
      </c>
      <c r="AB212" s="177">
        <f t="shared" si="90"/>
        <v>1.5235843497378009E-2</v>
      </c>
      <c r="AC212" s="177">
        <f t="shared" si="91"/>
        <v>1.0540000002947636E-2</v>
      </c>
      <c r="AD212" s="177">
        <f t="shared" si="92"/>
        <v>1.492979835183156E-2</v>
      </c>
      <c r="AE212" s="177">
        <f t="shared" si="93"/>
        <v>2.2289887882635239E-5</v>
      </c>
      <c r="AF212" s="177">
        <f t="shared" si="94"/>
        <v>1.0540000002947636E-2</v>
      </c>
      <c r="AG212" s="178"/>
      <c r="AH212" s="177">
        <f t="shared" si="95"/>
        <v>-4.6958434944303741E-3</v>
      </c>
      <c r="AI212" s="177">
        <f t="shared" si="96"/>
        <v>0.8965766318751659</v>
      </c>
      <c r="AJ212" s="177">
        <f t="shared" si="97"/>
        <v>-0.20324746534587884</v>
      </c>
      <c r="AK212" s="177">
        <f t="shared" si="98"/>
        <v>0.16412617240109034</v>
      </c>
      <c r="AL212" s="177">
        <f t="shared" si="99"/>
        <v>2.1330872193804686</v>
      </c>
      <c r="AM212" s="177">
        <f t="shared" si="100"/>
        <v>1.8121282970364672</v>
      </c>
      <c r="AN212" s="177">
        <f t="shared" si="114"/>
        <v>14.525073676542318</v>
      </c>
      <c r="AO212" s="177">
        <f t="shared" si="114"/>
        <v>14.525073652936779</v>
      </c>
      <c r="AP212" s="177">
        <f t="shared" si="114"/>
        <v>14.525073974631628</v>
      </c>
      <c r="AQ212" s="177">
        <f t="shared" si="114"/>
        <v>14.525069590571961</v>
      </c>
      <c r="AR212" s="177">
        <f t="shared" si="114"/>
        <v>14.52512933252121</v>
      </c>
      <c r="AS212" s="177">
        <f t="shared" si="114"/>
        <v>14.524314470996192</v>
      </c>
      <c r="AT212" s="177">
        <f t="shared" si="114"/>
        <v>14.535292463444716</v>
      </c>
      <c r="AU212" s="177">
        <f t="shared" si="101"/>
        <v>14.345492582760816</v>
      </c>
    </row>
    <row r="213" spans="1:47" s="177" customFormat="1" ht="12.95" customHeight="1" x14ac:dyDescent="0.2">
      <c r="A213" s="177" t="s">
        <v>134</v>
      </c>
      <c r="C213" s="196">
        <v>44778.754999999997</v>
      </c>
      <c r="D213" s="196" t="s">
        <v>52</v>
      </c>
      <c r="E213" s="177">
        <f t="shared" ref="E213:E276" si="115">(C213-C$7)/C$8</f>
        <v>-1508.0181268003146</v>
      </c>
      <c r="F213" s="177">
        <f t="shared" ref="F213:F276" si="116">ROUND(2*E213,0)/2</f>
        <v>-1508</v>
      </c>
      <c r="G213" s="177">
        <f t="shared" ref="G213:G276" si="117">C213-(C$7+C$8*F213)</f>
        <v>-1.2459999998100102E-2</v>
      </c>
      <c r="I213" s="177">
        <f>G213</f>
        <v>-1.2459999998100102E-2</v>
      </c>
      <c r="O213" s="177">
        <f t="shared" ref="O213:O276" ca="1" si="118">+C$11+C$12*F213</f>
        <v>0.10664766123415995</v>
      </c>
      <c r="Q213" s="198">
        <f t="shared" ref="Q213:Q276" si="119">C213-15018.5</f>
        <v>29760.254999999997</v>
      </c>
      <c r="S213" s="178">
        <f t="shared" si="112"/>
        <v>0.1</v>
      </c>
      <c r="Z213" s="177">
        <f t="shared" ref="Z213:Z276" si="120">F213</f>
        <v>-1508</v>
      </c>
      <c r="AA213" s="177">
        <f t="shared" ref="AA213:AA276" si="121">AB$3+AB$4*Z213+AB$5*Z213^2+AH213</f>
        <v>-4.3097862279492076E-3</v>
      </c>
      <c r="AB213" s="177">
        <f t="shared" ref="AB213:AB276" si="122">IF(S213&lt;&gt;0,G213-AH213,-9999)</f>
        <v>-8.058869660003385E-3</v>
      </c>
      <c r="AC213" s="177">
        <f t="shared" ref="AC213:AC276" si="123">+G213-P213</f>
        <v>-1.2459999998100102E-2</v>
      </c>
      <c r="AD213" s="177">
        <f t="shared" ref="AD213:AD276" si="124">IF(S213&lt;&gt;0,G213-AA213,-9999)</f>
        <v>-8.1502137701508943E-3</v>
      </c>
      <c r="AE213" s="177">
        <f t="shared" ref="AE213:AE276" si="125">+(G213-AA213)^2*S213</f>
        <v>6.6425984499157268E-6</v>
      </c>
      <c r="AF213" s="177">
        <f t="shared" ref="AF213:AF276" si="126">IF(S213&lt;&gt;0,G213-P213,-9999)</f>
        <v>-1.2459999998100102E-2</v>
      </c>
      <c r="AG213" s="178"/>
      <c r="AH213" s="177">
        <f t="shared" ref="AH213:AH276" si="127">$AB$6*($AB$11/AI213*AJ213+$AB$12)</f>
        <v>-4.401130338096716E-3</v>
      </c>
      <c r="AI213" s="177">
        <f t="shared" ref="AI213:AI276" si="128">1+$AB$7*COS(AL213)</f>
        <v>0.89298030399930162</v>
      </c>
      <c r="AJ213" s="177">
        <f t="shared" ref="AJ213:AJ276" si="129">SIN(AL213+RADIANS($AB$9))</f>
        <v>-0.18159315023263659</v>
      </c>
      <c r="AK213" s="177">
        <f t="shared" ref="AK213:AK276" si="130">$AB$7*SIN(AL213)</f>
        <v>0.16180413532798066</v>
      </c>
      <c r="AL213" s="177">
        <f t="shared" ref="AL213:AL276" si="131">2*ATAN(AM213)</f>
        <v>2.1551544027644045</v>
      </c>
      <c r="AM213" s="177">
        <f t="shared" ref="AM213:AM276" si="132">SQRT((1+$AB$7)/(1-$AB$7))*TAN(AN213/2)</f>
        <v>1.8603604200721042</v>
      </c>
      <c r="AN213" s="177">
        <f t="shared" si="114"/>
        <v>14.549267483933646</v>
      </c>
      <c r="AO213" s="177">
        <f t="shared" si="114"/>
        <v>14.5492674501591</v>
      </c>
      <c r="AP213" s="177">
        <f t="shared" si="114"/>
        <v>14.549267884829408</v>
      </c>
      <c r="AQ213" s="177">
        <f t="shared" si="114"/>
        <v>14.549262290693747</v>
      </c>
      <c r="AR213" s="177">
        <f t="shared" si="114"/>
        <v>14.54933428083606</v>
      </c>
      <c r="AS213" s="177">
        <f t="shared" si="114"/>
        <v>14.548406942536339</v>
      </c>
      <c r="AT213" s="177">
        <f t="shared" si="114"/>
        <v>14.560205781587655</v>
      </c>
      <c r="AU213" s="177">
        <f t="shared" ref="AU213:AU276" si="133">RADIANS($AB$9)+$AB$18*(F213-AB$15)</f>
        <v>14.371514080235844</v>
      </c>
    </row>
    <row r="214" spans="1:47" s="177" customFormat="1" ht="12.95" customHeight="1" x14ac:dyDescent="0.2">
      <c r="A214" s="177" t="s">
        <v>134</v>
      </c>
      <c r="C214" s="196">
        <v>44958.862000000001</v>
      </c>
      <c r="D214" s="196" t="s">
        <v>52</v>
      </c>
      <c r="E214" s="177">
        <f t="shared" si="115"/>
        <v>-1245.9985742965996</v>
      </c>
      <c r="F214" s="177">
        <f t="shared" si="116"/>
        <v>-1246</v>
      </c>
      <c r="G214" s="177">
        <f t="shared" si="117"/>
        <v>9.8000000434694812E-4</v>
      </c>
      <c r="I214" s="177">
        <f>G214</f>
        <v>9.8000000434694812E-4</v>
      </c>
      <c r="O214" s="177">
        <f t="shared" ca="1" si="118"/>
        <v>0.1041807952207755</v>
      </c>
      <c r="Q214" s="198">
        <f t="shared" si="119"/>
        <v>29940.362000000001</v>
      </c>
      <c r="S214" s="178">
        <f t="shared" si="112"/>
        <v>0.1</v>
      </c>
      <c r="Z214" s="177">
        <f t="shared" si="120"/>
        <v>-1246</v>
      </c>
      <c r="AA214" s="177">
        <f t="shared" si="121"/>
        <v>-3.8700334560086633E-3</v>
      </c>
      <c r="AB214" s="177">
        <f t="shared" si="122"/>
        <v>3.8180857619569803E-3</v>
      </c>
      <c r="AC214" s="177">
        <f t="shared" si="123"/>
        <v>9.8000000434694812E-4</v>
      </c>
      <c r="AD214" s="177">
        <f t="shared" si="124"/>
        <v>4.8500334603556114E-3</v>
      </c>
      <c r="AE214" s="177">
        <f t="shared" si="125"/>
        <v>2.3522824566569026E-6</v>
      </c>
      <c r="AF214" s="177">
        <f t="shared" si="126"/>
        <v>9.8000000434694812E-4</v>
      </c>
      <c r="AG214" s="178"/>
      <c r="AH214" s="177">
        <f t="shared" si="127"/>
        <v>-2.8380857576100322E-3</v>
      </c>
      <c r="AI214" s="177">
        <f t="shared" si="128"/>
        <v>0.87543642022466583</v>
      </c>
      <c r="AJ214" s="177">
        <f t="shared" si="129"/>
        <v>-6.9674581899999241E-2</v>
      </c>
      <c r="AK214" s="177">
        <f t="shared" si="130"/>
        <v>0.14872023445002819</v>
      </c>
      <c r="AL214" s="177">
        <f t="shared" si="131"/>
        <v>2.268029620145251</v>
      </c>
      <c r="AM214" s="177">
        <f t="shared" si="132"/>
        <v>2.1419942896192836</v>
      </c>
      <c r="AN214" s="177">
        <f t="shared" si="114"/>
        <v>14.674520700363621</v>
      </c>
      <c r="AO214" s="177">
        <f t="shared" si="114"/>
        <v>14.674520548435286</v>
      </c>
      <c r="AP214" s="177">
        <f t="shared" si="114"/>
        <v>14.674522078445486</v>
      </c>
      <c r="AQ214" s="177">
        <f t="shared" si="114"/>
        <v>14.674506670138035</v>
      </c>
      <c r="AR214" s="177">
        <f t="shared" si="114"/>
        <v>14.674661824725117</v>
      </c>
      <c r="AS214" s="177">
        <f t="shared" si="114"/>
        <v>14.673097639453013</v>
      </c>
      <c r="AT214" s="177">
        <f t="shared" si="114"/>
        <v>14.688683794868679</v>
      </c>
      <c r="AU214" s="177">
        <f t="shared" si="133"/>
        <v>14.507866727004995</v>
      </c>
    </row>
    <row r="215" spans="1:47" s="177" customFormat="1" ht="12.95" customHeight="1" x14ac:dyDescent="0.2">
      <c r="A215" s="177" t="s">
        <v>151</v>
      </c>
      <c r="C215" s="196">
        <v>45001.474000000002</v>
      </c>
      <c r="D215" s="196"/>
      <c r="E215" s="177">
        <f t="shared" si="115"/>
        <v>-1184.0066629811686</v>
      </c>
      <c r="F215" s="177">
        <f t="shared" si="116"/>
        <v>-1184</v>
      </c>
      <c r="G215" s="177">
        <f t="shared" si="117"/>
        <v>-4.5799999934388325E-3</v>
      </c>
      <c r="I215" s="177">
        <f>+G215</f>
        <v>-4.5799999934388325E-3</v>
      </c>
      <c r="O215" s="177">
        <f t="shared" ca="1" si="118"/>
        <v>0.10359703303440208</v>
      </c>
      <c r="Q215" s="198">
        <f t="shared" si="119"/>
        <v>29982.974000000002</v>
      </c>
      <c r="S215" s="178">
        <f t="shared" si="112"/>
        <v>0.1</v>
      </c>
      <c r="Z215" s="177">
        <f t="shared" si="120"/>
        <v>-1184</v>
      </c>
      <c r="AA215" s="177">
        <f t="shared" si="121"/>
        <v>-3.7626091071593622E-3</v>
      </c>
      <c r="AB215" s="177">
        <f t="shared" si="122"/>
        <v>-2.1147277403756343E-3</v>
      </c>
      <c r="AC215" s="177">
        <f t="shared" si="123"/>
        <v>-4.5799999934388325E-3</v>
      </c>
      <c r="AD215" s="177">
        <f t="shared" si="124"/>
        <v>-8.1739088627947026E-4</v>
      </c>
      <c r="AE215" s="177">
        <f t="shared" si="125"/>
        <v>6.6812786097273788E-8</v>
      </c>
      <c r="AF215" s="177">
        <f t="shared" si="126"/>
        <v>-4.5799999934388325E-3</v>
      </c>
      <c r="AG215" s="178"/>
      <c r="AH215" s="177">
        <f t="shared" si="127"/>
        <v>-2.4652722530631981E-3</v>
      </c>
      <c r="AI215" s="177">
        <f t="shared" si="128"/>
        <v>0.87160084861999887</v>
      </c>
      <c r="AJ215" s="177">
        <f t="shared" si="129"/>
        <v>-4.363895472284525E-2</v>
      </c>
      <c r="AK215" s="177">
        <f t="shared" si="130"/>
        <v>0.14542163341887246</v>
      </c>
      <c r="AL215" s="177">
        <f t="shared" si="131"/>
        <v>2.2941078813376139</v>
      </c>
      <c r="AM215" s="177">
        <f t="shared" si="132"/>
        <v>2.21695670010009</v>
      </c>
      <c r="AN215" s="177">
        <f t="shared" si="114"/>
        <v>14.703808105895941</v>
      </c>
      <c r="AO215" s="177">
        <f t="shared" si="114"/>
        <v>14.703807903939754</v>
      </c>
      <c r="AP215" s="177">
        <f t="shared" si="114"/>
        <v>14.703809843280665</v>
      </c>
      <c r="AQ215" s="177">
        <f t="shared" si="114"/>
        <v>14.703791219971647</v>
      </c>
      <c r="AR215" s="177">
        <f t="shared" si="114"/>
        <v>14.703970035352221</v>
      </c>
      <c r="AS215" s="177">
        <f t="shared" si="114"/>
        <v>14.702251023089854</v>
      </c>
      <c r="AT215" s="177">
        <f t="shared" si="114"/>
        <v>14.71858909319632</v>
      </c>
      <c r="AU215" s="177">
        <f t="shared" si="133"/>
        <v>14.540133383874032</v>
      </c>
    </row>
    <row r="216" spans="1:47" s="177" customFormat="1" ht="12.95" customHeight="1" x14ac:dyDescent="0.2">
      <c r="A216" s="177" t="s">
        <v>154</v>
      </c>
      <c r="C216" s="196">
        <v>45006.296999999999</v>
      </c>
      <c r="D216" s="196"/>
      <c r="E216" s="177">
        <f t="shared" si="115"/>
        <v>-1176.9901655561682</v>
      </c>
      <c r="F216" s="177">
        <f t="shared" si="116"/>
        <v>-1177</v>
      </c>
      <c r="G216" s="177">
        <f t="shared" si="117"/>
        <v>6.7600000038510188E-3</v>
      </c>
      <c r="I216" s="177">
        <f>+G216</f>
        <v>6.7600000038510188E-3</v>
      </c>
      <c r="O216" s="177">
        <f t="shared" ca="1" si="118"/>
        <v>0.1035311244004567</v>
      </c>
      <c r="Q216" s="198">
        <f t="shared" si="119"/>
        <v>29987.796999999999</v>
      </c>
      <c r="S216" s="178">
        <f t="shared" si="112"/>
        <v>0.1</v>
      </c>
      <c r="Z216" s="177">
        <f t="shared" si="120"/>
        <v>-1177</v>
      </c>
      <c r="AA216" s="177">
        <f t="shared" si="121"/>
        <v>-3.7504340205207981E-3</v>
      </c>
      <c r="AB216" s="177">
        <f t="shared" si="122"/>
        <v>9.1831441691789251E-3</v>
      </c>
      <c r="AC216" s="177">
        <f t="shared" si="123"/>
        <v>6.7600000038510188E-3</v>
      </c>
      <c r="AD216" s="177">
        <f t="shared" si="124"/>
        <v>1.0510434024371816E-2</v>
      </c>
      <c r="AE216" s="177">
        <f t="shared" si="125"/>
        <v>1.1046922338067273E-5</v>
      </c>
      <c r="AF216" s="177">
        <f t="shared" si="126"/>
        <v>6.7600000038510188E-3</v>
      </c>
      <c r="AG216" s="178"/>
      <c r="AH216" s="177">
        <f t="shared" si="127"/>
        <v>-2.4231441653279054E-3</v>
      </c>
      <c r="AI216" s="177">
        <f t="shared" si="128"/>
        <v>0.87117530974792234</v>
      </c>
      <c r="AJ216" s="177">
        <f t="shared" si="129"/>
        <v>-4.0711526694736912E-2</v>
      </c>
      <c r="AK216" s="177">
        <f t="shared" si="130"/>
        <v>0.14504479557286301</v>
      </c>
      <c r="AL216" s="177">
        <f t="shared" si="131"/>
        <v>2.2970379174805995</v>
      </c>
      <c r="AM216" s="177">
        <f t="shared" si="132"/>
        <v>2.2256503733522615</v>
      </c>
      <c r="AN216" s="177">
        <f t="shared" si="114"/>
        <v>14.707106720670284</v>
      </c>
      <c r="AO216" s="177">
        <f t="shared" si="114"/>
        <v>14.707106512409052</v>
      </c>
      <c r="AP216" s="177">
        <f t="shared" si="114"/>
        <v>14.707108501991634</v>
      </c>
      <c r="AQ216" s="177">
        <f t="shared" si="114"/>
        <v>14.707089494654612</v>
      </c>
      <c r="AR216" s="177">
        <f t="shared" si="114"/>
        <v>14.707271056884318</v>
      </c>
      <c r="AS216" s="177">
        <f t="shared" si="114"/>
        <v>14.705534628058521</v>
      </c>
      <c r="AT216" s="177">
        <f t="shared" si="114"/>
        <v>14.721953778560707</v>
      </c>
      <c r="AU216" s="177">
        <f t="shared" si="133"/>
        <v>14.543776393520535</v>
      </c>
    </row>
    <row r="217" spans="1:47" s="177" customFormat="1" ht="12.95" customHeight="1" x14ac:dyDescent="0.2">
      <c r="A217" s="177" t="s">
        <v>151</v>
      </c>
      <c r="C217" s="196">
        <v>45021.377999999997</v>
      </c>
      <c r="D217" s="196"/>
      <c r="E217" s="177">
        <f t="shared" si="115"/>
        <v>-1155.0503360586586</v>
      </c>
      <c r="F217" s="177">
        <f t="shared" si="116"/>
        <v>-1155</v>
      </c>
      <c r="G217" s="177">
        <f t="shared" si="117"/>
        <v>-3.4599999999045394E-2</v>
      </c>
      <c r="I217" s="177">
        <f>+G217</f>
        <v>-3.4599999999045394E-2</v>
      </c>
      <c r="O217" s="177">
        <f t="shared" ca="1" si="118"/>
        <v>0.10332398297948549</v>
      </c>
      <c r="Q217" s="198">
        <f t="shared" si="119"/>
        <v>30002.877999999997</v>
      </c>
      <c r="S217" s="178">
        <f t="shared" si="112"/>
        <v>0.1</v>
      </c>
      <c r="U217" s="177">
        <f>G217</f>
        <v>-3.4599999999045394E-2</v>
      </c>
      <c r="Z217" s="177">
        <f t="shared" si="120"/>
        <v>-1155</v>
      </c>
      <c r="AA217" s="177">
        <f t="shared" si="121"/>
        <v>-3.7121200055142624E-3</v>
      </c>
      <c r="AB217" s="177">
        <f t="shared" si="122"/>
        <v>-3.2309294259104601E-2</v>
      </c>
      <c r="AC217" s="177">
        <f t="shared" si="123"/>
        <v>-3.4599999999045394E-2</v>
      </c>
      <c r="AD217" s="177">
        <f t="shared" si="124"/>
        <v>-3.0887879993531132E-2</v>
      </c>
      <c r="AE217" s="177">
        <f t="shared" si="125"/>
        <v>9.5406113049478078E-5</v>
      </c>
      <c r="AF217" s="177">
        <f t="shared" si="126"/>
        <v>-3.4599999999045394E-2</v>
      </c>
      <c r="AG217" s="178"/>
      <c r="AH217" s="177">
        <f t="shared" si="127"/>
        <v>-2.2907057399407949E-3</v>
      </c>
      <c r="AI217" s="177">
        <f t="shared" si="128"/>
        <v>0.86984778577424493</v>
      </c>
      <c r="AJ217" s="177">
        <f t="shared" si="129"/>
        <v>-3.1527409629564393E-2</v>
      </c>
      <c r="AK217" s="177">
        <f t="shared" si="130"/>
        <v>0.14385476938026953</v>
      </c>
      <c r="AL217" s="177">
        <f t="shared" si="131"/>
        <v>2.3062280637548414</v>
      </c>
      <c r="AM217" s="177">
        <f t="shared" si="132"/>
        <v>2.2532900979901802</v>
      </c>
      <c r="AN217" s="177">
        <f t="shared" si="114"/>
        <v>14.717463354182653</v>
      </c>
      <c r="AO217" s="177">
        <f t="shared" si="114"/>
        <v>14.717463125197542</v>
      </c>
      <c r="AP217" s="177">
        <f t="shared" si="114"/>
        <v>14.717465278087026</v>
      </c>
      <c r="AQ217" s="177">
        <f t="shared" si="114"/>
        <v>14.717445036609137</v>
      </c>
      <c r="AR217" s="177">
        <f t="shared" si="114"/>
        <v>14.717635322409986</v>
      </c>
      <c r="AS217" s="177">
        <f t="shared" si="114"/>
        <v>14.715844299344123</v>
      </c>
      <c r="AT217" s="177">
        <f t="shared" si="114"/>
        <v>14.732513126793506</v>
      </c>
      <c r="AU217" s="177">
        <f t="shared" si="133"/>
        <v>14.555225852409546</v>
      </c>
    </row>
    <row r="218" spans="1:47" s="177" customFormat="1" ht="12.95" customHeight="1" x14ac:dyDescent="0.2">
      <c r="A218" s="177" t="s">
        <v>151</v>
      </c>
      <c r="C218" s="196">
        <v>45021.387000000002</v>
      </c>
      <c r="D218" s="196"/>
      <c r="E218" s="177">
        <f t="shared" si="115"/>
        <v>-1155.037242864202</v>
      </c>
      <c r="F218" s="177">
        <f t="shared" si="116"/>
        <v>-1155</v>
      </c>
      <c r="G218" s="177">
        <f t="shared" si="117"/>
        <v>-2.5599999993573874E-2</v>
      </c>
      <c r="I218" s="177">
        <f>+G218</f>
        <v>-2.5599999993573874E-2</v>
      </c>
      <c r="O218" s="177">
        <f t="shared" ca="1" si="118"/>
        <v>0.10332398297948549</v>
      </c>
      <c r="Q218" s="198">
        <f t="shared" si="119"/>
        <v>30002.887000000002</v>
      </c>
      <c r="S218" s="178">
        <f t="shared" si="112"/>
        <v>0.1</v>
      </c>
      <c r="Z218" s="177">
        <f t="shared" si="120"/>
        <v>-1155</v>
      </c>
      <c r="AA218" s="177">
        <f t="shared" si="121"/>
        <v>-3.7121200055142624E-3</v>
      </c>
      <c r="AB218" s="177">
        <f t="shared" si="122"/>
        <v>-2.3309294253633081E-2</v>
      </c>
      <c r="AC218" s="177">
        <f t="shared" si="123"/>
        <v>-2.5599999993573874E-2</v>
      </c>
      <c r="AD218" s="177">
        <f t="shared" si="124"/>
        <v>-2.1887879988059612E-2</v>
      </c>
      <c r="AE218" s="177">
        <f t="shared" si="125"/>
        <v>4.7907929037170051E-5</v>
      </c>
      <c r="AF218" s="177">
        <f t="shared" si="126"/>
        <v>-2.5599999993573874E-2</v>
      </c>
      <c r="AG218" s="178"/>
      <c r="AH218" s="177">
        <f t="shared" si="127"/>
        <v>-2.2907057399407949E-3</v>
      </c>
      <c r="AI218" s="177">
        <f t="shared" si="128"/>
        <v>0.86984778577424493</v>
      </c>
      <c r="AJ218" s="177">
        <f t="shared" si="129"/>
        <v>-3.1527409629564393E-2</v>
      </c>
      <c r="AK218" s="177">
        <f t="shared" si="130"/>
        <v>0.14385476938026953</v>
      </c>
      <c r="AL218" s="177">
        <f t="shared" si="131"/>
        <v>2.3062280637548414</v>
      </c>
      <c r="AM218" s="177">
        <f t="shared" si="132"/>
        <v>2.2532900979901802</v>
      </c>
      <c r="AN218" s="177">
        <f t="shared" si="114"/>
        <v>14.717463354182653</v>
      </c>
      <c r="AO218" s="177">
        <f t="shared" si="114"/>
        <v>14.717463125197542</v>
      </c>
      <c r="AP218" s="177">
        <f t="shared" si="114"/>
        <v>14.717465278087026</v>
      </c>
      <c r="AQ218" s="177">
        <f t="shared" si="114"/>
        <v>14.717445036609137</v>
      </c>
      <c r="AR218" s="177">
        <f t="shared" si="114"/>
        <v>14.717635322409986</v>
      </c>
      <c r="AS218" s="177">
        <f t="shared" si="114"/>
        <v>14.715844299344123</v>
      </c>
      <c r="AT218" s="177">
        <f t="shared" si="114"/>
        <v>14.732513126793506</v>
      </c>
      <c r="AU218" s="177">
        <f t="shared" si="133"/>
        <v>14.555225852409546</v>
      </c>
    </row>
    <row r="219" spans="1:47" s="177" customFormat="1" ht="12.95" customHeight="1" x14ac:dyDescent="0.2">
      <c r="A219" s="177" t="s">
        <v>154</v>
      </c>
      <c r="C219" s="196">
        <v>45028.29</v>
      </c>
      <c r="D219" s="196"/>
      <c r="E219" s="177">
        <f t="shared" si="115"/>
        <v>-1144.9947627222159</v>
      </c>
      <c r="F219" s="177">
        <f t="shared" si="116"/>
        <v>-1145</v>
      </c>
      <c r="G219" s="177">
        <f t="shared" si="117"/>
        <v>3.6000000036437996E-3</v>
      </c>
      <c r="I219" s="177">
        <f>+G219</f>
        <v>3.6000000036437996E-3</v>
      </c>
      <c r="O219" s="177">
        <f t="shared" ca="1" si="118"/>
        <v>0.10322982778813493</v>
      </c>
      <c r="Q219" s="198">
        <f t="shared" si="119"/>
        <v>30009.79</v>
      </c>
      <c r="S219" s="178">
        <f t="shared" si="112"/>
        <v>0.1</v>
      </c>
      <c r="Z219" s="177">
        <f t="shared" si="120"/>
        <v>-1145</v>
      </c>
      <c r="AA219" s="177">
        <f t="shared" si="121"/>
        <v>-3.6946822928170626E-3</v>
      </c>
      <c r="AB219" s="177">
        <f t="shared" si="122"/>
        <v>5.8304910258260238E-3</v>
      </c>
      <c r="AC219" s="177">
        <f t="shared" si="123"/>
        <v>3.6000000036437996E-3</v>
      </c>
      <c r="AD219" s="177">
        <f t="shared" si="124"/>
        <v>7.2946822964608622E-3</v>
      </c>
      <c r="AE219" s="177">
        <f t="shared" si="125"/>
        <v>5.3212389806299523E-6</v>
      </c>
      <c r="AF219" s="177">
        <f t="shared" si="126"/>
        <v>3.6000000036437996E-3</v>
      </c>
      <c r="AG219" s="178"/>
      <c r="AH219" s="177">
        <f t="shared" si="127"/>
        <v>-2.2304910221822238E-3</v>
      </c>
      <c r="AI219" s="177">
        <f t="shared" si="128"/>
        <v>0.8692493154492491</v>
      </c>
      <c r="AJ219" s="177">
        <f t="shared" si="129"/>
        <v>-2.7361108918244371E-2</v>
      </c>
      <c r="AK219" s="177">
        <f t="shared" si="130"/>
        <v>0.14331103248119947</v>
      </c>
      <c r="AL219" s="177">
        <f t="shared" si="131"/>
        <v>2.310396174683603</v>
      </c>
      <c r="AM219" s="177">
        <f t="shared" si="132"/>
        <v>2.2660153380781787</v>
      </c>
      <c r="AN219" s="177">
        <f t="shared" si="114"/>
        <v>14.722165712582809</v>
      </c>
      <c r="AO219" s="177">
        <f t="shared" si="114"/>
        <v>14.722165473714149</v>
      </c>
      <c r="AP219" s="177">
        <f t="shared" si="114"/>
        <v>14.722167703558176</v>
      </c>
      <c r="AQ219" s="177">
        <f t="shared" si="114"/>
        <v>14.722146887624517</v>
      </c>
      <c r="AR219" s="177">
        <f t="shared" si="114"/>
        <v>14.72234118209199</v>
      </c>
      <c r="AS219" s="177">
        <f t="shared" si="114"/>
        <v>14.720525428105425</v>
      </c>
      <c r="AT219" s="177">
        <f t="shared" si="114"/>
        <v>14.737305140648145</v>
      </c>
      <c r="AU219" s="177">
        <f t="shared" si="133"/>
        <v>14.560430151904551</v>
      </c>
    </row>
    <row r="220" spans="1:47" s="177" customFormat="1" ht="12.95" customHeight="1" x14ac:dyDescent="0.2">
      <c r="A220" s="177" t="s">
        <v>134</v>
      </c>
      <c r="C220" s="196">
        <v>45042.718000000001</v>
      </c>
      <c r="D220" s="196" t="s">
        <v>52</v>
      </c>
      <c r="E220" s="177">
        <f t="shared" si="115"/>
        <v>-1124.0049172219105</v>
      </c>
      <c r="F220" s="177">
        <f t="shared" si="116"/>
        <v>-1124</v>
      </c>
      <c r="G220" s="177">
        <f t="shared" si="117"/>
        <v>-3.3799999946495518E-3</v>
      </c>
      <c r="I220" s="177">
        <f>G220</f>
        <v>-3.3799999946495518E-3</v>
      </c>
      <c r="O220" s="177">
        <f t="shared" ca="1" si="118"/>
        <v>0.10303210188629877</v>
      </c>
      <c r="Q220" s="198">
        <f t="shared" si="119"/>
        <v>30024.218000000001</v>
      </c>
      <c r="S220" s="178">
        <f t="shared" si="112"/>
        <v>0.1</v>
      </c>
      <c r="Z220" s="177">
        <f t="shared" si="120"/>
        <v>-1124</v>
      </c>
      <c r="AA220" s="177">
        <f t="shared" si="121"/>
        <v>-3.6580248489363814E-3</v>
      </c>
      <c r="AB220" s="177">
        <f t="shared" si="122"/>
        <v>-1.2759842569358992E-3</v>
      </c>
      <c r="AC220" s="177">
        <f t="shared" si="123"/>
        <v>-3.3799999946495518E-3</v>
      </c>
      <c r="AD220" s="177">
        <f t="shared" si="124"/>
        <v>2.7802485428682962E-4</v>
      </c>
      <c r="AE220" s="177">
        <f t="shared" si="125"/>
        <v>7.7297819601212839E-9</v>
      </c>
      <c r="AF220" s="177">
        <f t="shared" si="126"/>
        <v>-3.3799999946495518E-3</v>
      </c>
      <c r="AG220" s="178"/>
      <c r="AH220" s="177">
        <f t="shared" si="127"/>
        <v>-2.1040157377136526E-3</v>
      </c>
      <c r="AI220" s="177">
        <f t="shared" si="128"/>
        <v>0.86800257549292503</v>
      </c>
      <c r="AJ220" s="177">
        <f t="shared" si="129"/>
        <v>-1.8628994056011934E-2</v>
      </c>
      <c r="AK220" s="177">
        <f t="shared" si="130"/>
        <v>0.14216354478141158</v>
      </c>
      <c r="AL220" s="177">
        <f t="shared" si="131"/>
        <v>2.319130626921357</v>
      </c>
      <c r="AM220" s="177">
        <f t="shared" si="132"/>
        <v>2.2930754728702225</v>
      </c>
      <c r="AN220" s="177">
        <f t="shared" si="114"/>
        <v>14.732030177923832</v>
      </c>
      <c r="AO220" s="177">
        <f t="shared" si="114"/>
        <v>14.732029917335057</v>
      </c>
      <c r="AP220" s="177">
        <f t="shared" si="114"/>
        <v>14.732032314354054</v>
      </c>
      <c r="AQ220" s="177">
        <f t="shared" si="114"/>
        <v>14.732010265117776</v>
      </c>
      <c r="AR220" s="177">
        <f t="shared" si="114"/>
        <v>14.732213060296321</v>
      </c>
      <c r="AS220" s="177">
        <f t="shared" si="114"/>
        <v>14.730345578433624</v>
      </c>
      <c r="AT220" s="177">
        <f t="shared" si="114"/>
        <v>14.747352789822479</v>
      </c>
      <c r="AU220" s="177">
        <f t="shared" si="133"/>
        <v>14.571359180844066</v>
      </c>
    </row>
    <row r="221" spans="1:47" s="177" customFormat="1" ht="12.95" customHeight="1" x14ac:dyDescent="0.2">
      <c r="A221" s="177" t="s">
        <v>154</v>
      </c>
      <c r="C221" s="196">
        <v>45054.394999999997</v>
      </c>
      <c r="D221" s="196"/>
      <c r="E221" s="177">
        <f t="shared" si="115"/>
        <v>-1107.0172248246979</v>
      </c>
      <c r="F221" s="177">
        <f t="shared" si="116"/>
        <v>-1107</v>
      </c>
      <c r="G221" s="177">
        <f t="shared" si="117"/>
        <v>-1.1839999999210704E-2</v>
      </c>
      <c r="I221" s="177">
        <f>+G221</f>
        <v>-1.1839999999210704E-2</v>
      </c>
      <c r="O221" s="177">
        <f t="shared" ca="1" si="118"/>
        <v>0.10287203806100284</v>
      </c>
      <c r="Q221" s="198">
        <f t="shared" si="119"/>
        <v>30035.894999999997</v>
      </c>
      <c r="S221" s="178">
        <f t="shared" si="112"/>
        <v>0.1</v>
      </c>
      <c r="Z221" s="177">
        <f t="shared" si="120"/>
        <v>-1107</v>
      </c>
      <c r="AA221" s="177">
        <f t="shared" si="121"/>
        <v>-3.6283180868167315E-3</v>
      </c>
      <c r="AB221" s="177">
        <f t="shared" si="122"/>
        <v>-9.8383869405803542E-3</v>
      </c>
      <c r="AC221" s="177">
        <f t="shared" si="123"/>
        <v>-1.1839999999210704E-2</v>
      </c>
      <c r="AD221" s="177">
        <f t="shared" si="124"/>
        <v>-8.2116819123939731E-3</v>
      </c>
      <c r="AE221" s="177">
        <f t="shared" si="125"/>
        <v>6.7431719830338337E-6</v>
      </c>
      <c r="AF221" s="177">
        <f t="shared" si="126"/>
        <v>-1.1839999999210704E-2</v>
      </c>
      <c r="AG221" s="178"/>
      <c r="AH221" s="177">
        <f t="shared" si="127"/>
        <v>-2.0016130586303499E-3</v>
      </c>
      <c r="AI221" s="177">
        <f t="shared" si="128"/>
        <v>0.86700326060460831</v>
      </c>
      <c r="AJ221" s="177">
        <f t="shared" si="129"/>
        <v>-1.1577331389801453E-2</v>
      </c>
      <c r="AK221" s="177">
        <f t="shared" si="130"/>
        <v>0.14122910766379448</v>
      </c>
      <c r="AL221" s="177">
        <f t="shared" si="131"/>
        <v>2.3261831086123181</v>
      </c>
      <c r="AM221" s="177">
        <f t="shared" si="132"/>
        <v>2.3153233633769283</v>
      </c>
      <c r="AN221" s="177">
        <f t="shared" ref="AN221:AT230" si="134">$AU221+$AB$7*SIN(AO221)</f>
        <v>14.740005376916846</v>
      </c>
      <c r="AO221" s="177">
        <f t="shared" si="134"/>
        <v>14.74000509776967</v>
      </c>
      <c r="AP221" s="177">
        <f t="shared" si="134"/>
        <v>14.740007635664895</v>
      </c>
      <c r="AQ221" s="177">
        <f t="shared" si="134"/>
        <v>14.739984561785661</v>
      </c>
      <c r="AR221" s="177">
        <f t="shared" si="134"/>
        <v>14.740194315014135</v>
      </c>
      <c r="AS221" s="177">
        <f t="shared" si="134"/>
        <v>14.738285194859818</v>
      </c>
      <c r="AT221" s="177">
        <f t="shared" si="134"/>
        <v>14.755471199664353</v>
      </c>
      <c r="AU221" s="177">
        <f t="shared" si="133"/>
        <v>14.580206489985574</v>
      </c>
    </row>
    <row r="222" spans="1:47" s="177" customFormat="1" ht="12.95" customHeight="1" x14ac:dyDescent="0.2">
      <c r="A222" s="177" t="s">
        <v>151</v>
      </c>
      <c r="C222" s="196">
        <v>45056.444000000003</v>
      </c>
      <c r="D222" s="196"/>
      <c r="E222" s="177">
        <f t="shared" si="115"/>
        <v>-1104.0363408885835</v>
      </c>
      <c r="F222" s="177">
        <f t="shared" si="116"/>
        <v>-1104</v>
      </c>
      <c r="G222" s="177">
        <f t="shared" si="117"/>
        <v>-2.4979999994684476E-2</v>
      </c>
      <c r="I222" s="177">
        <f>G222</f>
        <v>-2.4979999994684476E-2</v>
      </c>
      <c r="O222" s="177">
        <f t="shared" ca="1" si="118"/>
        <v>0.10284379150359767</v>
      </c>
      <c r="Q222" s="198">
        <f t="shared" si="119"/>
        <v>30037.944000000003</v>
      </c>
      <c r="S222" s="178">
        <f t="shared" si="112"/>
        <v>0.1</v>
      </c>
      <c r="U222" s="177">
        <f>G222</f>
        <v>-2.4979999994684476E-2</v>
      </c>
      <c r="Z222" s="177">
        <f t="shared" si="120"/>
        <v>-1104</v>
      </c>
      <c r="AA222" s="177">
        <f t="shared" si="121"/>
        <v>-3.6230732683133647E-3</v>
      </c>
      <c r="AB222" s="177">
        <f t="shared" si="122"/>
        <v>-2.2996459167441582E-2</v>
      </c>
      <c r="AC222" s="177">
        <f t="shared" si="123"/>
        <v>-2.4979999994684476E-2</v>
      </c>
      <c r="AD222" s="177">
        <f t="shared" si="124"/>
        <v>-2.1356926726371111E-2</v>
      </c>
      <c r="AE222" s="177">
        <f t="shared" si="125"/>
        <v>4.561183191955847E-5</v>
      </c>
      <c r="AF222" s="177">
        <f t="shared" si="126"/>
        <v>-2.4979999994684476E-2</v>
      </c>
      <c r="AG222" s="178"/>
      <c r="AH222" s="177">
        <f t="shared" si="127"/>
        <v>-1.9835408272428946E-3</v>
      </c>
      <c r="AI222" s="177">
        <f t="shared" si="128"/>
        <v>0.86682783356037474</v>
      </c>
      <c r="AJ222" s="177">
        <f t="shared" si="129"/>
        <v>-1.0334533299042901E-2</v>
      </c>
      <c r="AK222" s="177">
        <f t="shared" si="130"/>
        <v>0.14106370060045254</v>
      </c>
      <c r="AL222" s="177">
        <f t="shared" si="131"/>
        <v>2.3274259813778695</v>
      </c>
      <c r="AM222" s="177">
        <f t="shared" si="132"/>
        <v>2.319281843695252</v>
      </c>
      <c r="AN222" s="177">
        <f t="shared" si="134"/>
        <v>14.741411813234095</v>
      </c>
      <c r="AO222" s="177">
        <f t="shared" si="134"/>
        <v>14.741411530719935</v>
      </c>
      <c r="AP222" s="177">
        <f t="shared" si="134"/>
        <v>14.741414093991365</v>
      </c>
      <c r="AQ222" s="177">
        <f t="shared" si="134"/>
        <v>14.741390836895413</v>
      </c>
      <c r="AR222" s="177">
        <f t="shared" si="134"/>
        <v>14.741601824689239</v>
      </c>
      <c r="AS222" s="177">
        <f t="shared" si="134"/>
        <v>14.7396853810467</v>
      </c>
      <c r="AT222" s="177">
        <f t="shared" si="134"/>
        <v>14.756902434492121</v>
      </c>
      <c r="AU222" s="177">
        <f t="shared" si="133"/>
        <v>14.581767779834077</v>
      </c>
    </row>
    <row r="223" spans="1:47" s="177" customFormat="1" ht="12.95" customHeight="1" x14ac:dyDescent="0.2">
      <c r="A223" s="177" t="s">
        <v>151</v>
      </c>
      <c r="C223" s="196">
        <v>45056.463000000003</v>
      </c>
      <c r="D223" s="196"/>
      <c r="E223" s="177">
        <f t="shared" si="115"/>
        <v>-1104.0086997003029</v>
      </c>
      <c r="F223" s="177">
        <f t="shared" si="116"/>
        <v>-1104</v>
      </c>
      <c r="G223" s="177">
        <f t="shared" si="117"/>
        <v>-5.9799999944516458E-3</v>
      </c>
      <c r="I223" s="177">
        <f>G223</f>
        <v>-5.9799999944516458E-3</v>
      </c>
      <c r="O223" s="177">
        <f t="shared" ca="1" si="118"/>
        <v>0.10284379150359767</v>
      </c>
      <c r="Q223" s="198">
        <f t="shared" si="119"/>
        <v>30037.963000000003</v>
      </c>
      <c r="S223" s="178">
        <f t="shared" si="112"/>
        <v>0.1</v>
      </c>
      <c r="Z223" s="177">
        <f t="shared" si="120"/>
        <v>-1104</v>
      </c>
      <c r="AA223" s="177">
        <f t="shared" si="121"/>
        <v>-3.6230732683133647E-3</v>
      </c>
      <c r="AB223" s="177">
        <f t="shared" si="122"/>
        <v>-3.9964591672087511E-3</v>
      </c>
      <c r="AC223" s="177">
        <f t="shared" si="123"/>
        <v>-5.9799999944516458E-3</v>
      </c>
      <c r="AD223" s="177">
        <f t="shared" si="124"/>
        <v>-2.3569267261382811E-3</v>
      </c>
      <c r="AE223" s="177">
        <f t="shared" si="125"/>
        <v>5.5551035923849166E-7</v>
      </c>
      <c r="AF223" s="177">
        <f t="shared" si="126"/>
        <v>-5.9799999944516458E-3</v>
      </c>
      <c r="AG223" s="178"/>
      <c r="AH223" s="177">
        <f t="shared" si="127"/>
        <v>-1.9835408272428946E-3</v>
      </c>
      <c r="AI223" s="177">
        <f t="shared" si="128"/>
        <v>0.86682783356037474</v>
      </c>
      <c r="AJ223" s="177">
        <f t="shared" si="129"/>
        <v>-1.0334533299042901E-2</v>
      </c>
      <c r="AK223" s="177">
        <f t="shared" si="130"/>
        <v>0.14106370060045254</v>
      </c>
      <c r="AL223" s="177">
        <f t="shared" si="131"/>
        <v>2.3274259813778695</v>
      </c>
      <c r="AM223" s="177">
        <f t="shared" si="132"/>
        <v>2.319281843695252</v>
      </c>
      <c r="AN223" s="177">
        <f t="shared" si="134"/>
        <v>14.741411813234095</v>
      </c>
      <c r="AO223" s="177">
        <f t="shared" si="134"/>
        <v>14.741411530719935</v>
      </c>
      <c r="AP223" s="177">
        <f t="shared" si="134"/>
        <v>14.741414093991365</v>
      </c>
      <c r="AQ223" s="177">
        <f t="shared" si="134"/>
        <v>14.741390836895413</v>
      </c>
      <c r="AR223" s="177">
        <f t="shared" si="134"/>
        <v>14.741601824689239</v>
      </c>
      <c r="AS223" s="177">
        <f t="shared" si="134"/>
        <v>14.7396853810467</v>
      </c>
      <c r="AT223" s="177">
        <f t="shared" si="134"/>
        <v>14.756902434492121</v>
      </c>
      <c r="AU223" s="177">
        <f t="shared" si="133"/>
        <v>14.581767779834077</v>
      </c>
    </row>
    <row r="224" spans="1:47" s="177" customFormat="1" ht="12.95" customHeight="1" x14ac:dyDescent="0.2">
      <c r="A224" s="177" t="s">
        <v>151</v>
      </c>
      <c r="C224" s="196">
        <v>45056.466</v>
      </c>
      <c r="D224" s="196"/>
      <c r="E224" s="177">
        <f t="shared" si="115"/>
        <v>-1104.0043353021579</v>
      </c>
      <c r="F224" s="177">
        <f t="shared" si="116"/>
        <v>-1104</v>
      </c>
      <c r="G224" s="177">
        <f t="shared" si="117"/>
        <v>-2.9799999974784441E-3</v>
      </c>
      <c r="I224" s="177">
        <f>G224</f>
        <v>-2.9799999974784441E-3</v>
      </c>
      <c r="O224" s="177">
        <f t="shared" ca="1" si="118"/>
        <v>0.10284379150359767</v>
      </c>
      <c r="Q224" s="198">
        <f t="shared" si="119"/>
        <v>30037.966</v>
      </c>
      <c r="S224" s="178">
        <f t="shared" si="112"/>
        <v>0.1</v>
      </c>
      <c r="Z224" s="177">
        <f t="shared" si="120"/>
        <v>-1104</v>
      </c>
      <c r="AA224" s="177">
        <f t="shared" si="121"/>
        <v>-3.6230732683133647E-3</v>
      </c>
      <c r="AB224" s="177">
        <f t="shared" si="122"/>
        <v>-9.964591702355495E-4</v>
      </c>
      <c r="AC224" s="177">
        <f t="shared" si="123"/>
        <v>-2.9799999974784441E-3</v>
      </c>
      <c r="AD224" s="177">
        <f t="shared" si="124"/>
        <v>6.4307327083492054E-4</v>
      </c>
      <c r="AE224" s="177">
        <f t="shared" si="125"/>
        <v>4.1354323166232308E-8</v>
      </c>
      <c r="AF224" s="177">
        <f t="shared" si="126"/>
        <v>-2.9799999974784441E-3</v>
      </c>
      <c r="AG224" s="178"/>
      <c r="AH224" s="177">
        <f t="shared" si="127"/>
        <v>-1.9835408272428946E-3</v>
      </c>
      <c r="AI224" s="177">
        <f t="shared" si="128"/>
        <v>0.86682783356037474</v>
      </c>
      <c r="AJ224" s="177">
        <f t="shared" si="129"/>
        <v>-1.0334533299042901E-2</v>
      </c>
      <c r="AK224" s="177">
        <f t="shared" si="130"/>
        <v>0.14106370060045254</v>
      </c>
      <c r="AL224" s="177">
        <f t="shared" si="131"/>
        <v>2.3274259813778695</v>
      </c>
      <c r="AM224" s="177">
        <f t="shared" si="132"/>
        <v>2.319281843695252</v>
      </c>
      <c r="AN224" s="177">
        <f t="shared" si="134"/>
        <v>14.741411813234095</v>
      </c>
      <c r="AO224" s="177">
        <f t="shared" si="134"/>
        <v>14.741411530719935</v>
      </c>
      <c r="AP224" s="177">
        <f t="shared" si="134"/>
        <v>14.741414093991365</v>
      </c>
      <c r="AQ224" s="177">
        <f t="shared" si="134"/>
        <v>14.741390836895413</v>
      </c>
      <c r="AR224" s="177">
        <f t="shared" si="134"/>
        <v>14.741601824689239</v>
      </c>
      <c r="AS224" s="177">
        <f t="shared" si="134"/>
        <v>14.7396853810467</v>
      </c>
      <c r="AT224" s="177">
        <f t="shared" si="134"/>
        <v>14.756902434492121</v>
      </c>
      <c r="AU224" s="177">
        <f t="shared" si="133"/>
        <v>14.581767779834077</v>
      </c>
    </row>
    <row r="225" spans="1:47" s="177" customFormat="1" ht="12.95" customHeight="1" x14ac:dyDescent="0.2">
      <c r="A225" s="144" t="s">
        <v>155</v>
      </c>
      <c r="B225" s="145" t="s">
        <v>97</v>
      </c>
      <c r="C225" s="146">
        <v>45056.468000000001</v>
      </c>
      <c r="D225" s="196"/>
      <c r="E225" s="70">
        <f t="shared" si="115"/>
        <v>-1104.0014257033909</v>
      </c>
      <c r="F225" s="177">
        <f t="shared" si="116"/>
        <v>-1104</v>
      </c>
      <c r="G225" s="197">
        <f t="shared" si="117"/>
        <v>-9.799999970709905E-4</v>
      </c>
      <c r="I225" s="177">
        <f>G225</f>
        <v>-9.799999970709905E-4</v>
      </c>
      <c r="O225" s="177">
        <f t="shared" ca="1" si="118"/>
        <v>0.10284379150359767</v>
      </c>
      <c r="Q225" s="198">
        <f t="shared" si="119"/>
        <v>30037.968000000001</v>
      </c>
      <c r="S225" s="178">
        <f t="shared" si="112"/>
        <v>0.1</v>
      </c>
      <c r="Z225" s="177">
        <f t="shared" si="120"/>
        <v>-1104</v>
      </c>
      <c r="AA225" s="177">
        <f t="shared" si="121"/>
        <v>-3.6230732683133647E-3</v>
      </c>
      <c r="AB225" s="177">
        <f t="shared" si="122"/>
        <v>1.0035408301719041E-3</v>
      </c>
      <c r="AC225" s="177">
        <f t="shared" si="123"/>
        <v>-9.799999970709905E-4</v>
      </c>
      <c r="AD225" s="177">
        <f t="shared" si="124"/>
        <v>2.6430732712423742E-3</v>
      </c>
      <c r="AE225" s="177">
        <f t="shared" si="125"/>
        <v>6.9858363171558655E-7</v>
      </c>
      <c r="AF225" s="177">
        <f t="shared" si="126"/>
        <v>-9.799999970709905E-4</v>
      </c>
      <c r="AG225" s="178"/>
      <c r="AH225" s="177">
        <f t="shared" si="127"/>
        <v>-1.9835408272428946E-3</v>
      </c>
      <c r="AI225" s="177">
        <f t="shared" si="128"/>
        <v>0.86682783356037474</v>
      </c>
      <c r="AJ225" s="177">
        <f t="shared" si="129"/>
        <v>-1.0334533299042901E-2</v>
      </c>
      <c r="AK225" s="177">
        <f t="shared" si="130"/>
        <v>0.14106370060045254</v>
      </c>
      <c r="AL225" s="177">
        <f t="shared" si="131"/>
        <v>2.3274259813778695</v>
      </c>
      <c r="AM225" s="177">
        <f t="shared" si="132"/>
        <v>2.319281843695252</v>
      </c>
      <c r="AN225" s="177">
        <f t="shared" si="134"/>
        <v>14.741411813234095</v>
      </c>
      <c r="AO225" s="177">
        <f t="shared" si="134"/>
        <v>14.741411530719935</v>
      </c>
      <c r="AP225" s="177">
        <f t="shared" si="134"/>
        <v>14.741414093991365</v>
      </c>
      <c r="AQ225" s="177">
        <f t="shared" si="134"/>
        <v>14.741390836895413</v>
      </c>
      <c r="AR225" s="177">
        <f t="shared" si="134"/>
        <v>14.741601824689239</v>
      </c>
      <c r="AS225" s="177">
        <f t="shared" si="134"/>
        <v>14.7396853810467</v>
      </c>
      <c r="AT225" s="177">
        <f t="shared" si="134"/>
        <v>14.756902434492121</v>
      </c>
      <c r="AU225" s="177">
        <f t="shared" si="133"/>
        <v>14.581767779834077</v>
      </c>
    </row>
    <row r="226" spans="1:47" s="177" customFormat="1" ht="12.95" customHeight="1" x14ac:dyDescent="0.2">
      <c r="A226" s="177" t="s">
        <v>156</v>
      </c>
      <c r="C226" s="196">
        <v>45085.343999999997</v>
      </c>
      <c r="D226" s="196"/>
      <c r="E226" s="177">
        <f t="shared" si="115"/>
        <v>-1061.9926387151215</v>
      </c>
      <c r="F226" s="177">
        <f t="shared" si="116"/>
        <v>-1062</v>
      </c>
      <c r="G226" s="177">
        <f t="shared" si="117"/>
        <v>5.0600000031408854E-3</v>
      </c>
      <c r="I226" s="177">
        <f>+G226</f>
        <v>5.0600000031408854E-3</v>
      </c>
      <c r="O226" s="177">
        <f t="shared" ca="1" si="118"/>
        <v>0.10244833969992535</v>
      </c>
      <c r="Q226" s="198">
        <f t="shared" si="119"/>
        <v>30066.843999999997</v>
      </c>
      <c r="S226" s="178">
        <f t="shared" si="112"/>
        <v>0.1</v>
      </c>
      <c r="Z226" s="177">
        <f t="shared" si="120"/>
        <v>-1062</v>
      </c>
      <c r="AA226" s="177">
        <f t="shared" si="121"/>
        <v>-3.5495920340718381E-3</v>
      </c>
      <c r="AB226" s="177">
        <f t="shared" si="122"/>
        <v>6.7905160836259611E-3</v>
      </c>
      <c r="AC226" s="177">
        <f t="shared" si="123"/>
        <v>5.0600000031408854E-3</v>
      </c>
      <c r="AD226" s="177">
        <f t="shared" si="124"/>
        <v>8.6095920372127235E-3</v>
      </c>
      <c r="AE226" s="177">
        <f t="shared" si="125"/>
        <v>7.4125075047236735E-6</v>
      </c>
      <c r="AF226" s="177">
        <f t="shared" si="126"/>
        <v>5.0600000031408854E-3</v>
      </c>
      <c r="AG226" s="178"/>
      <c r="AH226" s="177">
        <f t="shared" si="127"/>
        <v>-1.7305160804850755E-3</v>
      </c>
      <c r="AI226" s="177">
        <f t="shared" si="128"/>
        <v>0.86440084202375922</v>
      </c>
      <c r="AJ226" s="177">
        <f t="shared" si="129"/>
        <v>7.0130810093740597E-3</v>
      </c>
      <c r="AK226" s="177">
        <f t="shared" si="130"/>
        <v>0.13873233904700044</v>
      </c>
      <c r="AL226" s="177">
        <f t="shared" si="131"/>
        <v>2.3447738371432849</v>
      </c>
      <c r="AM226" s="177">
        <f t="shared" si="132"/>
        <v>2.375750840847906</v>
      </c>
      <c r="AN226" s="177">
        <f t="shared" si="134"/>
        <v>14.761072266174388</v>
      </c>
      <c r="AO226" s="177">
        <f t="shared" si="134"/>
        <v>14.761071933566191</v>
      </c>
      <c r="AP226" s="177">
        <f t="shared" si="134"/>
        <v>14.761074868341703</v>
      </c>
      <c r="AQ226" s="177">
        <f t="shared" si="134"/>
        <v>14.761048972874477</v>
      </c>
      <c r="AR226" s="177">
        <f t="shared" si="134"/>
        <v>14.761277433580558</v>
      </c>
      <c r="AS226" s="177">
        <f t="shared" si="134"/>
        <v>14.759259347763754</v>
      </c>
      <c r="AT226" s="177">
        <f t="shared" si="134"/>
        <v>14.776895042384588</v>
      </c>
      <c r="AU226" s="177">
        <f t="shared" si="133"/>
        <v>14.6036258377131</v>
      </c>
    </row>
    <row r="227" spans="1:47" s="177" customFormat="1" ht="12.95" customHeight="1" x14ac:dyDescent="0.2">
      <c r="A227" s="177" t="s">
        <v>134</v>
      </c>
      <c r="C227" s="196">
        <v>45086.724000000002</v>
      </c>
      <c r="D227" s="196" t="s">
        <v>52</v>
      </c>
      <c r="E227" s="177">
        <f t="shared" si="115"/>
        <v>-1059.9850155663471</v>
      </c>
      <c r="F227" s="177">
        <f t="shared" si="116"/>
        <v>-1060</v>
      </c>
      <c r="G227" s="177">
        <f t="shared" si="117"/>
        <v>1.0300000001734588E-2</v>
      </c>
      <c r="I227" s="177">
        <f>G227</f>
        <v>1.0300000001734588E-2</v>
      </c>
      <c r="O227" s="177">
        <f t="shared" ca="1" si="118"/>
        <v>0.10242950866165525</v>
      </c>
      <c r="Q227" s="198">
        <f t="shared" si="119"/>
        <v>30068.224000000002</v>
      </c>
      <c r="S227" s="178">
        <f t="shared" si="112"/>
        <v>0.1</v>
      </c>
      <c r="Z227" s="177">
        <f t="shared" si="120"/>
        <v>-1060</v>
      </c>
      <c r="AA227" s="177">
        <f t="shared" si="121"/>
        <v>-3.5460912430933401E-3</v>
      </c>
      <c r="AB227" s="177">
        <f t="shared" si="122"/>
        <v>1.2018467475074656E-2</v>
      </c>
      <c r="AC227" s="177">
        <f t="shared" si="123"/>
        <v>1.0300000001734588E-2</v>
      </c>
      <c r="AD227" s="177">
        <f t="shared" si="124"/>
        <v>1.3846091244827928E-2</v>
      </c>
      <c r="AE227" s="177">
        <f t="shared" si="125"/>
        <v>1.9171424276010063E-5</v>
      </c>
      <c r="AF227" s="177">
        <f t="shared" si="126"/>
        <v>1.0300000001734588E-2</v>
      </c>
      <c r="AG227" s="178"/>
      <c r="AH227" s="177">
        <f t="shared" si="127"/>
        <v>-1.7184674733400683E-3</v>
      </c>
      <c r="AI227" s="177">
        <f t="shared" si="128"/>
        <v>0.86428661795185013</v>
      </c>
      <c r="AJ227" s="177">
        <f t="shared" si="129"/>
        <v>7.8367312864837044E-3</v>
      </c>
      <c r="AK227" s="177">
        <f t="shared" si="130"/>
        <v>0.1386206026331234</v>
      </c>
      <c r="AL227" s="177">
        <f t="shared" si="131"/>
        <v>2.3455975101482247</v>
      </c>
      <c r="AM227" s="177">
        <f t="shared" si="132"/>
        <v>2.3784898417173204</v>
      </c>
      <c r="AN227" s="177">
        <f t="shared" si="134"/>
        <v>14.762007108857794</v>
      </c>
      <c r="AO227" s="177">
        <f t="shared" si="134"/>
        <v>14.762006773724602</v>
      </c>
      <c r="AP227" s="177">
        <f t="shared" si="134"/>
        <v>14.76200972694534</v>
      </c>
      <c r="AQ227" s="177">
        <f t="shared" si="134"/>
        <v>14.761983702509594</v>
      </c>
      <c r="AR227" s="177">
        <f t="shared" si="134"/>
        <v>14.762213003293502</v>
      </c>
      <c r="AS227" s="177">
        <f t="shared" si="134"/>
        <v>14.760190122749115</v>
      </c>
      <c r="AT227" s="177">
        <f t="shared" si="134"/>
        <v>14.77784499929777</v>
      </c>
      <c r="AU227" s="177">
        <f t="shared" si="133"/>
        <v>14.604666697612103</v>
      </c>
    </row>
    <row r="228" spans="1:47" s="177" customFormat="1" ht="12.95" customHeight="1" x14ac:dyDescent="0.2">
      <c r="A228" s="177" t="s">
        <v>156</v>
      </c>
      <c r="C228" s="196">
        <v>45120.381000000001</v>
      </c>
      <c r="D228" s="196"/>
      <c r="E228" s="177">
        <f t="shared" si="115"/>
        <v>-1011.0208327271616</v>
      </c>
      <c r="F228" s="177">
        <f t="shared" si="116"/>
        <v>-1011</v>
      </c>
      <c r="G228" s="177">
        <f t="shared" si="117"/>
        <v>-1.4319999994768295E-2</v>
      </c>
      <c r="I228" s="177">
        <f>+G228</f>
        <v>-1.4319999994768295E-2</v>
      </c>
      <c r="O228" s="177">
        <f t="shared" ca="1" si="118"/>
        <v>0.10196814822403755</v>
      </c>
      <c r="Q228" s="198">
        <f t="shared" si="119"/>
        <v>30101.881000000001</v>
      </c>
      <c r="S228" s="178">
        <f t="shared" si="112"/>
        <v>0.1</v>
      </c>
      <c r="Z228" s="177">
        <f t="shared" si="120"/>
        <v>-1011</v>
      </c>
      <c r="AA228" s="177">
        <f t="shared" si="121"/>
        <v>-3.4603196207499578E-3</v>
      </c>
      <c r="AB228" s="177">
        <f t="shared" si="122"/>
        <v>-1.2896672396790524E-2</v>
      </c>
      <c r="AC228" s="177">
        <f t="shared" si="123"/>
        <v>-1.4319999994768295E-2</v>
      </c>
      <c r="AD228" s="177">
        <f t="shared" si="124"/>
        <v>-1.0859680374018337E-2</v>
      </c>
      <c r="AE228" s="177">
        <f t="shared" si="125"/>
        <v>1.1793265782583906E-5</v>
      </c>
      <c r="AF228" s="177">
        <f t="shared" si="126"/>
        <v>-1.4319999994768295E-2</v>
      </c>
      <c r="AG228" s="178"/>
      <c r="AH228" s="177">
        <f t="shared" si="127"/>
        <v>-1.4233275979777722E-3</v>
      </c>
      <c r="AI228" s="177">
        <f t="shared" si="128"/>
        <v>0.86152622468357054</v>
      </c>
      <c r="AJ228" s="177">
        <f t="shared" si="129"/>
        <v>2.7945837054182899E-2</v>
      </c>
      <c r="AK228" s="177">
        <f t="shared" si="130"/>
        <v>0.13586319255387891</v>
      </c>
      <c r="AL228" s="177">
        <f t="shared" si="131"/>
        <v>2.3657101744538434</v>
      </c>
      <c r="AM228" s="177">
        <f t="shared" si="132"/>
        <v>2.447079906149348</v>
      </c>
      <c r="AN228" s="177">
        <f t="shared" si="134"/>
        <v>14.78487250778076</v>
      </c>
      <c r="AO228" s="177">
        <f t="shared" si="134"/>
        <v>14.784872106730109</v>
      </c>
      <c r="AP228" s="177">
        <f t="shared" si="134"/>
        <v>14.784875533099758</v>
      </c>
      <c r="AQ228" s="177">
        <f t="shared" si="134"/>
        <v>14.784846259466825</v>
      </c>
      <c r="AR228" s="177">
        <f t="shared" si="134"/>
        <v>14.785096326055113</v>
      </c>
      <c r="AS228" s="177">
        <f t="shared" si="134"/>
        <v>14.782957490924057</v>
      </c>
      <c r="AT228" s="177">
        <f t="shared" si="134"/>
        <v>14.8010605802969</v>
      </c>
      <c r="AU228" s="177">
        <f t="shared" si="133"/>
        <v>14.630167765137632</v>
      </c>
    </row>
    <row r="229" spans="1:47" s="177" customFormat="1" ht="12.95" customHeight="1" x14ac:dyDescent="0.2">
      <c r="A229" s="177" t="s">
        <v>151</v>
      </c>
      <c r="C229" s="196">
        <v>45342.368000000002</v>
      </c>
      <c r="D229" s="196"/>
      <c r="E229" s="177">
        <f t="shared" si="115"/>
        <v>-688.07428205649774</v>
      </c>
      <c r="F229" s="177">
        <f t="shared" si="116"/>
        <v>-688</v>
      </c>
      <c r="G229" s="177">
        <f t="shared" si="117"/>
        <v>-5.1059999997960404E-2</v>
      </c>
      <c r="I229" s="177">
        <f>G229</f>
        <v>-5.1059999997960404E-2</v>
      </c>
      <c r="O229" s="177">
        <f t="shared" ca="1" si="118"/>
        <v>9.8926935543414737E-2</v>
      </c>
      <c r="Q229" s="198">
        <f t="shared" si="119"/>
        <v>30323.868000000002</v>
      </c>
      <c r="S229" s="178">
        <f t="shared" si="112"/>
        <v>0.1</v>
      </c>
      <c r="U229" s="177">
        <f>G229</f>
        <v>-5.1059999997960404E-2</v>
      </c>
      <c r="Z229" s="177">
        <f t="shared" si="120"/>
        <v>-688</v>
      </c>
      <c r="AA229" s="177">
        <f t="shared" si="121"/>
        <v>-2.9032835318885532E-3</v>
      </c>
      <c r="AB229" s="177">
        <f t="shared" si="122"/>
        <v>-5.1571269816892779E-2</v>
      </c>
      <c r="AC229" s="177">
        <f t="shared" si="123"/>
        <v>-5.1059999997960404E-2</v>
      </c>
      <c r="AD229" s="177">
        <f t="shared" si="124"/>
        <v>-4.815671646607185E-2</v>
      </c>
      <c r="AE229" s="177">
        <f t="shared" si="125"/>
        <v>2.3190693407936357E-4</v>
      </c>
      <c r="AF229" s="177">
        <f t="shared" si="126"/>
        <v>-5.1059999997960404E-2</v>
      </c>
      <c r="AG229" s="178"/>
      <c r="AH229" s="177">
        <f t="shared" si="127"/>
        <v>5.1126981893237717E-4</v>
      </c>
      <c r="AI229" s="177">
        <f t="shared" si="128"/>
        <v>0.84513123262167045</v>
      </c>
      <c r="AJ229" s="177">
        <f t="shared" si="129"/>
        <v>0.15687871452215429</v>
      </c>
      <c r="AK229" s="177">
        <f t="shared" si="130"/>
        <v>0.11683089673555631</v>
      </c>
      <c r="AL229" s="177">
        <f t="shared" si="131"/>
        <v>2.4952901344695397</v>
      </c>
      <c r="AM229" s="177">
        <f t="shared" si="132"/>
        <v>2.9860515522314213</v>
      </c>
      <c r="AN229" s="177">
        <f t="shared" si="134"/>
        <v>14.93388053671336</v>
      </c>
      <c r="AO229" s="177">
        <f t="shared" si="134"/>
        <v>14.933879504967889</v>
      </c>
      <c r="AP229" s="177">
        <f t="shared" si="134"/>
        <v>14.933886942663342</v>
      </c>
      <c r="AQ229" s="177">
        <f t="shared" si="134"/>
        <v>14.933833324242944</v>
      </c>
      <c r="AR229" s="177">
        <f t="shared" si="134"/>
        <v>14.934219797093073</v>
      </c>
      <c r="AS229" s="177">
        <f t="shared" si="134"/>
        <v>14.931430886609734</v>
      </c>
      <c r="AT229" s="177">
        <f t="shared" si="134"/>
        <v>14.951389747200315</v>
      </c>
      <c r="AU229" s="177">
        <f t="shared" si="133"/>
        <v>14.798266638826316</v>
      </c>
    </row>
    <row r="230" spans="1:47" s="177" customFormat="1" ht="12.95" customHeight="1" x14ac:dyDescent="0.2">
      <c r="A230" s="177" t="s">
        <v>151</v>
      </c>
      <c r="C230" s="196">
        <v>45342.377</v>
      </c>
      <c r="D230" s="196"/>
      <c r="E230" s="177">
        <f t="shared" si="115"/>
        <v>-688.06118886205184</v>
      </c>
      <c r="F230" s="177">
        <f t="shared" si="116"/>
        <v>-688</v>
      </c>
      <c r="G230" s="177">
        <f t="shared" si="117"/>
        <v>-4.2059999999764841E-2</v>
      </c>
      <c r="I230" s="177">
        <f>G230</f>
        <v>-4.2059999999764841E-2</v>
      </c>
      <c r="O230" s="177">
        <f t="shared" ca="1" si="118"/>
        <v>9.8926935543414737E-2</v>
      </c>
      <c r="Q230" s="198">
        <f t="shared" si="119"/>
        <v>30323.877</v>
      </c>
      <c r="S230" s="178">
        <f t="shared" si="112"/>
        <v>0.1</v>
      </c>
      <c r="U230" s="177">
        <f>G230</f>
        <v>-4.2059999999764841E-2</v>
      </c>
      <c r="Z230" s="177">
        <f t="shared" si="120"/>
        <v>-688</v>
      </c>
      <c r="AA230" s="177">
        <f t="shared" si="121"/>
        <v>-2.9032835318885532E-3</v>
      </c>
      <c r="AB230" s="177">
        <f t="shared" si="122"/>
        <v>-4.2571269818697216E-2</v>
      </c>
      <c r="AC230" s="177">
        <f t="shared" si="123"/>
        <v>-4.2059999999764841E-2</v>
      </c>
      <c r="AD230" s="177">
        <f t="shared" si="124"/>
        <v>-3.9156716467876287E-2</v>
      </c>
      <c r="AE230" s="177">
        <f t="shared" si="125"/>
        <v>1.5332484445456542E-4</v>
      </c>
      <c r="AF230" s="177">
        <f t="shared" si="126"/>
        <v>-4.2059999999764841E-2</v>
      </c>
      <c r="AG230" s="178"/>
      <c r="AH230" s="177">
        <f t="shared" si="127"/>
        <v>5.1126981893237717E-4</v>
      </c>
      <c r="AI230" s="177">
        <f t="shared" si="128"/>
        <v>0.84513123262167045</v>
      </c>
      <c r="AJ230" s="177">
        <f t="shared" si="129"/>
        <v>0.15687871452215429</v>
      </c>
      <c r="AK230" s="177">
        <f t="shared" si="130"/>
        <v>0.11683089673555631</v>
      </c>
      <c r="AL230" s="177">
        <f t="shared" si="131"/>
        <v>2.4952901344695397</v>
      </c>
      <c r="AM230" s="177">
        <f t="shared" si="132"/>
        <v>2.9860515522314213</v>
      </c>
      <c r="AN230" s="177">
        <f t="shared" si="134"/>
        <v>14.93388053671336</v>
      </c>
      <c r="AO230" s="177">
        <f t="shared" si="134"/>
        <v>14.933879504967889</v>
      </c>
      <c r="AP230" s="177">
        <f t="shared" si="134"/>
        <v>14.933886942663342</v>
      </c>
      <c r="AQ230" s="177">
        <f t="shared" si="134"/>
        <v>14.933833324242944</v>
      </c>
      <c r="AR230" s="177">
        <f t="shared" si="134"/>
        <v>14.934219797093073</v>
      </c>
      <c r="AS230" s="177">
        <f t="shared" si="134"/>
        <v>14.931430886609734</v>
      </c>
      <c r="AT230" s="177">
        <f t="shared" si="134"/>
        <v>14.951389747200315</v>
      </c>
      <c r="AU230" s="177">
        <f t="shared" si="133"/>
        <v>14.798266638826316</v>
      </c>
    </row>
    <row r="231" spans="1:47" s="177" customFormat="1" ht="12.95" customHeight="1" x14ac:dyDescent="0.2">
      <c r="A231" s="177" t="s">
        <v>151</v>
      </c>
      <c r="C231" s="196">
        <v>45342.381000000001</v>
      </c>
      <c r="D231" s="196"/>
      <c r="E231" s="177">
        <f t="shared" si="115"/>
        <v>-688.05536966451803</v>
      </c>
      <c r="F231" s="177">
        <f t="shared" si="116"/>
        <v>-688</v>
      </c>
      <c r="G231" s="177">
        <f t="shared" si="117"/>
        <v>-3.8059999998949934E-2</v>
      </c>
      <c r="I231" s="177">
        <f>G231</f>
        <v>-3.8059999998949934E-2</v>
      </c>
      <c r="O231" s="177">
        <f t="shared" ca="1" si="118"/>
        <v>9.8926935543414737E-2</v>
      </c>
      <c r="Q231" s="198">
        <f t="shared" si="119"/>
        <v>30323.881000000001</v>
      </c>
      <c r="S231" s="178">
        <f t="shared" si="112"/>
        <v>0.1</v>
      </c>
      <c r="U231" s="177">
        <f>G231</f>
        <v>-3.8059999998949934E-2</v>
      </c>
      <c r="Z231" s="177">
        <f t="shared" si="120"/>
        <v>-688</v>
      </c>
      <c r="AA231" s="177">
        <f t="shared" si="121"/>
        <v>-2.9032835318885532E-3</v>
      </c>
      <c r="AB231" s="177">
        <f t="shared" si="122"/>
        <v>-3.8571269817882309E-2</v>
      </c>
      <c r="AC231" s="177">
        <f t="shared" si="123"/>
        <v>-3.8059999998949934E-2</v>
      </c>
      <c r="AD231" s="177">
        <f t="shared" si="124"/>
        <v>-3.515671646706138E-2</v>
      </c>
      <c r="AE231" s="177">
        <f t="shared" si="125"/>
        <v>1.2359947127453449E-4</v>
      </c>
      <c r="AF231" s="177">
        <f t="shared" si="126"/>
        <v>-3.8059999998949934E-2</v>
      </c>
      <c r="AG231" s="178"/>
      <c r="AH231" s="177">
        <f t="shared" si="127"/>
        <v>5.1126981893237717E-4</v>
      </c>
      <c r="AI231" s="177">
        <f t="shared" si="128"/>
        <v>0.84513123262167045</v>
      </c>
      <c r="AJ231" s="177">
        <f t="shared" si="129"/>
        <v>0.15687871452215429</v>
      </c>
      <c r="AK231" s="177">
        <f t="shared" si="130"/>
        <v>0.11683089673555631</v>
      </c>
      <c r="AL231" s="177">
        <f t="shared" si="131"/>
        <v>2.4952901344695397</v>
      </c>
      <c r="AM231" s="177">
        <f t="shared" si="132"/>
        <v>2.9860515522314213</v>
      </c>
      <c r="AN231" s="177">
        <f t="shared" ref="AN231:AT240" si="135">$AU231+$AB$7*SIN(AO231)</f>
        <v>14.93388053671336</v>
      </c>
      <c r="AO231" s="177">
        <f t="shared" si="135"/>
        <v>14.933879504967889</v>
      </c>
      <c r="AP231" s="177">
        <f t="shared" si="135"/>
        <v>14.933886942663342</v>
      </c>
      <c r="AQ231" s="177">
        <f t="shared" si="135"/>
        <v>14.933833324242944</v>
      </c>
      <c r="AR231" s="177">
        <f t="shared" si="135"/>
        <v>14.934219797093073</v>
      </c>
      <c r="AS231" s="177">
        <f t="shared" si="135"/>
        <v>14.931430886609734</v>
      </c>
      <c r="AT231" s="177">
        <f t="shared" si="135"/>
        <v>14.951389747200315</v>
      </c>
      <c r="AU231" s="177">
        <f t="shared" si="133"/>
        <v>14.798266638826316</v>
      </c>
    </row>
    <row r="232" spans="1:47" s="177" customFormat="1" ht="12.95" customHeight="1" x14ac:dyDescent="0.2">
      <c r="A232" s="177" t="s">
        <v>134</v>
      </c>
      <c r="C232" s="196">
        <v>45352.731</v>
      </c>
      <c r="D232" s="196" t="s">
        <v>52</v>
      </c>
      <c r="E232" s="177">
        <f t="shared" si="115"/>
        <v>-672.99819604876177</v>
      </c>
      <c r="F232" s="177">
        <f t="shared" si="116"/>
        <v>-673</v>
      </c>
      <c r="G232" s="177">
        <f t="shared" si="117"/>
        <v>1.2400000050547533E-3</v>
      </c>
      <c r="I232" s="177">
        <f>G232</f>
        <v>1.2400000050547533E-3</v>
      </c>
      <c r="O232" s="177">
        <f t="shared" ca="1" si="118"/>
        <v>9.8785702756388913E-2</v>
      </c>
      <c r="Q232" s="198">
        <f t="shared" si="119"/>
        <v>30334.231</v>
      </c>
      <c r="S232" s="178">
        <f t="shared" si="112"/>
        <v>0.1</v>
      </c>
      <c r="Z232" s="177">
        <f t="shared" si="120"/>
        <v>-673</v>
      </c>
      <c r="AA232" s="177">
        <f t="shared" si="121"/>
        <v>-2.8781234302450642E-3</v>
      </c>
      <c r="AB232" s="177">
        <f t="shared" si="122"/>
        <v>6.3970466832669883E-4</v>
      </c>
      <c r="AC232" s="177">
        <f t="shared" si="123"/>
        <v>1.2400000050547533E-3</v>
      </c>
      <c r="AD232" s="177">
        <f t="shared" si="124"/>
        <v>4.1181234352998175E-3</v>
      </c>
      <c r="AE232" s="177">
        <f t="shared" si="125"/>
        <v>1.6958940628365568E-6</v>
      </c>
      <c r="AF232" s="177">
        <f t="shared" si="126"/>
        <v>1.2400000050547533E-3</v>
      </c>
      <c r="AG232" s="178"/>
      <c r="AH232" s="177">
        <f t="shared" si="127"/>
        <v>6.0029533672805444E-4</v>
      </c>
      <c r="AI232" s="177">
        <f t="shared" si="128"/>
        <v>0.84444449418572298</v>
      </c>
      <c r="AJ232" s="177">
        <f t="shared" si="129"/>
        <v>0.16270405018570375</v>
      </c>
      <c r="AK232" s="177">
        <f t="shared" si="130"/>
        <v>0.11591496086434143</v>
      </c>
      <c r="AL232" s="177">
        <f t="shared" si="131"/>
        <v>2.5011913045279379</v>
      </c>
      <c r="AM232" s="177">
        <f t="shared" si="132"/>
        <v>3.0155712116474116</v>
      </c>
      <c r="AN232" s="177">
        <f t="shared" si="135"/>
        <v>14.940733223811625</v>
      </c>
      <c r="AO232" s="177">
        <f t="shared" si="135"/>
        <v>14.940732155227325</v>
      </c>
      <c r="AP232" s="177">
        <f t="shared" si="135"/>
        <v>14.940739807403602</v>
      </c>
      <c r="AQ232" s="177">
        <f t="shared" si="135"/>
        <v>14.940685008607741</v>
      </c>
      <c r="AR232" s="177">
        <f t="shared" si="135"/>
        <v>14.941077370113106</v>
      </c>
      <c r="AS232" s="177">
        <f t="shared" si="135"/>
        <v>14.938264762389288</v>
      </c>
      <c r="AT232" s="177">
        <f t="shared" si="135"/>
        <v>14.958261716811771</v>
      </c>
      <c r="AU232" s="177">
        <f t="shared" si="133"/>
        <v>14.806073088068825</v>
      </c>
    </row>
    <row r="233" spans="1:47" s="177" customFormat="1" ht="12.95" customHeight="1" x14ac:dyDescent="0.2">
      <c r="A233" s="177" t="s">
        <v>157</v>
      </c>
      <c r="C233" s="196">
        <v>45382.275999999998</v>
      </c>
      <c r="D233" s="196"/>
      <c r="E233" s="177">
        <f t="shared" si="115"/>
        <v>-630.01614827315257</v>
      </c>
      <c r="F233" s="177">
        <f t="shared" si="116"/>
        <v>-630</v>
      </c>
      <c r="G233" s="177">
        <f t="shared" si="117"/>
        <v>-1.1099999996076804E-2</v>
      </c>
      <c r="I233" s="177">
        <f>+G233</f>
        <v>-1.1099999996076804E-2</v>
      </c>
      <c r="O233" s="177">
        <f t="shared" ca="1" si="118"/>
        <v>9.8380835433581545E-2</v>
      </c>
      <c r="Q233" s="198">
        <f t="shared" si="119"/>
        <v>30363.775999999998</v>
      </c>
      <c r="S233" s="178">
        <f t="shared" si="112"/>
        <v>0.1</v>
      </c>
      <c r="Z233" s="177">
        <f t="shared" si="120"/>
        <v>-630</v>
      </c>
      <c r="AA233" s="177">
        <f t="shared" si="121"/>
        <v>-2.8065116306395773E-3</v>
      </c>
      <c r="AB233" s="177">
        <f t="shared" si="122"/>
        <v>-1.1954934855514774E-2</v>
      </c>
      <c r="AC233" s="177">
        <f t="shared" si="123"/>
        <v>-1.1099999996076804E-2</v>
      </c>
      <c r="AD233" s="177">
        <f t="shared" si="124"/>
        <v>-8.2934883654372273E-3</v>
      </c>
      <c r="AE233" s="177">
        <f t="shared" si="125"/>
        <v>6.8781949267642652E-6</v>
      </c>
      <c r="AF233" s="177">
        <f t="shared" si="126"/>
        <v>-1.1099999996076804E-2</v>
      </c>
      <c r="AG233" s="178"/>
      <c r="AH233" s="177">
        <f t="shared" si="127"/>
        <v>8.5493485943796991E-4</v>
      </c>
      <c r="AI233" s="177">
        <f t="shared" si="128"/>
        <v>0.84251190153786715</v>
      </c>
      <c r="AJ233" s="177">
        <f t="shared" si="129"/>
        <v>0.17931953722380492</v>
      </c>
      <c r="AK233" s="177">
        <f t="shared" si="130"/>
        <v>0.11327529467672515</v>
      </c>
      <c r="AL233" s="177">
        <f t="shared" si="131"/>
        <v>2.5180554320260686</v>
      </c>
      <c r="AM233" s="177">
        <f t="shared" si="132"/>
        <v>3.1029044120581735</v>
      </c>
      <c r="AN233" s="177">
        <f t="shared" si="135"/>
        <v>14.960347048884026</v>
      </c>
      <c r="AO233" s="177">
        <f t="shared" si="135"/>
        <v>14.960345871788027</v>
      </c>
      <c r="AP233" s="177">
        <f t="shared" si="135"/>
        <v>14.960354146123011</v>
      </c>
      <c r="AQ233" s="177">
        <f t="shared" si="135"/>
        <v>14.960295980771226</v>
      </c>
      <c r="AR233" s="177">
        <f t="shared" si="135"/>
        <v>14.960704794089311</v>
      </c>
      <c r="AS233" s="177">
        <f t="shared" si="135"/>
        <v>14.957828169670668</v>
      </c>
      <c r="AT233" s="177">
        <f t="shared" si="135"/>
        <v>14.977910160848744</v>
      </c>
      <c r="AU233" s="177">
        <f t="shared" si="133"/>
        <v>14.828451575897351</v>
      </c>
    </row>
    <row r="234" spans="1:47" s="177" customFormat="1" ht="12.95" customHeight="1" x14ac:dyDescent="0.2">
      <c r="A234" s="177" t="s">
        <v>157</v>
      </c>
      <c r="C234" s="196">
        <v>45384.349000000002</v>
      </c>
      <c r="D234" s="196"/>
      <c r="E234" s="177">
        <f t="shared" si="115"/>
        <v>-627.00034915184563</v>
      </c>
      <c r="F234" s="177">
        <f t="shared" si="116"/>
        <v>-627</v>
      </c>
      <c r="G234" s="177">
        <f t="shared" si="117"/>
        <v>-2.3999999393709004E-4</v>
      </c>
      <c r="I234" s="177">
        <f>+G234</f>
        <v>-2.3999999393709004E-4</v>
      </c>
      <c r="O234" s="177">
        <f t="shared" ca="1" si="118"/>
        <v>9.8352588876176372E-2</v>
      </c>
      <c r="Q234" s="198">
        <f t="shared" si="119"/>
        <v>30365.849000000002</v>
      </c>
      <c r="S234" s="178">
        <f t="shared" si="112"/>
        <v>0.1</v>
      </c>
      <c r="Z234" s="177">
        <f t="shared" si="120"/>
        <v>-627</v>
      </c>
      <c r="AA234" s="177">
        <f t="shared" si="121"/>
        <v>-2.8015453019288252E-3</v>
      </c>
      <c r="AB234" s="177">
        <f t="shared" si="122"/>
        <v>-1.1126676179233326E-3</v>
      </c>
      <c r="AC234" s="177">
        <f t="shared" si="123"/>
        <v>-2.3999999393709004E-4</v>
      </c>
      <c r="AD234" s="177">
        <f t="shared" si="124"/>
        <v>2.5615453079917351E-3</v>
      </c>
      <c r="AE234" s="177">
        <f t="shared" si="125"/>
        <v>6.5615143648944738E-7</v>
      </c>
      <c r="AF234" s="177">
        <f t="shared" si="126"/>
        <v>-2.3999999393709004E-4</v>
      </c>
      <c r="AG234" s="178"/>
      <c r="AH234" s="177">
        <f t="shared" si="127"/>
        <v>8.726676239862426E-4</v>
      </c>
      <c r="AI234" s="177">
        <f t="shared" si="128"/>
        <v>0.84237905888022246</v>
      </c>
      <c r="AJ234" s="177">
        <f t="shared" si="129"/>
        <v>0.18047408837491716</v>
      </c>
      <c r="AK234" s="177">
        <f t="shared" si="130"/>
        <v>0.11309037298476377</v>
      </c>
      <c r="AL234" s="177">
        <f t="shared" si="131"/>
        <v>2.5192291315871995</v>
      </c>
      <c r="AM234" s="177">
        <f t="shared" si="132"/>
        <v>3.1091528395137282</v>
      </c>
      <c r="AN234" s="177">
        <f t="shared" si="135"/>
        <v>14.961713787074457</v>
      </c>
      <c r="AO234" s="177">
        <f t="shared" si="135"/>
        <v>14.961712602257871</v>
      </c>
      <c r="AP234" s="177">
        <f t="shared" si="135"/>
        <v>14.961720920331564</v>
      </c>
      <c r="AQ234" s="177">
        <f t="shared" si="135"/>
        <v>14.961662521459706</v>
      </c>
      <c r="AR234" s="177">
        <f t="shared" si="135"/>
        <v>14.962072457010336</v>
      </c>
      <c r="AS234" s="177">
        <f t="shared" si="135"/>
        <v>14.959191588569739</v>
      </c>
      <c r="AT234" s="177">
        <f t="shared" si="135"/>
        <v>14.979278173445014</v>
      </c>
      <c r="AU234" s="177">
        <f t="shared" si="133"/>
        <v>14.83001286574585</v>
      </c>
    </row>
    <row r="235" spans="1:47" s="177" customFormat="1" ht="12.95" customHeight="1" x14ac:dyDescent="0.2">
      <c r="A235" s="177" t="s">
        <v>157</v>
      </c>
      <c r="C235" s="196">
        <v>45399.474000000002</v>
      </c>
      <c r="D235" s="196"/>
      <c r="E235" s="177">
        <f t="shared" si="115"/>
        <v>-604.99650848147405</v>
      </c>
      <c r="F235" s="177">
        <f t="shared" si="116"/>
        <v>-605</v>
      </c>
      <c r="G235" s="177">
        <f t="shared" si="117"/>
        <v>2.4000000048545189E-3</v>
      </c>
      <c r="I235" s="177">
        <f>+G235</f>
        <v>2.4000000048545189E-3</v>
      </c>
      <c r="O235" s="177">
        <f t="shared" ca="1" si="118"/>
        <v>9.8145447455205162E-2</v>
      </c>
      <c r="Q235" s="198">
        <f t="shared" si="119"/>
        <v>30380.974000000002</v>
      </c>
      <c r="S235" s="178">
        <f t="shared" si="112"/>
        <v>0.1</v>
      </c>
      <c r="Z235" s="177">
        <f t="shared" si="120"/>
        <v>-605</v>
      </c>
      <c r="AA235" s="177">
        <f t="shared" si="121"/>
        <v>-2.7652507239270987E-3</v>
      </c>
      <c r="AB235" s="177">
        <f t="shared" si="122"/>
        <v>1.3974289915519907E-3</v>
      </c>
      <c r="AC235" s="177">
        <f t="shared" si="123"/>
        <v>2.4000000048545189E-3</v>
      </c>
      <c r="AD235" s="177">
        <f t="shared" si="124"/>
        <v>5.1652507287816181E-3</v>
      </c>
      <c r="AE235" s="177">
        <f t="shared" si="125"/>
        <v>2.6679815091179039E-6</v>
      </c>
      <c r="AF235" s="177">
        <f t="shared" si="126"/>
        <v>2.4000000048545189E-3</v>
      </c>
      <c r="AG235" s="178"/>
      <c r="AH235" s="177">
        <f t="shared" si="127"/>
        <v>1.0025710133025282E-3</v>
      </c>
      <c r="AI235" s="177">
        <f t="shared" si="128"/>
        <v>0.84141278254670271</v>
      </c>
      <c r="AJ235" s="177">
        <f t="shared" si="129"/>
        <v>0.18892205221203251</v>
      </c>
      <c r="AK235" s="177">
        <f t="shared" si="130"/>
        <v>0.1117313205942629</v>
      </c>
      <c r="AL235" s="177">
        <f t="shared" si="131"/>
        <v>2.5278250136691178</v>
      </c>
      <c r="AM235" s="177">
        <f t="shared" si="132"/>
        <v>3.1556194695050324</v>
      </c>
      <c r="AN235" s="177">
        <f t="shared" si="135"/>
        <v>14.971729982190737</v>
      </c>
      <c r="AO235" s="177">
        <f t="shared" si="135"/>
        <v>14.97172874021042</v>
      </c>
      <c r="AP235" s="177">
        <f t="shared" si="135"/>
        <v>14.971737380025377</v>
      </c>
      <c r="AQ235" s="177">
        <f t="shared" si="135"/>
        <v>14.971677275898045</v>
      </c>
      <c r="AR235" s="177">
        <f t="shared" si="135"/>
        <v>14.972095331190197</v>
      </c>
      <c r="AS235" s="177">
        <f t="shared" si="135"/>
        <v>14.969184249826151</v>
      </c>
      <c r="AT235" s="177">
        <f t="shared" si="135"/>
        <v>14.989299178614175</v>
      </c>
      <c r="AU235" s="177">
        <f t="shared" si="133"/>
        <v>14.841462324634865</v>
      </c>
    </row>
    <row r="236" spans="1:47" s="177" customFormat="1" ht="12.95" customHeight="1" x14ac:dyDescent="0.2">
      <c r="A236" s="177" t="s">
        <v>134</v>
      </c>
      <c r="C236" s="196">
        <v>45405.654999999999</v>
      </c>
      <c r="D236" s="196" t="s">
        <v>52</v>
      </c>
      <c r="E236" s="177">
        <f t="shared" si="115"/>
        <v>-596.00439349413534</v>
      </c>
      <c r="F236" s="177">
        <f t="shared" si="116"/>
        <v>-596</v>
      </c>
      <c r="G236" s="177">
        <f t="shared" si="117"/>
        <v>-3.0199999964679591E-3</v>
      </c>
      <c r="I236" s="177">
        <f>G236</f>
        <v>-3.0199999964679591E-3</v>
      </c>
      <c r="O236" s="177">
        <f t="shared" ca="1" si="118"/>
        <v>9.806070778298967E-2</v>
      </c>
      <c r="Q236" s="198">
        <f t="shared" si="119"/>
        <v>30387.154999999999</v>
      </c>
      <c r="S236" s="178">
        <f t="shared" si="112"/>
        <v>0.1</v>
      </c>
      <c r="Z236" s="177">
        <f t="shared" si="120"/>
        <v>-596</v>
      </c>
      <c r="AA236" s="177">
        <f t="shared" si="121"/>
        <v>-2.7504680029072828E-3</v>
      </c>
      <c r="AB236" s="177">
        <f t="shared" si="122"/>
        <v>-4.075642300206613E-3</v>
      </c>
      <c r="AC236" s="177">
        <f t="shared" si="123"/>
        <v>-3.0199999964679591E-3</v>
      </c>
      <c r="AD236" s="177">
        <f t="shared" si="124"/>
        <v>-2.6953199356067638E-4</v>
      </c>
      <c r="AE236" s="177">
        <f t="shared" si="125"/>
        <v>7.2647495552792499E-9</v>
      </c>
      <c r="AF236" s="177">
        <f t="shared" si="126"/>
        <v>-3.0199999964679591E-3</v>
      </c>
      <c r="AG236" s="178"/>
      <c r="AH236" s="177">
        <f t="shared" si="127"/>
        <v>1.0556423037386541E-3</v>
      </c>
      <c r="AI236" s="177">
        <f t="shared" si="128"/>
        <v>0.84102149028134643</v>
      </c>
      <c r="AJ236" s="177">
        <f t="shared" si="129"/>
        <v>0.19236849484259971</v>
      </c>
      <c r="AK236" s="177">
        <f t="shared" si="130"/>
        <v>0.11117385928784404</v>
      </c>
      <c r="AL236" s="177">
        <f t="shared" si="131"/>
        <v>2.5313358505517916</v>
      </c>
      <c r="AM236" s="177">
        <f t="shared" si="132"/>
        <v>3.1749623980600234</v>
      </c>
      <c r="AN236" s="177">
        <f t="shared" si="135"/>
        <v>14.975824217649318</v>
      </c>
      <c r="AO236" s="177">
        <f t="shared" si="135"/>
        <v>14.975822952020735</v>
      </c>
      <c r="AP236" s="177">
        <f t="shared" si="135"/>
        <v>14.975831723872412</v>
      </c>
      <c r="AQ236" s="177">
        <f t="shared" si="135"/>
        <v>14.975770926271986</v>
      </c>
      <c r="AR236" s="177">
        <f t="shared" si="135"/>
        <v>14.976192245469816</v>
      </c>
      <c r="AS236" s="177">
        <f t="shared" si="135"/>
        <v>14.973269271753407</v>
      </c>
      <c r="AT236" s="177">
        <f t="shared" si="135"/>
        <v>14.993393084322229</v>
      </c>
      <c r="AU236" s="177">
        <f t="shared" si="133"/>
        <v>14.846146194180371</v>
      </c>
    </row>
    <row r="237" spans="1:47" s="177" customFormat="1" ht="12.95" customHeight="1" x14ac:dyDescent="0.2">
      <c r="A237" s="177" t="s">
        <v>157</v>
      </c>
      <c r="C237" s="196">
        <v>45406.345999999998</v>
      </c>
      <c r="D237" s="196"/>
      <c r="E237" s="177">
        <f t="shared" si="115"/>
        <v>-594.99912712036996</v>
      </c>
      <c r="F237" s="177">
        <f t="shared" si="116"/>
        <v>-595</v>
      </c>
      <c r="G237" s="177">
        <f t="shared" si="117"/>
        <v>5.9999999939464033E-4</v>
      </c>
      <c r="I237" s="177">
        <f>+G237</f>
        <v>5.9999999939464033E-4</v>
      </c>
      <c r="O237" s="177">
        <f t="shared" ca="1" si="118"/>
        <v>9.8051292263854617E-2</v>
      </c>
      <c r="Q237" s="198">
        <f t="shared" si="119"/>
        <v>30387.845999999998</v>
      </c>
      <c r="S237" s="178">
        <f t="shared" si="112"/>
        <v>0.1</v>
      </c>
      <c r="Z237" s="177">
        <f t="shared" si="120"/>
        <v>-595</v>
      </c>
      <c r="AA237" s="177">
        <f t="shared" si="121"/>
        <v>-2.7488278629937118E-3</v>
      </c>
      <c r="AB237" s="177">
        <f t="shared" si="122"/>
        <v>-4.6153651669082079E-4</v>
      </c>
      <c r="AC237" s="177">
        <f t="shared" si="123"/>
        <v>5.9999999939464033E-4</v>
      </c>
      <c r="AD237" s="177">
        <f t="shared" si="124"/>
        <v>3.3488278623883521E-3</v>
      </c>
      <c r="AE237" s="177">
        <f t="shared" si="125"/>
        <v>1.121464805190854E-6</v>
      </c>
      <c r="AF237" s="177">
        <f t="shared" si="126"/>
        <v>5.9999999939464033E-4</v>
      </c>
      <c r="AG237" s="178"/>
      <c r="AH237" s="177">
        <f t="shared" si="127"/>
        <v>1.0615365160854611E-3</v>
      </c>
      <c r="AI237" s="177">
        <f t="shared" si="128"/>
        <v>0.84097815660789443</v>
      </c>
      <c r="AJ237" s="177">
        <f t="shared" si="129"/>
        <v>0.19275108975070876</v>
      </c>
      <c r="AK237" s="177">
        <f t="shared" si="130"/>
        <v>0.11111186644771132</v>
      </c>
      <c r="AL237" s="177">
        <f t="shared" si="131"/>
        <v>2.5317257421902188</v>
      </c>
      <c r="AM237" s="177">
        <f t="shared" si="132"/>
        <v>3.1771238108550768</v>
      </c>
      <c r="AN237" s="177">
        <f t="shared" si="135"/>
        <v>14.976279015286927</v>
      </c>
      <c r="AO237" s="177">
        <f t="shared" si="135"/>
        <v>14.976277747021811</v>
      </c>
      <c r="AP237" s="177">
        <f t="shared" si="135"/>
        <v>14.976286533556138</v>
      </c>
      <c r="AQ237" s="177">
        <f t="shared" si="135"/>
        <v>14.976225659067017</v>
      </c>
      <c r="AR237" s="177">
        <f t="shared" si="135"/>
        <v>14.976647338781119</v>
      </c>
      <c r="AS237" s="177">
        <f t="shared" si="135"/>
        <v>14.973723060644057</v>
      </c>
      <c r="AT237" s="177">
        <f t="shared" si="135"/>
        <v>14.99384776309005</v>
      </c>
      <c r="AU237" s="177">
        <f t="shared" si="133"/>
        <v>14.84666662412987</v>
      </c>
    </row>
    <row r="238" spans="1:47" s="177" customFormat="1" ht="12.95" customHeight="1" x14ac:dyDescent="0.2">
      <c r="A238" s="177" t="s">
        <v>157</v>
      </c>
      <c r="C238" s="196">
        <v>45406.347999999998</v>
      </c>
      <c r="D238" s="196"/>
      <c r="E238" s="177">
        <f t="shared" si="115"/>
        <v>-594.99621752160306</v>
      </c>
      <c r="F238" s="177">
        <f t="shared" si="116"/>
        <v>-595</v>
      </c>
      <c r="G238" s="177">
        <f t="shared" si="117"/>
        <v>2.599999999802094E-3</v>
      </c>
      <c r="I238" s="177">
        <f>+G238</f>
        <v>2.599999999802094E-3</v>
      </c>
      <c r="O238" s="177">
        <f t="shared" ca="1" si="118"/>
        <v>9.8051292263854617E-2</v>
      </c>
      <c r="Q238" s="198">
        <f t="shared" si="119"/>
        <v>30387.847999999998</v>
      </c>
      <c r="S238" s="178">
        <f t="shared" si="112"/>
        <v>0.1</v>
      </c>
      <c r="Z238" s="177">
        <f t="shared" si="120"/>
        <v>-595</v>
      </c>
      <c r="AA238" s="177">
        <f t="shared" si="121"/>
        <v>-2.7488278629937118E-3</v>
      </c>
      <c r="AB238" s="177">
        <f t="shared" si="122"/>
        <v>1.5384634837166328E-3</v>
      </c>
      <c r="AC238" s="177">
        <f t="shared" si="123"/>
        <v>2.599999999802094E-3</v>
      </c>
      <c r="AD238" s="177">
        <f t="shared" si="124"/>
        <v>5.3488278627958057E-3</v>
      </c>
      <c r="AE238" s="177">
        <f t="shared" si="125"/>
        <v>2.8609959505820748E-6</v>
      </c>
      <c r="AF238" s="177">
        <f t="shared" si="126"/>
        <v>2.599999999802094E-3</v>
      </c>
      <c r="AG238" s="178"/>
      <c r="AH238" s="177">
        <f t="shared" si="127"/>
        <v>1.0615365160854611E-3</v>
      </c>
      <c r="AI238" s="177">
        <f t="shared" si="128"/>
        <v>0.84097815660789443</v>
      </c>
      <c r="AJ238" s="177">
        <f t="shared" si="129"/>
        <v>0.19275108975070876</v>
      </c>
      <c r="AK238" s="177">
        <f t="shared" si="130"/>
        <v>0.11111186644771132</v>
      </c>
      <c r="AL238" s="177">
        <f t="shared" si="131"/>
        <v>2.5317257421902188</v>
      </c>
      <c r="AM238" s="177">
        <f t="shared" si="132"/>
        <v>3.1771238108550768</v>
      </c>
      <c r="AN238" s="177">
        <f t="shared" si="135"/>
        <v>14.976279015286927</v>
      </c>
      <c r="AO238" s="177">
        <f t="shared" si="135"/>
        <v>14.976277747021811</v>
      </c>
      <c r="AP238" s="177">
        <f t="shared" si="135"/>
        <v>14.976286533556138</v>
      </c>
      <c r="AQ238" s="177">
        <f t="shared" si="135"/>
        <v>14.976225659067017</v>
      </c>
      <c r="AR238" s="177">
        <f t="shared" si="135"/>
        <v>14.976647338781119</v>
      </c>
      <c r="AS238" s="177">
        <f t="shared" si="135"/>
        <v>14.973723060644057</v>
      </c>
      <c r="AT238" s="177">
        <f t="shared" si="135"/>
        <v>14.99384776309005</v>
      </c>
      <c r="AU238" s="177">
        <f t="shared" si="133"/>
        <v>14.84666662412987</v>
      </c>
    </row>
    <row r="239" spans="1:47" s="177" customFormat="1" ht="12.95" customHeight="1" x14ac:dyDescent="0.2">
      <c r="A239" s="177" t="s">
        <v>134</v>
      </c>
      <c r="C239" s="196">
        <v>45416.658000000003</v>
      </c>
      <c r="D239" s="196" t="s">
        <v>52</v>
      </c>
      <c r="E239" s="177">
        <f t="shared" si="115"/>
        <v>-579.99723588116399</v>
      </c>
      <c r="F239" s="177">
        <f t="shared" si="116"/>
        <v>-580</v>
      </c>
      <c r="G239" s="177">
        <f t="shared" si="117"/>
        <v>1.9000000029336661E-3</v>
      </c>
      <c r="I239" s="177">
        <f>G239</f>
        <v>1.9000000029336661E-3</v>
      </c>
      <c r="O239" s="177">
        <f t="shared" ca="1" si="118"/>
        <v>9.7910059476828792E-2</v>
      </c>
      <c r="Q239" s="198">
        <f t="shared" si="119"/>
        <v>30398.158000000003</v>
      </c>
      <c r="S239" s="178">
        <f t="shared" si="112"/>
        <v>0.1</v>
      </c>
      <c r="Z239" s="177">
        <f t="shared" si="120"/>
        <v>-580</v>
      </c>
      <c r="AA239" s="177">
        <f t="shared" si="121"/>
        <v>-2.7242839798435493E-3</v>
      </c>
      <c r="AB239" s="177">
        <f t="shared" si="122"/>
        <v>7.5011363057867126E-4</v>
      </c>
      <c r="AC239" s="177">
        <f t="shared" si="123"/>
        <v>1.9000000029336661E-3</v>
      </c>
      <c r="AD239" s="177">
        <f t="shared" si="124"/>
        <v>4.6242839827772154E-3</v>
      </c>
      <c r="AE239" s="177">
        <f t="shared" si="125"/>
        <v>2.1384002353369906E-6</v>
      </c>
      <c r="AF239" s="177">
        <f t="shared" si="126"/>
        <v>1.9000000029336661E-3</v>
      </c>
      <c r="AG239" s="178"/>
      <c r="AH239" s="177">
        <f t="shared" si="127"/>
        <v>1.1498863723549948E-3</v>
      </c>
      <c r="AI239" s="177">
        <f t="shared" si="128"/>
        <v>0.84033158531968288</v>
      </c>
      <c r="AJ239" s="177">
        <f t="shared" si="129"/>
        <v>0.19848175649445207</v>
      </c>
      <c r="AK239" s="177">
        <f t="shared" si="130"/>
        <v>0.11018071925156264</v>
      </c>
      <c r="AL239" s="177">
        <f t="shared" si="131"/>
        <v>2.5375693130109735</v>
      </c>
      <c r="AM239" s="177">
        <f t="shared" si="132"/>
        <v>3.2098422505330353</v>
      </c>
      <c r="AN239" s="177">
        <f t="shared" si="135"/>
        <v>14.98309817741228</v>
      </c>
      <c r="AO239" s="177">
        <f t="shared" si="135"/>
        <v>14.983096869393753</v>
      </c>
      <c r="AP239" s="177">
        <f t="shared" si="135"/>
        <v>14.983105876396527</v>
      </c>
      <c r="AQ239" s="177">
        <f t="shared" si="135"/>
        <v>14.983043852807311</v>
      </c>
      <c r="AR239" s="177">
        <f t="shared" si="135"/>
        <v>14.983470887641642</v>
      </c>
      <c r="AS239" s="177">
        <f t="shared" si="135"/>
        <v>14.980527453639993</v>
      </c>
      <c r="AT239" s="177">
        <f t="shared" si="135"/>
        <v>15.000663170971682</v>
      </c>
      <c r="AU239" s="177">
        <f t="shared" si="133"/>
        <v>14.854473073372379</v>
      </c>
    </row>
    <row r="240" spans="1:47" s="177" customFormat="1" ht="12.95" customHeight="1" x14ac:dyDescent="0.2">
      <c r="A240" s="177" t="s">
        <v>157</v>
      </c>
      <c r="C240" s="196">
        <v>45417.347000000002</v>
      </c>
      <c r="D240" s="196"/>
      <c r="E240" s="177">
        <f t="shared" si="115"/>
        <v>-578.99487910616551</v>
      </c>
      <c r="F240" s="177">
        <f t="shared" si="116"/>
        <v>-579</v>
      </c>
      <c r="G240" s="177">
        <f t="shared" si="117"/>
        <v>3.5200000056647696E-3</v>
      </c>
      <c r="I240" s="177">
        <f>+G240</f>
        <v>3.5200000056647696E-3</v>
      </c>
      <c r="O240" s="177">
        <f t="shared" ca="1" si="118"/>
        <v>9.7900643957693739E-2</v>
      </c>
      <c r="Q240" s="198">
        <f t="shared" si="119"/>
        <v>30398.847000000002</v>
      </c>
      <c r="S240" s="178">
        <f t="shared" si="112"/>
        <v>0.1</v>
      </c>
      <c r="Z240" s="177">
        <f t="shared" si="120"/>
        <v>-579</v>
      </c>
      <c r="AA240" s="177">
        <f t="shared" si="121"/>
        <v>-2.7226516465096956E-3</v>
      </c>
      <c r="AB240" s="177">
        <f t="shared" si="122"/>
        <v>2.3642279093265745E-3</v>
      </c>
      <c r="AC240" s="177">
        <f t="shared" si="123"/>
        <v>3.5200000056647696E-3</v>
      </c>
      <c r="AD240" s="177">
        <f t="shared" si="124"/>
        <v>6.2426516521744656E-3</v>
      </c>
      <c r="AE240" s="177">
        <f t="shared" si="125"/>
        <v>3.8970699650396586E-6</v>
      </c>
      <c r="AF240" s="177">
        <f t="shared" si="126"/>
        <v>3.5200000056647696E-3</v>
      </c>
      <c r="AG240" s="178"/>
      <c r="AH240" s="177">
        <f t="shared" si="127"/>
        <v>1.155772096338195E-3</v>
      </c>
      <c r="AI240" s="177">
        <f t="shared" si="128"/>
        <v>0.84028870930408028</v>
      </c>
      <c r="AJ240" s="177">
        <f t="shared" si="129"/>
        <v>0.19886324954068088</v>
      </c>
      <c r="AK240" s="177">
        <f t="shared" si="130"/>
        <v>0.11011855958720501</v>
      </c>
      <c r="AL240" s="177">
        <f t="shared" si="131"/>
        <v>2.5379585654432755</v>
      </c>
      <c r="AM240" s="177">
        <f t="shared" si="132"/>
        <v>3.2120435028327865</v>
      </c>
      <c r="AN240" s="177">
        <f t="shared" si="135"/>
        <v>14.983552602092557</v>
      </c>
      <c r="AO240" s="177">
        <f t="shared" si="135"/>
        <v>14.98355129141054</v>
      </c>
      <c r="AP240" s="177">
        <f t="shared" si="135"/>
        <v>14.983560313123855</v>
      </c>
      <c r="AQ240" s="177">
        <f t="shared" si="135"/>
        <v>14.983498213223504</v>
      </c>
      <c r="AR240" s="177">
        <f t="shared" si="135"/>
        <v>14.983925601500435</v>
      </c>
      <c r="AS240" s="177">
        <f t="shared" si="135"/>
        <v>14.980980917965427</v>
      </c>
      <c r="AT240" s="177">
        <f t="shared" si="135"/>
        <v>15.001117214065971</v>
      </c>
      <c r="AU240" s="177">
        <f t="shared" si="133"/>
        <v>14.854993503321879</v>
      </c>
    </row>
    <row r="241" spans="1:47" s="177" customFormat="1" ht="12.95" customHeight="1" x14ac:dyDescent="0.2">
      <c r="A241" s="177" t="s">
        <v>158</v>
      </c>
      <c r="C241" s="196">
        <v>45428.347999999998</v>
      </c>
      <c r="D241" s="196"/>
      <c r="E241" s="177">
        <f t="shared" si="115"/>
        <v>-562.99063109197164</v>
      </c>
      <c r="F241" s="177">
        <f t="shared" si="116"/>
        <v>-563</v>
      </c>
      <c r="G241" s="177">
        <f t="shared" si="117"/>
        <v>6.4399999973829836E-3</v>
      </c>
      <c r="I241" s="177">
        <f>+G241</f>
        <v>6.4399999973829836E-3</v>
      </c>
      <c r="O241" s="177">
        <f t="shared" ca="1" si="118"/>
        <v>9.7749995651532848E-2</v>
      </c>
      <c r="Q241" s="198">
        <f t="shared" si="119"/>
        <v>30409.847999999998</v>
      </c>
      <c r="S241" s="178">
        <f t="shared" si="112"/>
        <v>0.1</v>
      </c>
      <c r="Z241" s="177">
        <f t="shared" si="120"/>
        <v>-563</v>
      </c>
      <c r="AA241" s="177">
        <f t="shared" si="121"/>
        <v>-2.6966024672831252E-3</v>
      </c>
      <c r="AB241" s="177">
        <f t="shared" si="122"/>
        <v>5.1901302665917238E-3</v>
      </c>
      <c r="AC241" s="177">
        <f t="shared" si="123"/>
        <v>6.4399999973829836E-3</v>
      </c>
      <c r="AD241" s="177">
        <f t="shared" si="124"/>
        <v>9.1366024646661083E-3</v>
      </c>
      <c r="AE241" s="177">
        <f t="shared" si="125"/>
        <v>8.3477504597342809E-6</v>
      </c>
      <c r="AF241" s="177">
        <f t="shared" si="126"/>
        <v>6.4399999973829836E-3</v>
      </c>
      <c r="AG241" s="178"/>
      <c r="AH241" s="177">
        <f t="shared" si="127"/>
        <v>1.2498697307912602E-3</v>
      </c>
      <c r="AI241" s="177">
        <f t="shared" si="128"/>
        <v>0.83960657570828789</v>
      </c>
      <c r="AJ241" s="177">
        <f t="shared" si="129"/>
        <v>0.20495773446026344</v>
      </c>
      <c r="AK241" s="177">
        <f t="shared" si="130"/>
        <v>0.10912260529008734</v>
      </c>
      <c r="AL241" s="177">
        <f t="shared" si="131"/>
        <v>2.5441812234470436</v>
      </c>
      <c r="AM241" s="177">
        <f t="shared" si="132"/>
        <v>3.2476106716577076</v>
      </c>
      <c r="AN241" s="177">
        <f t="shared" ref="AN241:AT250" si="136">$AU241+$AB$7*SIN(AO241)</f>
        <v>14.990820255210966</v>
      </c>
      <c r="AO241" s="177">
        <f t="shared" si="136"/>
        <v>14.99081890170172</v>
      </c>
      <c r="AP241" s="177">
        <f t="shared" si="136"/>
        <v>14.990828158914454</v>
      </c>
      <c r="AQ241" s="177">
        <f t="shared" si="136"/>
        <v>14.990764843493567</v>
      </c>
      <c r="AR241" s="177">
        <f t="shared" si="136"/>
        <v>14.991197824420869</v>
      </c>
      <c r="AS241" s="177">
        <f t="shared" si="136"/>
        <v>14.988233621343834</v>
      </c>
      <c r="AT241" s="177">
        <f t="shared" si="136"/>
        <v>15.008376533332818</v>
      </c>
      <c r="AU241" s="177">
        <f t="shared" si="133"/>
        <v>14.863320382513887</v>
      </c>
    </row>
    <row r="242" spans="1:47" s="177" customFormat="1" ht="12.95" customHeight="1" x14ac:dyDescent="0.2">
      <c r="A242" s="177" t="s">
        <v>158</v>
      </c>
      <c r="C242" s="196">
        <v>45441.394999999997</v>
      </c>
      <c r="D242" s="196"/>
      <c r="E242" s="177">
        <f t="shared" si="115"/>
        <v>-544.00986353981909</v>
      </c>
      <c r="F242" s="177">
        <f t="shared" si="116"/>
        <v>-544</v>
      </c>
      <c r="G242" s="177">
        <f t="shared" si="117"/>
        <v>-6.7800000033457763E-3</v>
      </c>
      <c r="I242" s="177">
        <f>+G242</f>
        <v>-6.7800000033457763E-3</v>
      </c>
      <c r="O242" s="177">
        <f t="shared" ca="1" si="118"/>
        <v>9.7571100787966797E-2</v>
      </c>
      <c r="Q242" s="198">
        <f t="shared" si="119"/>
        <v>30422.894999999997</v>
      </c>
      <c r="S242" s="178">
        <f t="shared" si="112"/>
        <v>0.1</v>
      </c>
      <c r="Z242" s="177">
        <f t="shared" si="120"/>
        <v>-544</v>
      </c>
      <c r="AA242" s="177">
        <f t="shared" si="121"/>
        <v>-2.6658395809253579E-3</v>
      </c>
      <c r="AB242" s="177">
        <f t="shared" si="122"/>
        <v>-8.1414259927548235E-3</v>
      </c>
      <c r="AC242" s="177">
        <f t="shared" si="123"/>
        <v>-6.7800000033457763E-3</v>
      </c>
      <c r="AD242" s="177">
        <f t="shared" si="124"/>
        <v>-4.1141604224204185E-3</v>
      </c>
      <c r="AE242" s="177">
        <f t="shared" si="125"/>
        <v>1.6926315981410557E-6</v>
      </c>
      <c r="AF242" s="177">
        <f t="shared" si="126"/>
        <v>-6.7800000033457763E-3</v>
      </c>
      <c r="AG242" s="178"/>
      <c r="AH242" s="177">
        <f t="shared" si="127"/>
        <v>1.3614259894090481E-3</v>
      </c>
      <c r="AI242" s="177">
        <f t="shared" si="128"/>
        <v>0.83880601847937353</v>
      </c>
      <c r="AJ242" s="177">
        <f t="shared" si="129"/>
        <v>0.21217186306569555</v>
      </c>
      <c r="AK242" s="177">
        <f t="shared" si="130"/>
        <v>0.10793652700937384</v>
      </c>
      <c r="AL242" s="177">
        <f t="shared" si="131"/>
        <v>2.5515575875789787</v>
      </c>
      <c r="AM242" s="177">
        <f t="shared" si="132"/>
        <v>3.2907145016556543</v>
      </c>
      <c r="AN242" s="177">
        <f t="shared" si="136"/>
        <v>14.999442973663085</v>
      </c>
      <c r="AO242" s="177">
        <f t="shared" si="136"/>
        <v>14.999441568819751</v>
      </c>
      <c r="AP242" s="177">
        <f t="shared" si="136"/>
        <v>14.999451105772275</v>
      </c>
      <c r="AQ242" s="177">
        <f t="shared" si="136"/>
        <v>14.99938636146031</v>
      </c>
      <c r="AR242" s="177">
        <f t="shared" si="136"/>
        <v>14.999825826065308</v>
      </c>
      <c r="AS242" s="177">
        <f t="shared" si="136"/>
        <v>14.996839613546985</v>
      </c>
      <c r="AT242" s="177">
        <f t="shared" si="136"/>
        <v>15.016983917807851</v>
      </c>
      <c r="AU242" s="177">
        <f t="shared" si="133"/>
        <v>14.873208551554399</v>
      </c>
    </row>
    <row r="243" spans="1:47" s="177" customFormat="1" ht="12.95" customHeight="1" x14ac:dyDescent="0.2">
      <c r="A243" s="177" t="s">
        <v>151</v>
      </c>
      <c r="C243" s="196">
        <v>45489.481</v>
      </c>
      <c r="D243" s="196"/>
      <c r="E243" s="177">
        <f t="shared" si="115"/>
        <v>-474.05438040093958</v>
      </c>
      <c r="F243" s="177">
        <f t="shared" si="116"/>
        <v>-474</v>
      </c>
      <c r="G243" s="177">
        <f t="shared" si="117"/>
        <v>-3.7379999994300306E-2</v>
      </c>
      <c r="I243" s="177">
        <f>G243</f>
        <v>-3.7379999994300306E-2</v>
      </c>
      <c r="O243" s="177">
        <f t="shared" ca="1" si="118"/>
        <v>9.691201444851294E-2</v>
      </c>
      <c r="Q243" s="198">
        <f t="shared" si="119"/>
        <v>30470.981</v>
      </c>
      <c r="S243" s="178">
        <f t="shared" si="112"/>
        <v>0.1</v>
      </c>
      <c r="U243" s="177">
        <f>G243</f>
        <v>-3.7379999994300306E-2</v>
      </c>
      <c r="Z243" s="177">
        <f t="shared" si="120"/>
        <v>-474</v>
      </c>
      <c r="AA243" s="177">
        <f t="shared" si="121"/>
        <v>-2.5542052771433373E-3</v>
      </c>
      <c r="AB243" s="177">
        <f t="shared" si="122"/>
        <v>-3.915058734522741E-2</v>
      </c>
      <c r="AC243" s="177">
        <f t="shared" si="123"/>
        <v>-3.7379999994300306E-2</v>
      </c>
      <c r="AD243" s="177">
        <f t="shared" si="124"/>
        <v>-3.4825794717156966E-2</v>
      </c>
      <c r="AE243" s="177">
        <f t="shared" si="125"/>
        <v>1.2128359776815581E-4</v>
      </c>
      <c r="AF243" s="177">
        <f t="shared" si="126"/>
        <v>-3.7379999994300306E-2</v>
      </c>
      <c r="AG243" s="178"/>
      <c r="AH243" s="177">
        <f t="shared" si="127"/>
        <v>1.7705873509271056E-3</v>
      </c>
      <c r="AI243" s="177">
        <f t="shared" si="128"/>
        <v>0.83594493958577054</v>
      </c>
      <c r="AJ243" s="177">
        <f t="shared" si="129"/>
        <v>0.23853192204239834</v>
      </c>
      <c r="AK243" s="177">
        <f t="shared" si="130"/>
        <v>0.10353613231042053</v>
      </c>
      <c r="AL243" s="177">
        <f t="shared" si="131"/>
        <v>2.5786145542423884</v>
      </c>
      <c r="AM243" s="177">
        <f t="shared" si="132"/>
        <v>3.4582069620699984</v>
      </c>
      <c r="AN243" s="177">
        <f t="shared" si="136"/>
        <v>15.031141174877323</v>
      </c>
      <c r="AO243" s="177">
        <f t="shared" si="136"/>
        <v>15.031139577605005</v>
      </c>
      <c r="AP243" s="177">
        <f t="shared" si="136"/>
        <v>15.031150139338751</v>
      </c>
      <c r="AQ243" s="177">
        <f t="shared" si="136"/>
        <v>15.031080299728563</v>
      </c>
      <c r="AR243" s="177">
        <f t="shared" si="136"/>
        <v>15.031542042431349</v>
      </c>
      <c r="AS243" s="177">
        <f t="shared" si="136"/>
        <v>15.028486055616792</v>
      </c>
      <c r="AT243" s="177">
        <f t="shared" si="136"/>
        <v>15.048575015389769</v>
      </c>
      <c r="AU243" s="177">
        <f t="shared" si="133"/>
        <v>14.909638648019442</v>
      </c>
    </row>
    <row r="244" spans="1:47" s="177" customFormat="1" ht="12.95" customHeight="1" x14ac:dyDescent="0.2">
      <c r="A244" s="177" t="s">
        <v>159</v>
      </c>
      <c r="C244" s="196">
        <v>45662.733999999997</v>
      </c>
      <c r="D244" s="196"/>
      <c r="E244" s="177">
        <f t="shared" si="115"/>
        <v>-222.00602286944758</v>
      </c>
      <c r="F244" s="177">
        <f t="shared" si="116"/>
        <v>-222</v>
      </c>
      <c r="G244" s="177">
        <f t="shared" si="117"/>
        <v>-4.1399999972782098E-3</v>
      </c>
      <c r="I244" s="177">
        <f>+G244</f>
        <v>-4.1399999972782098E-3</v>
      </c>
      <c r="O244" s="177">
        <f t="shared" ca="1" si="118"/>
        <v>9.4539303626479054E-2</v>
      </c>
      <c r="Q244" s="198">
        <f t="shared" si="119"/>
        <v>30644.233999999997</v>
      </c>
      <c r="S244" s="178">
        <f t="shared" si="112"/>
        <v>0.1</v>
      </c>
      <c r="Z244" s="177">
        <f t="shared" si="120"/>
        <v>-222</v>
      </c>
      <c r="AA244" s="177">
        <f t="shared" si="121"/>
        <v>-2.1788095459527373E-3</v>
      </c>
      <c r="AB244" s="177">
        <f t="shared" si="122"/>
        <v>-7.3553516537492548E-3</v>
      </c>
      <c r="AC244" s="177">
        <f t="shared" si="123"/>
        <v>-4.1399999972782098E-3</v>
      </c>
      <c r="AD244" s="177">
        <f t="shared" si="124"/>
        <v>-1.9611904513254725E-3</v>
      </c>
      <c r="AE244" s="177">
        <f t="shared" si="125"/>
        <v>3.8462679863702108E-7</v>
      </c>
      <c r="AF244" s="177">
        <f t="shared" si="126"/>
        <v>-4.1399999972782098E-3</v>
      </c>
      <c r="AG244" s="178"/>
      <c r="AH244" s="177">
        <f t="shared" si="127"/>
        <v>3.215351656471045E-3</v>
      </c>
      <c r="AI244" s="177">
        <f t="shared" si="128"/>
        <v>0.82677780419601044</v>
      </c>
      <c r="AJ244" s="177">
        <f t="shared" si="129"/>
        <v>0.33050116269328861</v>
      </c>
      <c r="AK244" s="177">
        <f t="shared" si="130"/>
        <v>8.7337646076372316E-2</v>
      </c>
      <c r="AL244" s="177">
        <f t="shared" si="131"/>
        <v>2.6745952265068298</v>
      </c>
      <c r="AM244" s="177">
        <f t="shared" si="132"/>
        <v>4.2045615547085466</v>
      </c>
      <c r="AN244" s="177">
        <f t="shared" si="136"/>
        <v>15.144416737980542</v>
      </c>
      <c r="AO244" s="177">
        <f t="shared" si="136"/>
        <v>15.14441446238544</v>
      </c>
      <c r="AP244" s="177">
        <f t="shared" si="136"/>
        <v>15.144428338247591</v>
      </c>
      <c r="AQ244" s="177">
        <f t="shared" si="136"/>
        <v>15.144343725719816</v>
      </c>
      <c r="AR244" s="177">
        <f t="shared" si="136"/>
        <v>15.144859607512711</v>
      </c>
      <c r="AS244" s="177">
        <f t="shared" si="136"/>
        <v>15.141711660273529</v>
      </c>
      <c r="AT244" s="177">
        <f t="shared" si="136"/>
        <v>15.160824898279754</v>
      </c>
      <c r="AU244" s="177">
        <f t="shared" si="133"/>
        <v>15.040786995293587</v>
      </c>
    </row>
    <row r="245" spans="1:47" s="177" customFormat="1" ht="12.95" customHeight="1" x14ac:dyDescent="0.2">
      <c r="A245" s="177" t="s">
        <v>160</v>
      </c>
      <c r="C245" s="196">
        <v>45792.652999999998</v>
      </c>
      <c r="D245" s="196"/>
      <c r="E245" s="177">
        <f t="shared" si="115"/>
        <v>-32.999941808023486</v>
      </c>
      <c r="F245" s="177">
        <f t="shared" si="116"/>
        <v>-33</v>
      </c>
      <c r="G245" s="177">
        <f t="shared" si="117"/>
        <v>3.9999998989515007E-5</v>
      </c>
      <c r="I245" s="177">
        <f>+G245</f>
        <v>3.9999998989515007E-5</v>
      </c>
      <c r="O245" s="177">
        <f t="shared" ca="1" si="118"/>
        <v>9.275977050995364E-2</v>
      </c>
      <c r="Q245" s="198">
        <f t="shared" si="119"/>
        <v>30774.152999999998</v>
      </c>
      <c r="S245" s="178">
        <f t="shared" si="112"/>
        <v>0.1</v>
      </c>
      <c r="Z245" s="177">
        <f t="shared" si="120"/>
        <v>-33</v>
      </c>
      <c r="AA245" s="177">
        <f t="shared" si="121"/>
        <v>-1.9308106090238728E-3</v>
      </c>
      <c r="AB245" s="177">
        <f t="shared" si="122"/>
        <v>-4.2236012125079049E-3</v>
      </c>
      <c r="AC245" s="177">
        <f t="shared" si="123"/>
        <v>3.9999998989515007E-5</v>
      </c>
      <c r="AD245" s="177">
        <f t="shared" si="124"/>
        <v>1.9708106080133878E-3</v>
      </c>
      <c r="AE245" s="177">
        <f t="shared" si="125"/>
        <v>3.8840944526580997E-7</v>
      </c>
      <c r="AF245" s="177">
        <f t="shared" si="126"/>
        <v>3.9999998989515007E-5</v>
      </c>
      <c r="AG245" s="178"/>
      <c r="AH245" s="177">
        <f t="shared" si="127"/>
        <v>4.2636012114974199E-3</v>
      </c>
      <c r="AI245" s="177">
        <f t="shared" si="128"/>
        <v>0.8210400631839524</v>
      </c>
      <c r="AJ245" s="177">
        <f t="shared" si="129"/>
        <v>0.39635748595238485</v>
      </c>
      <c r="AK245" s="177">
        <f t="shared" si="130"/>
        <v>7.4880802320178394E-2</v>
      </c>
      <c r="AL245" s="177">
        <f t="shared" si="131"/>
        <v>2.7453066664515844</v>
      </c>
      <c r="AM245" s="177">
        <f t="shared" si="132"/>
        <v>4.980639074736696</v>
      </c>
      <c r="AN245" s="177">
        <f t="shared" si="136"/>
        <v>15.228618485449983</v>
      </c>
      <c r="AO245" s="177">
        <f t="shared" si="136"/>
        <v>15.228615815995461</v>
      </c>
      <c r="AP245" s="177">
        <f t="shared" si="136"/>
        <v>15.228631324260709</v>
      </c>
      <c r="AQ245" s="177">
        <f t="shared" si="136"/>
        <v>15.228541226845095</v>
      </c>
      <c r="AR245" s="177">
        <f t="shared" si="136"/>
        <v>15.229064601343396</v>
      </c>
      <c r="AS245" s="177">
        <f t="shared" si="136"/>
        <v>15.226022332728592</v>
      </c>
      <c r="AT245" s="177">
        <f t="shared" si="136"/>
        <v>15.243640194003097</v>
      </c>
      <c r="AU245" s="177">
        <f t="shared" si="133"/>
        <v>15.139148255749195</v>
      </c>
    </row>
    <row r="246" spans="1:47" s="177" customFormat="1" ht="12.95" customHeight="1" x14ac:dyDescent="0.2">
      <c r="A246" s="177" t="s">
        <v>161</v>
      </c>
      <c r="C246" s="196">
        <v>45815.330999999998</v>
      </c>
      <c r="D246" s="196"/>
      <c r="E246" s="177">
        <f t="shared" si="115"/>
        <v>-8.0013966063916721E-3</v>
      </c>
      <c r="F246" s="177">
        <f t="shared" si="116"/>
        <v>0</v>
      </c>
      <c r="G246" s="177">
        <f t="shared" si="117"/>
        <v>-5.4999999993015081E-3</v>
      </c>
      <c r="I246" s="177">
        <f>+G246</f>
        <v>-5.4999999993015081E-3</v>
      </c>
      <c r="O246" s="177">
        <f t="shared" ca="1" si="118"/>
        <v>9.2449058378496818E-2</v>
      </c>
      <c r="Q246" s="198">
        <f t="shared" si="119"/>
        <v>30796.830999999998</v>
      </c>
      <c r="S246" s="178">
        <f t="shared" si="112"/>
        <v>0.1</v>
      </c>
      <c r="Z246" s="177">
        <f t="shared" si="120"/>
        <v>0</v>
      </c>
      <c r="AA246" s="177">
        <f t="shared" si="121"/>
        <v>-1.8909518150109182E-3</v>
      </c>
      <c r="AB246" s="177">
        <f t="shared" si="122"/>
        <v>-9.9430302173107842E-3</v>
      </c>
      <c r="AC246" s="177">
        <f t="shared" si="123"/>
        <v>-5.4999999993015081E-3</v>
      </c>
      <c r="AD246" s="177">
        <f t="shared" si="124"/>
        <v>-3.6090481842905899E-3</v>
      </c>
      <c r="AE246" s="177">
        <f t="shared" si="125"/>
        <v>1.3025228796531203E-6</v>
      </c>
      <c r="AF246" s="177">
        <f t="shared" si="126"/>
        <v>-5.4999999993015081E-3</v>
      </c>
      <c r="AG246" s="178"/>
      <c r="AH246" s="177">
        <f t="shared" si="127"/>
        <v>4.4430302180092762E-3</v>
      </c>
      <c r="AI246" s="177">
        <f t="shared" si="128"/>
        <v>0.82013626905175685</v>
      </c>
      <c r="AJ246" s="177">
        <f t="shared" si="129"/>
        <v>0.40757357545936224</v>
      </c>
      <c r="AK246" s="177">
        <f t="shared" si="130"/>
        <v>7.2683091779968831E-2</v>
      </c>
      <c r="AL246" s="177">
        <f t="shared" si="131"/>
        <v>2.7575560427193446</v>
      </c>
      <c r="AM246" s="177">
        <f t="shared" si="132"/>
        <v>5.1436728262396789</v>
      </c>
      <c r="AN246" s="177">
        <f t="shared" si="136"/>
        <v>15.243262499569768</v>
      </c>
      <c r="AO246" s="177">
        <f t="shared" si="136"/>
        <v>15.243259779837917</v>
      </c>
      <c r="AP246" s="177">
        <f t="shared" si="136"/>
        <v>15.243275462506755</v>
      </c>
      <c r="AQ246" s="177">
        <f t="shared" si="136"/>
        <v>15.24318503053636</v>
      </c>
      <c r="AR246" s="177">
        <f t="shared" si="136"/>
        <v>15.243706437843619</v>
      </c>
      <c r="AS246" s="177">
        <f t="shared" si="136"/>
        <v>15.240698260770291</v>
      </c>
      <c r="AT246" s="177">
        <f t="shared" si="136"/>
        <v>15.257992024947244</v>
      </c>
      <c r="AU246" s="177">
        <f t="shared" si="133"/>
        <v>15.156322444082715</v>
      </c>
    </row>
    <row r="247" spans="1:47" s="177" customFormat="1" ht="12.95" customHeight="1" x14ac:dyDescent="0.2">
      <c r="A247" s="177" t="s">
        <v>162</v>
      </c>
      <c r="C247" s="196">
        <v>45815.336499999998</v>
      </c>
      <c r="D247" s="196" t="s">
        <v>52</v>
      </c>
      <c r="E247" s="177">
        <f t="shared" si="115"/>
        <v>0</v>
      </c>
      <c r="F247" s="177">
        <f t="shared" si="116"/>
        <v>0</v>
      </c>
      <c r="G247" s="177">
        <f t="shared" si="117"/>
        <v>0</v>
      </c>
      <c r="H247" s="177">
        <f>G247</f>
        <v>0</v>
      </c>
      <c r="O247" s="177">
        <f t="shared" ca="1" si="118"/>
        <v>9.2449058378496818E-2</v>
      </c>
      <c r="Q247" s="198">
        <f t="shared" si="119"/>
        <v>30796.836499999998</v>
      </c>
      <c r="S247" s="178">
        <f>S$15</f>
        <v>0.2</v>
      </c>
      <c r="Z247" s="177">
        <f t="shared" si="120"/>
        <v>0</v>
      </c>
      <c r="AA247" s="177">
        <f t="shared" si="121"/>
        <v>-1.8909518150109182E-3</v>
      </c>
      <c r="AB247" s="177">
        <f t="shared" si="122"/>
        <v>-4.4430302180092762E-3</v>
      </c>
      <c r="AC247" s="177">
        <f t="shared" si="123"/>
        <v>0</v>
      </c>
      <c r="AD247" s="177">
        <f t="shared" si="124"/>
        <v>1.8909518150109182E-3</v>
      </c>
      <c r="AE247" s="177">
        <f t="shared" si="125"/>
        <v>7.1513975333861724E-7</v>
      </c>
      <c r="AF247" s="177">
        <f t="shared" si="126"/>
        <v>0</v>
      </c>
      <c r="AG247" s="178"/>
      <c r="AH247" s="177">
        <f t="shared" si="127"/>
        <v>4.4430302180092762E-3</v>
      </c>
      <c r="AI247" s="177">
        <f t="shared" si="128"/>
        <v>0.82013626905175685</v>
      </c>
      <c r="AJ247" s="177">
        <f t="shared" si="129"/>
        <v>0.40757357545936224</v>
      </c>
      <c r="AK247" s="177">
        <f t="shared" si="130"/>
        <v>7.2683091779968831E-2</v>
      </c>
      <c r="AL247" s="177">
        <f t="shared" si="131"/>
        <v>2.7575560427193446</v>
      </c>
      <c r="AM247" s="177">
        <f t="shared" si="132"/>
        <v>5.1436728262396789</v>
      </c>
      <c r="AN247" s="177">
        <f t="shared" si="136"/>
        <v>15.243262499569768</v>
      </c>
      <c r="AO247" s="177">
        <f t="shared" si="136"/>
        <v>15.243259779837917</v>
      </c>
      <c r="AP247" s="177">
        <f t="shared" si="136"/>
        <v>15.243275462506755</v>
      </c>
      <c r="AQ247" s="177">
        <f t="shared" si="136"/>
        <v>15.24318503053636</v>
      </c>
      <c r="AR247" s="177">
        <f t="shared" si="136"/>
        <v>15.243706437843619</v>
      </c>
      <c r="AS247" s="177">
        <f t="shared" si="136"/>
        <v>15.240698260770291</v>
      </c>
      <c r="AT247" s="177">
        <f t="shared" si="136"/>
        <v>15.257992024947244</v>
      </c>
      <c r="AU247" s="177">
        <f t="shared" si="133"/>
        <v>15.156322444082715</v>
      </c>
    </row>
    <row r="248" spans="1:47" s="177" customFormat="1" ht="12.95" customHeight="1" x14ac:dyDescent="0.2">
      <c r="A248" s="177" t="s">
        <v>163</v>
      </c>
      <c r="C248" s="196">
        <v>45854.504999999997</v>
      </c>
      <c r="D248" s="196"/>
      <c r="E248" s="177">
        <f t="shared" si="115"/>
        <v>56.982309639500372</v>
      </c>
      <c r="F248" s="177">
        <f t="shared" si="116"/>
        <v>57</v>
      </c>
      <c r="G248" s="177">
        <f t="shared" si="117"/>
        <v>-1.2159999998402782E-2</v>
      </c>
      <c r="I248" s="177">
        <f>G248</f>
        <v>-1.2159999998402782E-2</v>
      </c>
      <c r="O248" s="177">
        <f t="shared" ca="1" si="118"/>
        <v>9.1912373787798679E-2</v>
      </c>
      <c r="Q248" s="198">
        <f t="shared" si="119"/>
        <v>30836.004999999997</v>
      </c>
      <c r="S248" s="178">
        <f t="shared" ref="S248:S279" si="137">S$16</f>
        <v>0.1</v>
      </c>
      <c r="Z248" s="177">
        <f t="shared" si="120"/>
        <v>57</v>
      </c>
      <c r="AA248" s="177">
        <f t="shared" si="121"/>
        <v>-1.8247104896697971E-3</v>
      </c>
      <c r="AB248" s="177">
        <f t="shared" si="122"/>
        <v>-1.6910238064862495E-2</v>
      </c>
      <c r="AC248" s="177">
        <f t="shared" si="123"/>
        <v>-1.2159999998402782E-2</v>
      </c>
      <c r="AD248" s="177">
        <f t="shared" si="124"/>
        <v>-1.0335289508732984E-2</v>
      </c>
      <c r="AE248" s="177">
        <f t="shared" si="125"/>
        <v>1.0681820922932608E-5</v>
      </c>
      <c r="AF248" s="177">
        <f t="shared" si="126"/>
        <v>-1.2159999998402782E-2</v>
      </c>
      <c r="AG248" s="178"/>
      <c r="AH248" s="177">
        <f t="shared" si="127"/>
        <v>4.7502380664597131E-3</v>
      </c>
      <c r="AI248" s="177">
        <f t="shared" si="128"/>
        <v>0.81864308133065378</v>
      </c>
      <c r="AJ248" s="177">
        <f t="shared" si="129"/>
        <v>0.42674575193530428</v>
      </c>
      <c r="AK248" s="177">
        <f t="shared" si="130"/>
        <v>6.8872792829080945E-2</v>
      </c>
      <c r="AL248" s="177">
        <f t="shared" si="131"/>
        <v>2.7786520550433083</v>
      </c>
      <c r="AM248" s="177">
        <f t="shared" si="132"/>
        <v>5.4499203011602706</v>
      </c>
      <c r="AN248" s="177">
        <f t="shared" si="136"/>
        <v>15.268519614238828</v>
      </c>
      <c r="AO248" s="177">
        <f t="shared" si="136"/>
        <v>15.268516823817723</v>
      </c>
      <c r="AP248" s="177">
        <f t="shared" si="136"/>
        <v>15.268532717943261</v>
      </c>
      <c r="AQ248" s="177">
        <f t="shared" si="136"/>
        <v>15.268442184059843</v>
      </c>
      <c r="AR248" s="177">
        <f t="shared" si="136"/>
        <v>15.268957818929421</v>
      </c>
      <c r="AS248" s="177">
        <f t="shared" si="136"/>
        <v>15.266019349627047</v>
      </c>
      <c r="AT248" s="177">
        <f t="shared" si="136"/>
        <v>15.282711400658521</v>
      </c>
      <c r="AU248" s="177">
        <f t="shared" si="133"/>
        <v>15.185986951204246</v>
      </c>
    </row>
    <row r="249" spans="1:47" s="177" customFormat="1" ht="12.95" customHeight="1" x14ac:dyDescent="0.2">
      <c r="A249" s="177" t="s">
        <v>163</v>
      </c>
      <c r="C249" s="196">
        <v>45854.508000000002</v>
      </c>
      <c r="D249" s="196"/>
      <c r="E249" s="177">
        <f t="shared" si="115"/>
        <v>56.986674037656051</v>
      </c>
      <c r="F249" s="177">
        <f t="shared" si="116"/>
        <v>57</v>
      </c>
      <c r="G249" s="177">
        <f t="shared" si="117"/>
        <v>-9.1599999941536225E-3</v>
      </c>
      <c r="I249" s="177">
        <f>G249</f>
        <v>-9.1599999941536225E-3</v>
      </c>
      <c r="O249" s="177">
        <f t="shared" ca="1" si="118"/>
        <v>9.1912373787798679E-2</v>
      </c>
      <c r="Q249" s="198">
        <f t="shared" si="119"/>
        <v>30836.008000000002</v>
      </c>
      <c r="S249" s="178">
        <f t="shared" si="137"/>
        <v>0.1</v>
      </c>
      <c r="Z249" s="177">
        <f t="shared" si="120"/>
        <v>57</v>
      </c>
      <c r="AA249" s="177">
        <f t="shared" si="121"/>
        <v>-1.8247104896697971E-3</v>
      </c>
      <c r="AB249" s="177">
        <f t="shared" si="122"/>
        <v>-1.3910238060613336E-2</v>
      </c>
      <c r="AC249" s="177">
        <f t="shared" si="123"/>
        <v>-9.1599999941536225E-3</v>
      </c>
      <c r="AD249" s="177">
        <f t="shared" si="124"/>
        <v>-7.3352895044838254E-3</v>
      </c>
      <c r="AE249" s="177">
        <f t="shared" si="125"/>
        <v>5.3806472114590572E-6</v>
      </c>
      <c r="AF249" s="177">
        <f t="shared" si="126"/>
        <v>-9.1599999941536225E-3</v>
      </c>
      <c r="AG249" s="178"/>
      <c r="AH249" s="177">
        <f t="shared" si="127"/>
        <v>4.7502380664597131E-3</v>
      </c>
      <c r="AI249" s="177">
        <f t="shared" si="128"/>
        <v>0.81864308133065378</v>
      </c>
      <c r="AJ249" s="177">
        <f t="shared" si="129"/>
        <v>0.42674575193530428</v>
      </c>
      <c r="AK249" s="177">
        <f t="shared" si="130"/>
        <v>6.8872792829080945E-2</v>
      </c>
      <c r="AL249" s="177">
        <f t="shared" si="131"/>
        <v>2.7786520550433083</v>
      </c>
      <c r="AM249" s="177">
        <f t="shared" si="132"/>
        <v>5.4499203011602706</v>
      </c>
      <c r="AN249" s="177">
        <f t="shared" si="136"/>
        <v>15.268519614238828</v>
      </c>
      <c r="AO249" s="177">
        <f t="shared" si="136"/>
        <v>15.268516823817723</v>
      </c>
      <c r="AP249" s="177">
        <f t="shared" si="136"/>
        <v>15.268532717943261</v>
      </c>
      <c r="AQ249" s="177">
        <f t="shared" si="136"/>
        <v>15.268442184059843</v>
      </c>
      <c r="AR249" s="177">
        <f t="shared" si="136"/>
        <v>15.268957818929421</v>
      </c>
      <c r="AS249" s="177">
        <f t="shared" si="136"/>
        <v>15.266019349627047</v>
      </c>
      <c r="AT249" s="177">
        <f t="shared" si="136"/>
        <v>15.282711400658521</v>
      </c>
      <c r="AU249" s="177">
        <f t="shared" si="133"/>
        <v>15.185986951204246</v>
      </c>
    </row>
    <row r="250" spans="1:47" s="177" customFormat="1" ht="12.95" customHeight="1" x14ac:dyDescent="0.2">
      <c r="A250" s="177" t="s">
        <v>164</v>
      </c>
      <c r="C250" s="196">
        <v>46054.521999999997</v>
      </c>
      <c r="D250" s="196"/>
      <c r="E250" s="177">
        <f t="shared" si="115"/>
        <v>347.96691786202626</v>
      </c>
      <c r="F250" s="177">
        <f t="shared" si="116"/>
        <v>348</v>
      </c>
      <c r="G250" s="177">
        <f t="shared" si="117"/>
        <v>-2.2740000000339933E-2</v>
      </c>
      <c r="I250" s="177">
        <f>+G250</f>
        <v>-2.2740000000339933E-2</v>
      </c>
      <c r="O250" s="177">
        <f t="shared" ca="1" si="118"/>
        <v>8.9172457719497639E-2</v>
      </c>
      <c r="Q250" s="198">
        <f t="shared" si="119"/>
        <v>31036.021999999997</v>
      </c>
      <c r="S250" s="178">
        <f t="shared" si="137"/>
        <v>0.1</v>
      </c>
      <c r="U250" s="177">
        <f>G250</f>
        <v>-2.2740000000339933E-2</v>
      </c>
      <c r="Z250" s="177">
        <f t="shared" si="120"/>
        <v>348</v>
      </c>
      <c r="AA250" s="177">
        <f t="shared" si="121"/>
        <v>-1.5430033406229667E-3</v>
      </c>
      <c r="AB250" s="177">
        <f t="shared" si="122"/>
        <v>-2.8999985138222904E-2</v>
      </c>
      <c r="AC250" s="177">
        <f t="shared" si="123"/>
        <v>-2.2740000000339933E-2</v>
      </c>
      <c r="AD250" s="177">
        <f t="shared" si="124"/>
        <v>-2.1196996659716964E-2</v>
      </c>
      <c r="AE250" s="177">
        <f t="shared" si="125"/>
        <v>4.4931266739205221E-5</v>
      </c>
      <c r="AF250" s="177">
        <f t="shared" si="126"/>
        <v>-2.2740000000339933E-2</v>
      </c>
      <c r="AG250" s="178"/>
      <c r="AH250" s="177">
        <f t="shared" si="127"/>
        <v>6.2599851378829698E-3</v>
      </c>
      <c r="AI250" s="177">
        <f t="shared" si="128"/>
        <v>0.812342961672745</v>
      </c>
      <c r="AJ250" s="177">
        <f t="shared" si="129"/>
        <v>0.52057523221511015</v>
      </c>
      <c r="AK250" s="177">
        <f t="shared" si="130"/>
        <v>4.9179563922024758E-2</v>
      </c>
      <c r="AL250" s="177">
        <f t="shared" si="131"/>
        <v>2.8852852304109655</v>
      </c>
      <c r="AM250" s="177">
        <f t="shared" si="132"/>
        <v>7.760364693347805</v>
      </c>
      <c r="AN250" s="177">
        <f t="shared" si="136"/>
        <v>15.39682286587634</v>
      </c>
      <c r="AO250" s="177">
        <f t="shared" si="136"/>
        <v>15.396820098693041</v>
      </c>
      <c r="AP250" s="177">
        <f t="shared" si="136"/>
        <v>15.396835082360834</v>
      </c>
      <c r="AQ250" s="177">
        <f t="shared" si="136"/>
        <v>15.396753948346765</v>
      </c>
      <c r="AR250" s="177">
        <f t="shared" si="136"/>
        <v>15.397193249949513</v>
      </c>
      <c r="AS250" s="177">
        <f t="shared" si="136"/>
        <v>15.394813899883371</v>
      </c>
      <c r="AT250" s="177">
        <f t="shared" si="136"/>
        <v>15.40767947034924</v>
      </c>
      <c r="AU250" s="177">
        <f t="shared" si="133"/>
        <v>15.337432066508914</v>
      </c>
    </row>
    <row r="251" spans="1:47" s="177" customFormat="1" ht="12.95" customHeight="1" x14ac:dyDescent="0.2">
      <c r="A251" s="177" t="s">
        <v>134</v>
      </c>
      <c r="C251" s="196">
        <v>46091.667999999998</v>
      </c>
      <c r="D251" s="196" t="s">
        <v>52</v>
      </c>
      <c r="E251" s="177">
        <f t="shared" si="115"/>
        <v>402.00689574907653</v>
      </c>
      <c r="F251" s="177">
        <f t="shared" si="116"/>
        <v>402</v>
      </c>
      <c r="G251" s="177">
        <f t="shared" si="117"/>
        <v>4.7399999966728501E-3</v>
      </c>
      <c r="I251" s="177">
        <f>G251</f>
        <v>4.7399999966728501E-3</v>
      </c>
      <c r="O251" s="177">
        <f t="shared" ca="1" si="118"/>
        <v>8.8664019686204659E-2</v>
      </c>
      <c r="Q251" s="198">
        <f t="shared" si="119"/>
        <v>31073.167999999998</v>
      </c>
      <c r="S251" s="178">
        <f t="shared" si="137"/>
        <v>0.1</v>
      </c>
      <c r="Z251" s="177">
        <f t="shared" si="120"/>
        <v>402</v>
      </c>
      <c r="AA251" s="177">
        <f t="shared" si="121"/>
        <v>-1.5020640280288431E-3</v>
      </c>
      <c r="AB251" s="177">
        <f t="shared" si="122"/>
        <v>-1.788411224682227E-3</v>
      </c>
      <c r="AC251" s="177">
        <f t="shared" si="123"/>
        <v>4.7399999966728501E-3</v>
      </c>
      <c r="AD251" s="177">
        <f t="shared" si="124"/>
        <v>6.2420640247016932E-3</v>
      </c>
      <c r="AE251" s="177">
        <f t="shared" si="125"/>
        <v>3.8963363288475106E-6</v>
      </c>
      <c r="AF251" s="177">
        <f t="shared" si="126"/>
        <v>4.7399999966728501E-3</v>
      </c>
      <c r="AG251" s="178"/>
      <c r="AH251" s="177">
        <f t="shared" si="127"/>
        <v>6.5284112213550771E-3</v>
      </c>
      <c r="AI251" s="177">
        <f t="shared" si="128"/>
        <v>0.81141419318239638</v>
      </c>
      <c r="AJ251" s="177">
        <f t="shared" si="129"/>
        <v>0.53722666406203756</v>
      </c>
      <c r="AK251" s="177">
        <f t="shared" si="130"/>
        <v>4.5488317272359899E-2</v>
      </c>
      <c r="AL251" s="177">
        <f t="shared" si="131"/>
        <v>2.9049062186860293</v>
      </c>
      <c r="AM251" s="177">
        <f t="shared" si="132"/>
        <v>8.4105137961992273</v>
      </c>
      <c r="AN251" s="177">
        <f t="shared" ref="AN251:AT260" si="138">$AU251+$AB$7*SIN(AO251)</f>
        <v>15.42053132092448</v>
      </c>
      <c r="AO251" s="177">
        <f t="shared" si="138"/>
        <v>15.420528636943278</v>
      </c>
      <c r="AP251" s="177">
        <f t="shared" si="138"/>
        <v>15.420543064160769</v>
      </c>
      <c r="AQ251" s="177">
        <f t="shared" si="138"/>
        <v>15.4204655127433</v>
      </c>
      <c r="AR251" s="177">
        <f t="shared" si="138"/>
        <v>15.420882358254254</v>
      </c>
      <c r="AS251" s="177">
        <f t="shared" si="138"/>
        <v>15.418641172518411</v>
      </c>
      <c r="AT251" s="177">
        <f t="shared" si="138"/>
        <v>15.430673743747754</v>
      </c>
      <c r="AU251" s="177">
        <f t="shared" si="133"/>
        <v>15.365535283781945</v>
      </c>
    </row>
    <row r="252" spans="1:47" s="177" customFormat="1" ht="12.95" customHeight="1" x14ac:dyDescent="0.2">
      <c r="A252" s="177" t="s">
        <v>165</v>
      </c>
      <c r="C252" s="196">
        <v>46116.419000000002</v>
      </c>
      <c r="D252" s="196"/>
      <c r="E252" s="177">
        <f t="shared" si="115"/>
        <v>438.01463528180057</v>
      </c>
      <c r="F252" s="177">
        <f t="shared" si="116"/>
        <v>438</v>
      </c>
      <c r="G252" s="177">
        <f t="shared" si="117"/>
        <v>1.0060000000521541E-2</v>
      </c>
      <c r="I252" s="177">
        <f>+G252</f>
        <v>1.0060000000521541E-2</v>
      </c>
      <c r="O252" s="177">
        <f t="shared" ca="1" si="118"/>
        <v>8.8325060997342678E-2</v>
      </c>
      <c r="Q252" s="198">
        <f t="shared" si="119"/>
        <v>31097.919000000002</v>
      </c>
      <c r="S252" s="178">
        <f t="shared" si="137"/>
        <v>0.1</v>
      </c>
      <c r="Z252" s="177">
        <f t="shared" si="120"/>
        <v>438</v>
      </c>
      <c r="AA252" s="177">
        <f t="shared" si="121"/>
        <v>-1.4768941065479279E-3</v>
      </c>
      <c r="AB252" s="177">
        <f t="shared" si="122"/>
        <v>3.3548300410523122E-3</v>
      </c>
      <c r="AC252" s="177">
        <f t="shared" si="123"/>
        <v>1.0060000000521541E-2</v>
      </c>
      <c r="AD252" s="177">
        <f t="shared" si="124"/>
        <v>1.1536894107069469E-2</v>
      </c>
      <c r="AE252" s="177">
        <f t="shared" si="125"/>
        <v>1.3309992563773425E-5</v>
      </c>
      <c r="AF252" s="177">
        <f t="shared" si="126"/>
        <v>1.0060000000521541E-2</v>
      </c>
      <c r="AG252" s="178"/>
      <c r="AH252" s="177">
        <f t="shared" si="127"/>
        <v>6.7051699594692284E-3</v>
      </c>
      <c r="AI252" s="177">
        <f t="shared" si="128"/>
        <v>0.81083636572703777</v>
      </c>
      <c r="AJ252" s="177">
        <f t="shared" si="129"/>
        <v>0.54819291180756413</v>
      </c>
      <c r="AK252" s="177">
        <f t="shared" si="130"/>
        <v>4.302223855126968E-2</v>
      </c>
      <c r="AL252" s="177">
        <f t="shared" si="131"/>
        <v>2.9179627234458607</v>
      </c>
      <c r="AM252" s="177">
        <f t="shared" si="132"/>
        <v>8.9060439517534533</v>
      </c>
      <c r="AN252" s="177">
        <f t="shared" si="138"/>
        <v>15.436322357221151</v>
      </c>
      <c r="AO252" s="177">
        <f t="shared" si="138"/>
        <v>15.436319742922716</v>
      </c>
      <c r="AP252" s="177">
        <f t="shared" si="138"/>
        <v>15.436333732019817</v>
      </c>
      <c r="AQ252" s="177">
        <f t="shared" si="138"/>
        <v>15.436258875800636</v>
      </c>
      <c r="AR252" s="177">
        <f t="shared" si="138"/>
        <v>15.436659416268498</v>
      </c>
      <c r="AS252" s="177">
        <f t="shared" si="138"/>
        <v>15.434515683997297</v>
      </c>
      <c r="AT252" s="177">
        <f t="shared" si="138"/>
        <v>15.445974429486718</v>
      </c>
      <c r="AU252" s="177">
        <f t="shared" si="133"/>
        <v>15.384270761963968</v>
      </c>
    </row>
    <row r="253" spans="1:47" s="177" customFormat="1" ht="12.95" customHeight="1" x14ac:dyDescent="0.2">
      <c r="A253" s="177" t="s">
        <v>134</v>
      </c>
      <c r="C253" s="196">
        <v>46144.601000000002</v>
      </c>
      <c r="D253" s="196" t="s">
        <v>52</v>
      </c>
      <c r="E253" s="177">
        <f t="shared" si="115"/>
        <v>479.01379149815938</v>
      </c>
      <c r="F253" s="177">
        <f t="shared" si="116"/>
        <v>479</v>
      </c>
      <c r="G253" s="177">
        <f t="shared" si="117"/>
        <v>9.4800000078976154E-3</v>
      </c>
      <c r="I253" s="177">
        <f t="shared" ref="I253:I299" si="139">G253</f>
        <v>9.4800000078976154E-3</v>
      </c>
      <c r="O253" s="177">
        <f t="shared" ca="1" si="118"/>
        <v>8.7939024712805416E-2</v>
      </c>
      <c r="Q253" s="198">
        <f t="shared" si="119"/>
        <v>31126.101000000002</v>
      </c>
      <c r="S253" s="178">
        <f t="shared" si="137"/>
        <v>0.1</v>
      </c>
      <c r="Z253" s="177">
        <f t="shared" si="120"/>
        <v>479</v>
      </c>
      <c r="AA253" s="177">
        <f t="shared" si="121"/>
        <v>-1.4503462501143892E-3</v>
      </c>
      <c r="AB253" s="177">
        <f t="shared" si="122"/>
        <v>2.5757066352932369E-3</v>
      </c>
      <c r="AC253" s="177">
        <f t="shared" si="123"/>
        <v>9.4800000078976154E-3</v>
      </c>
      <c r="AD253" s="177">
        <f t="shared" si="124"/>
        <v>1.0930346258012005E-2</v>
      </c>
      <c r="AE253" s="177">
        <f t="shared" si="125"/>
        <v>1.1947246932003703E-5</v>
      </c>
      <c r="AF253" s="177">
        <f t="shared" si="126"/>
        <v>9.4800000078976154E-3</v>
      </c>
      <c r="AG253" s="178"/>
      <c r="AH253" s="177">
        <f t="shared" si="127"/>
        <v>6.9042933726043785E-3</v>
      </c>
      <c r="AI253" s="177">
        <f t="shared" si="128"/>
        <v>0.81021844787501407</v>
      </c>
      <c r="AJ253" s="177">
        <f t="shared" si="129"/>
        <v>0.56055015176224776</v>
      </c>
      <c r="AK253" s="177">
        <f t="shared" si="130"/>
        <v>4.0208904664870072E-2</v>
      </c>
      <c r="AL253" s="177">
        <f t="shared" si="131"/>
        <v>2.9328106872204813</v>
      </c>
      <c r="AM253" s="177">
        <f t="shared" si="132"/>
        <v>9.5445491114746268</v>
      </c>
      <c r="AN253" s="177">
        <f t="shared" si="138"/>
        <v>15.454293316629807</v>
      </c>
      <c r="AO253" s="177">
        <f t="shared" si="138"/>
        <v>15.454290795403491</v>
      </c>
      <c r="AP253" s="177">
        <f t="shared" si="138"/>
        <v>15.45430422144323</v>
      </c>
      <c r="AQ253" s="177">
        <f t="shared" si="138"/>
        <v>15.454232724529636</v>
      </c>
      <c r="AR253" s="177">
        <f t="shared" si="138"/>
        <v>15.45461344765633</v>
      </c>
      <c r="AS253" s="177">
        <f t="shared" si="138"/>
        <v>15.452585652290194</v>
      </c>
      <c r="AT253" s="177">
        <f t="shared" si="138"/>
        <v>15.46337389923783</v>
      </c>
      <c r="AU253" s="177">
        <f t="shared" si="133"/>
        <v>15.405608389893491</v>
      </c>
    </row>
    <row r="254" spans="1:47" s="177" customFormat="1" ht="12.95" customHeight="1" x14ac:dyDescent="0.2">
      <c r="A254" s="177" t="s">
        <v>134</v>
      </c>
      <c r="C254" s="196">
        <v>46170.714999999997</v>
      </c>
      <c r="D254" s="196" t="s">
        <v>52</v>
      </c>
      <c r="E254" s="177">
        <f t="shared" si="115"/>
        <v>517.00442259012323</v>
      </c>
      <c r="F254" s="177">
        <f t="shared" si="116"/>
        <v>517</v>
      </c>
      <c r="G254" s="177">
        <f t="shared" si="117"/>
        <v>3.0399999959627166E-3</v>
      </c>
      <c r="I254" s="177">
        <f t="shared" si="139"/>
        <v>3.0399999959627166E-3</v>
      </c>
      <c r="O254" s="177">
        <f t="shared" ca="1" si="118"/>
        <v>8.7581234985673315E-2</v>
      </c>
      <c r="Q254" s="198">
        <f t="shared" si="119"/>
        <v>31152.214999999997</v>
      </c>
      <c r="S254" s="178">
        <f t="shared" si="137"/>
        <v>0.1</v>
      </c>
      <c r="Z254" s="177">
        <f t="shared" si="120"/>
        <v>517</v>
      </c>
      <c r="AA254" s="177">
        <f t="shared" si="121"/>
        <v>-1.4277955504136226E-3</v>
      </c>
      <c r="AB254" s="177">
        <f t="shared" si="122"/>
        <v>-4.0467281934343036E-3</v>
      </c>
      <c r="AC254" s="177">
        <f t="shared" si="123"/>
        <v>3.0399999959627166E-3</v>
      </c>
      <c r="AD254" s="177">
        <f t="shared" si="124"/>
        <v>4.4677955463763392E-3</v>
      </c>
      <c r="AE254" s="177">
        <f t="shared" si="125"/>
        <v>1.9961197044220254E-6</v>
      </c>
      <c r="AF254" s="177">
        <f t="shared" si="126"/>
        <v>3.0399999959627166E-3</v>
      </c>
      <c r="AG254" s="178"/>
      <c r="AH254" s="177">
        <f t="shared" si="127"/>
        <v>7.0867281893970202E-3</v>
      </c>
      <c r="AI254" s="177">
        <f t="shared" si="128"/>
        <v>0.8096838343365369</v>
      </c>
      <c r="AJ254" s="177">
        <f t="shared" si="129"/>
        <v>0.57187688283641347</v>
      </c>
      <c r="AK254" s="177">
        <f t="shared" si="130"/>
        <v>3.7597215701094658E-2</v>
      </c>
      <c r="AL254" s="177">
        <f t="shared" si="131"/>
        <v>2.9465526685147485</v>
      </c>
      <c r="AM254" s="177">
        <f t="shared" si="132"/>
        <v>10.221780301133872</v>
      </c>
      <c r="AN254" s="177">
        <f t="shared" si="138"/>
        <v>15.470937493915498</v>
      </c>
      <c r="AO254" s="177">
        <f t="shared" si="138"/>
        <v>15.470935071766867</v>
      </c>
      <c r="AP254" s="177">
        <f t="shared" si="138"/>
        <v>15.470947916554833</v>
      </c>
      <c r="AQ254" s="177">
        <f t="shared" si="138"/>
        <v>15.470879799480057</v>
      </c>
      <c r="AR254" s="177">
        <f t="shared" si="138"/>
        <v>15.471241017718086</v>
      </c>
      <c r="AS254" s="177">
        <f t="shared" si="138"/>
        <v>15.469325152031171</v>
      </c>
      <c r="AT254" s="177">
        <f t="shared" si="138"/>
        <v>15.4794767146086</v>
      </c>
      <c r="AU254" s="177">
        <f t="shared" si="133"/>
        <v>15.425384727974514</v>
      </c>
    </row>
    <row r="255" spans="1:47" s="177" customFormat="1" ht="12.95" customHeight="1" x14ac:dyDescent="0.2">
      <c r="A255" s="177" t="s">
        <v>165</v>
      </c>
      <c r="C255" s="196">
        <v>46171.404000000002</v>
      </c>
      <c r="D255" s="196"/>
      <c r="E255" s="177">
        <f t="shared" si="115"/>
        <v>518.00677936513227</v>
      </c>
      <c r="F255" s="177">
        <f t="shared" si="116"/>
        <v>518</v>
      </c>
      <c r="G255" s="177">
        <f t="shared" si="117"/>
        <v>4.6600000059697777E-3</v>
      </c>
      <c r="I255" s="177">
        <f t="shared" si="139"/>
        <v>4.6600000059697777E-3</v>
      </c>
      <c r="O255" s="177">
        <f t="shared" ca="1" si="118"/>
        <v>8.7571819466538262E-2</v>
      </c>
      <c r="Q255" s="198">
        <f t="shared" si="119"/>
        <v>31152.904000000002</v>
      </c>
      <c r="S255" s="178">
        <f t="shared" si="137"/>
        <v>0.1</v>
      </c>
      <c r="Z255" s="177">
        <f t="shared" si="120"/>
        <v>518</v>
      </c>
      <c r="AA255" s="177">
        <f t="shared" si="121"/>
        <v>-1.4272291687221833E-3</v>
      </c>
      <c r="AB255" s="177">
        <f t="shared" si="122"/>
        <v>-2.4315012109601434E-3</v>
      </c>
      <c r="AC255" s="177">
        <f t="shared" si="123"/>
        <v>4.6600000059697777E-3</v>
      </c>
      <c r="AD255" s="177">
        <f t="shared" si="124"/>
        <v>6.087229174691961E-3</v>
      </c>
      <c r="AE255" s="177">
        <f t="shared" si="125"/>
        <v>3.7054359025220973E-6</v>
      </c>
      <c r="AF255" s="177">
        <f t="shared" si="126"/>
        <v>4.6600000059697777E-3</v>
      </c>
      <c r="AG255" s="178"/>
      <c r="AH255" s="177">
        <f t="shared" si="127"/>
        <v>7.0915012169299211E-3</v>
      </c>
      <c r="AI255" s="177">
        <f t="shared" si="128"/>
        <v>0.8096702595425137</v>
      </c>
      <c r="AJ255" s="177">
        <f t="shared" si="129"/>
        <v>0.57217330718627568</v>
      </c>
      <c r="AK255" s="177">
        <f t="shared" si="130"/>
        <v>3.752843506866848E-2</v>
      </c>
      <c r="AL255" s="177">
        <f t="shared" si="131"/>
        <v>2.9469140575672594</v>
      </c>
      <c r="AM255" s="177">
        <f t="shared" si="132"/>
        <v>10.240876096264833</v>
      </c>
      <c r="AN255" s="177">
        <f t="shared" si="138"/>
        <v>15.471375351974791</v>
      </c>
      <c r="AO255" s="177">
        <f t="shared" si="138"/>
        <v>15.471372932597294</v>
      </c>
      <c r="AP255" s="177">
        <f t="shared" si="138"/>
        <v>15.471385761334123</v>
      </c>
      <c r="AQ255" s="177">
        <f t="shared" si="138"/>
        <v>15.471317736569866</v>
      </c>
      <c r="AR255" s="177">
        <f t="shared" si="138"/>
        <v>15.471678427214414</v>
      </c>
      <c r="AS255" s="177">
        <f t="shared" si="138"/>
        <v>15.469765563042676</v>
      </c>
      <c r="AT255" s="177">
        <f t="shared" si="138"/>
        <v>15.479900180913338</v>
      </c>
      <c r="AU255" s="177">
        <f t="shared" si="133"/>
        <v>15.425905157924014</v>
      </c>
    </row>
    <row r="256" spans="1:47" s="177" customFormat="1" ht="12.95" customHeight="1" x14ac:dyDescent="0.2">
      <c r="A256" s="177" t="s">
        <v>163</v>
      </c>
      <c r="C256" s="196">
        <v>46175.527000000002</v>
      </c>
      <c r="D256" s="196"/>
      <c r="E256" s="177">
        <f t="shared" si="115"/>
        <v>524.00491722192123</v>
      </c>
      <c r="F256" s="177">
        <f t="shared" si="116"/>
        <v>524</v>
      </c>
      <c r="G256" s="177">
        <f t="shared" si="117"/>
        <v>3.3800000019255094E-3</v>
      </c>
      <c r="I256" s="177">
        <f t="shared" si="139"/>
        <v>3.3800000019255094E-3</v>
      </c>
      <c r="O256" s="177">
        <f t="shared" ca="1" si="118"/>
        <v>8.7515326351727929E-2</v>
      </c>
      <c r="Q256" s="198">
        <f t="shared" si="119"/>
        <v>31157.027000000002</v>
      </c>
      <c r="S256" s="178">
        <f t="shared" si="137"/>
        <v>0.1</v>
      </c>
      <c r="Z256" s="177">
        <f t="shared" si="120"/>
        <v>524</v>
      </c>
      <c r="AA256" s="177">
        <f t="shared" si="121"/>
        <v>-1.4238602378602687E-3</v>
      </c>
      <c r="AB256" s="177">
        <f t="shared" si="122"/>
        <v>-3.7401091260737384E-3</v>
      </c>
      <c r="AC256" s="177">
        <f t="shared" si="123"/>
        <v>3.3800000019255094E-3</v>
      </c>
      <c r="AD256" s="177">
        <f t="shared" si="124"/>
        <v>4.8038602397857781E-3</v>
      </c>
      <c r="AE256" s="177">
        <f t="shared" si="125"/>
        <v>2.3077073203394673E-6</v>
      </c>
      <c r="AF256" s="177">
        <f t="shared" si="126"/>
        <v>3.3800000019255094E-3</v>
      </c>
      <c r="AG256" s="178"/>
      <c r="AH256" s="177">
        <f t="shared" si="127"/>
        <v>7.1201091279992478E-3</v>
      </c>
      <c r="AI256" s="177">
        <f t="shared" si="128"/>
        <v>0.80958934225420709</v>
      </c>
      <c r="AJ256" s="177">
        <f t="shared" si="129"/>
        <v>0.57395007510490559</v>
      </c>
      <c r="AK256" s="177">
        <f t="shared" si="130"/>
        <v>3.711569692369901E-2</v>
      </c>
      <c r="AL256" s="177">
        <f t="shared" si="131"/>
        <v>2.9490821384183676</v>
      </c>
      <c r="AM256" s="177">
        <f t="shared" si="132"/>
        <v>10.3569379743429</v>
      </c>
      <c r="AN256" s="177">
        <f t="shared" si="138"/>
        <v>15.47400234676125</v>
      </c>
      <c r="AO256" s="177">
        <f t="shared" si="138"/>
        <v>15.473999944185096</v>
      </c>
      <c r="AP256" s="177">
        <f t="shared" si="138"/>
        <v>15.474012675813148</v>
      </c>
      <c r="AQ256" s="177">
        <f t="shared" si="138"/>
        <v>15.473945208478138</v>
      </c>
      <c r="AR256" s="177">
        <f t="shared" si="138"/>
        <v>15.474302718453552</v>
      </c>
      <c r="AS256" s="177">
        <f t="shared" si="138"/>
        <v>15.472407922340174</v>
      </c>
      <c r="AT256" s="177">
        <f t="shared" si="138"/>
        <v>15.482440672548673</v>
      </c>
      <c r="AU256" s="177">
        <f t="shared" si="133"/>
        <v>15.429027737621016</v>
      </c>
    </row>
    <row r="257" spans="1:47" s="177" customFormat="1" ht="12.95" customHeight="1" x14ac:dyDescent="0.2">
      <c r="A257" s="177" t="s">
        <v>134</v>
      </c>
      <c r="C257" s="196">
        <v>46181.718999999997</v>
      </c>
      <c r="D257" s="196" t="s">
        <v>52</v>
      </c>
      <c r="E257" s="177">
        <f t="shared" si="115"/>
        <v>533.01303500247275</v>
      </c>
      <c r="F257" s="177">
        <f t="shared" si="116"/>
        <v>533</v>
      </c>
      <c r="G257" s="177">
        <f t="shared" si="117"/>
        <v>8.9599999992060475E-3</v>
      </c>
      <c r="I257" s="177">
        <f t="shared" si="139"/>
        <v>8.9599999992060475E-3</v>
      </c>
      <c r="O257" s="177">
        <f t="shared" ca="1" si="118"/>
        <v>8.7430586679512437E-2</v>
      </c>
      <c r="Q257" s="198">
        <f t="shared" si="119"/>
        <v>31163.218999999997</v>
      </c>
      <c r="S257" s="178">
        <f t="shared" si="137"/>
        <v>0.1</v>
      </c>
      <c r="Z257" s="177">
        <f t="shared" si="120"/>
        <v>533</v>
      </c>
      <c r="AA257" s="177">
        <f t="shared" si="121"/>
        <v>-1.4189014614584767E-3</v>
      </c>
      <c r="AB257" s="177">
        <f t="shared" si="122"/>
        <v>1.7970765007696713E-3</v>
      </c>
      <c r="AC257" s="177">
        <f t="shared" si="123"/>
        <v>8.9599999992060475E-3</v>
      </c>
      <c r="AD257" s="177">
        <f t="shared" si="124"/>
        <v>1.0378901460664523E-2</v>
      </c>
      <c r="AE257" s="177">
        <f t="shared" si="125"/>
        <v>1.0772159553018419E-5</v>
      </c>
      <c r="AF257" s="177">
        <f t="shared" si="126"/>
        <v>8.9599999992060475E-3</v>
      </c>
      <c r="AG257" s="178"/>
      <c r="AH257" s="177">
        <f t="shared" si="127"/>
        <v>7.1629234984363762E-3</v>
      </c>
      <c r="AI257" s="177">
        <f t="shared" si="128"/>
        <v>0.80946967407226178</v>
      </c>
      <c r="AJ257" s="177">
        <f t="shared" si="129"/>
        <v>0.57660950689627555</v>
      </c>
      <c r="AK257" s="177">
        <f t="shared" si="130"/>
        <v>3.6496416854086236E-2</v>
      </c>
      <c r="AL257" s="177">
        <f t="shared" si="131"/>
        <v>2.9523334531921375</v>
      </c>
      <c r="AM257" s="177">
        <f t="shared" si="132"/>
        <v>10.535955916783454</v>
      </c>
      <c r="AN257" s="177">
        <f t="shared" si="138"/>
        <v>15.477942350251721</v>
      </c>
      <c r="AO257" s="177">
        <f t="shared" si="138"/>
        <v>15.477939973436166</v>
      </c>
      <c r="AP257" s="177">
        <f t="shared" si="138"/>
        <v>15.477952556836977</v>
      </c>
      <c r="AQ257" s="177">
        <f t="shared" si="138"/>
        <v>15.47788593703662</v>
      </c>
      <c r="AR257" s="177">
        <f t="shared" si="138"/>
        <v>15.478238627797316</v>
      </c>
      <c r="AS257" s="177">
        <f t="shared" si="138"/>
        <v>15.476371121756866</v>
      </c>
      <c r="AT257" s="177">
        <f t="shared" si="138"/>
        <v>15.486250435271812</v>
      </c>
      <c r="AU257" s="177">
        <f t="shared" si="133"/>
        <v>15.433711607166522</v>
      </c>
    </row>
    <row r="258" spans="1:47" s="177" customFormat="1" ht="12.95" customHeight="1" x14ac:dyDescent="0.2">
      <c r="A258" s="144" t="s">
        <v>166</v>
      </c>
      <c r="B258" s="145" t="s">
        <v>97</v>
      </c>
      <c r="C258" s="146">
        <v>46219.506999999998</v>
      </c>
      <c r="D258" s="196"/>
      <c r="E258" s="70">
        <f t="shared" si="115"/>
        <v>587.9869940935148</v>
      </c>
      <c r="F258" s="177">
        <f t="shared" si="116"/>
        <v>588</v>
      </c>
      <c r="G258" s="197">
        <f t="shared" si="117"/>
        <v>-8.93999999971129E-3</v>
      </c>
      <c r="I258" s="177">
        <f t="shared" si="139"/>
        <v>-8.93999999971129E-3</v>
      </c>
      <c r="O258" s="177">
        <f t="shared" ca="1" si="118"/>
        <v>8.6912733127084404E-2</v>
      </c>
      <c r="Q258" s="198">
        <f t="shared" si="119"/>
        <v>31201.006999999998</v>
      </c>
      <c r="S258" s="178">
        <f t="shared" si="137"/>
        <v>0.1</v>
      </c>
      <c r="Z258" s="177">
        <f t="shared" si="120"/>
        <v>588</v>
      </c>
      <c r="AA258" s="177">
        <f t="shared" si="121"/>
        <v>-1.391093434636179E-3</v>
      </c>
      <c r="AB258" s="177">
        <f t="shared" si="122"/>
        <v>-1.6361996270069235E-2</v>
      </c>
      <c r="AC258" s="177">
        <f t="shared" si="123"/>
        <v>-8.93999999971129E-3</v>
      </c>
      <c r="AD258" s="177">
        <f t="shared" si="124"/>
        <v>-7.548906565075111E-3</v>
      </c>
      <c r="AE258" s="177">
        <f t="shared" si="125"/>
        <v>5.6985990328234116E-6</v>
      </c>
      <c r="AF258" s="177">
        <f t="shared" si="126"/>
        <v>-8.93999999971129E-3</v>
      </c>
      <c r="AG258" s="178"/>
      <c r="AH258" s="177">
        <f t="shared" si="127"/>
        <v>7.4219962703579462E-3</v>
      </c>
      <c r="AI258" s="177">
        <f t="shared" si="128"/>
        <v>0.80878283419829899</v>
      </c>
      <c r="AJ258" s="177">
        <f t="shared" si="129"/>
        <v>0.59271192719823251</v>
      </c>
      <c r="AK258" s="177">
        <f t="shared" si="130"/>
        <v>3.2707629753349059E-2</v>
      </c>
      <c r="AL258" s="177">
        <f t="shared" si="131"/>
        <v>2.9721825041396022</v>
      </c>
      <c r="AM258" s="177">
        <f t="shared" si="132"/>
        <v>11.777419576841233</v>
      </c>
      <c r="AN258" s="177">
        <f t="shared" si="138"/>
        <v>15.502007968616795</v>
      </c>
      <c r="AO258" s="177">
        <f t="shared" si="138"/>
        <v>15.502005763488405</v>
      </c>
      <c r="AP258" s="177">
        <f t="shared" si="138"/>
        <v>15.502017375869496</v>
      </c>
      <c r="AQ258" s="177">
        <f t="shared" si="138"/>
        <v>15.501956223832709</v>
      </c>
      <c r="AR258" s="177">
        <f t="shared" si="138"/>
        <v>15.502278248205524</v>
      </c>
      <c r="AS258" s="177">
        <f t="shared" si="138"/>
        <v>15.500582235838335</v>
      </c>
      <c r="AT258" s="177">
        <f t="shared" si="138"/>
        <v>15.509507985591773</v>
      </c>
      <c r="AU258" s="177">
        <f t="shared" si="133"/>
        <v>15.462335254389053</v>
      </c>
    </row>
    <row r="259" spans="1:47" s="177" customFormat="1" ht="12.95" customHeight="1" x14ac:dyDescent="0.2">
      <c r="A259" s="144" t="s">
        <v>166</v>
      </c>
      <c r="B259" s="145" t="s">
        <v>97</v>
      </c>
      <c r="C259" s="146">
        <v>46380.362999999998</v>
      </c>
      <c r="D259" s="196"/>
      <c r="E259" s="70">
        <f t="shared" si="115"/>
        <v>822.0002036719136</v>
      </c>
      <c r="F259" s="177">
        <f t="shared" si="116"/>
        <v>822</v>
      </c>
      <c r="G259" s="197">
        <f t="shared" si="117"/>
        <v>1.3999999646330252E-4</v>
      </c>
      <c r="I259" s="177">
        <f t="shared" si="139"/>
        <v>1.3999999646330252E-4</v>
      </c>
      <c r="O259" s="177">
        <f t="shared" ca="1" si="118"/>
        <v>8.4709501649481503E-2</v>
      </c>
      <c r="Q259" s="198">
        <f t="shared" si="119"/>
        <v>31361.862999999998</v>
      </c>
      <c r="S259" s="178">
        <f t="shared" si="137"/>
        <v>0.1</v>
      </c>
      <c r="Z259" s="177">
        <f t="shared" si="120"/>
        <v>822</v>
      </c>
      <c r="AA259" s="177">
        <f t="shared" si="121"/>
        <v>-1.3230161101578843E-3</v>
      </c>
      <c r="AB259" s="177">
        <f t="shared" si="122"/>
        <v>-8.332559146016846E-3</v>
      </c>
      <c r="AC259" s="177">
        <f t="shared" si="123"/>
        <v>1.3999999646330252E-4</v>
      </c>
      <c r="AD259" s="177">
        <f t="shared" si="124"/>
        <v>1.4630161066211868E-3</v>
      </c>
      <c r="AE259" s="177">
        <f t="shared" si="125"/>
        <v>2.1404161282330163E-7</v>
      </c>
      <c r="AF259" s="177">
        <f t="shared" si="126"/>
        <v>1.3999999646330252E-4</v>
      </c>
      <c r="AG259" s="178"/>
      <c r="AH259" s="177">
        <f t="shared" si="127"/>
        <v>8.4725591424801485E-3</v>
      </c>
      <c r="AI259" s="177">
        <f t="shared" si="128"/>
        <v>0.80671055124414348</v>
      </c>
      <c r="AJ259" s="177">
        <f t="shared" si="129"/>
        <v>0.65830158704682995</v>
      </c>
      <c r="AK259" s="177">
        <f t="shared" si="130"/>
        <v>1.6522183299264526E-2</v>
      </c>
      <c r="AL259" s="177">
        <f t="shared" si="131"/>
        <v>3.0563209624774061</v>
      </c>
      <c r="AM259" s="177">
        <f t="shared" si="132"/>
        <v>23.440229109464159</v>
      </c>
      <c r="AN259" s="177">
        <f t="shared" si="138"/>
        <v>15.604207948860187</v>
      </c>
      <c r="AO259" s="177">
        <f t="shared" si="138"/>
        <v>15.604206713155252</v>
      </c>
      <c r="AP259" s="177">
        <f t="shared" si="138"/>
        <v>15.604213117394179</v>
      </c>
      <c r="AQ259" s="177">
        <f t="shared" si="138"/>
        <v>15.604179926352984</v>
      </c>
      <c r="AR259" s="177">
        <f t="shared" si="138"/>
        <v>15.604351943241866</v>
      </c>
      <c r="AS259" s="177">
        <f t="shared" si="138"/>
        <v>15.603460409871873</v>
      </c>
      <c r="AT259" s="177">
        <f t="shared" si="138"/>
        <v>15.608080183602713</v>
      </c>
      <c r="AU259" s="177">
        <f t="shared" si="133"/>
        <v>15.584115862572187</v>
      </c>
    </row>
    <row r="260" spans="1:47" s="177" customFormat="1" ht="12.95" customHeight="1" x14ac:dyDescent="0.2">
      <c r="A260" s="177" t="s">
        <v>134</v>
      </c>
      <c r="C260" s="196">
        <v>46469.72</v>
      </c>
      <c r="D260" s="196" t="s">
        <v>52</v>
      </c>
      <c r="E260" s="177">
        <f t="shared" si="115"/>
        <v>951.99671215339924</v>
      </c>
      <c r="F260" s="177">
        <f t="shared" si="116"/>
        <v>952</v>
      </c>
      <c r="G260" s="177">
        <f t="shared" si="117"/>
        <v>-2.2599999938393012E-3</v>
      </c>
      <c r="I260" s="177">
        <f t="shared" si="139"/>
        <v>-2.2599999938393012E-3</v>
      </c>
      <c r="O260" s="177">
        <f t="shared" ca="1" si="118"/>
        <v>8.3485484161924348E-2</v>
      </c>
      <c r="Q260" s="198">
        <f t="shared" si="119"/>
        <v>31451.22</v>
      </c>
      <c r="S260" s="178">
        <f t="shared" si="137"/>
        <v>0.1</v>
      </c>
      <c r="Z260" s="177">
        <f t="shared" si="120"/>
        <v>952</v>
      </c>
      <c r="AA260" s="177">
        <f t="shared" si="121"/>
        <v>-1.3225416103515714E-3</v>
      </c>
      <c r="AB260" s="177">
        <f t="shared" si="122"/>
        <v>-1.1277850752446599E-2</v>
      </c>
      <c r="AC260" s="177">
        <f t="shared" si="123"/>
        <v>-2.2599999938393012E-3</v>
      </c>
      <c r="AD260" s="177">
        <f t="shared" si="124"/>
        <v>-9.3745838348772981E-4</v>
      </c>
      <c r="AE260" s="177">
        <f t="shared" si="125"/>
        <v>8.7882822077142754E-8</v>
      </c>
      <c r="AF260" s="177">
        <f t="shared" si="126"/>
        <v>-2.2599999938393012E-3</v>
      </c>
      <c r="AG260" s="178"/>
      <c r="AH260" s="177">
        <f t="shared" si="127"/>
        <v>9.0178507586072976E-3</v>
      </c>
      <c r="AI260" s="177">
        <f t="shared" si="128"/>
        <v>0.80615072426834011</v>
      </c>
      <c r="AJ260" s="177">
        <f t="shared" si="129"/>
        <v>0.69265295747353095</v>
      </c>
      <c r="AK260" s="177">
        <f t="shared" si="130"/>
        <v>7.5001226408808021E-3</v>
      </c>
      <c r="AL260" s="177">
        <f t="shared" si="131"/>
        <v>3.1029214564705789</v>
      </c>
      <c r="AM260" s="177">
        <f t="shared" si="132"/>
        <v>51.711632925188908</v>
      </c>
      <c r="AN260" s="177">
        <f t="shared" si="138"/>
        <v>15.660898746895869</v>
      </c>
      <c r="AO260" s="177">
        <f t="shared" si="138"/>
        <v>15.660898170116459</v>
      </c>
      <c r="AP260" s="177">
        <f t="shared" si="138"/>
        <v>15.660901146589165</v>
      </c>
      <c r="AQ260" s="177">
        <f t="shared" si="138"/>
        <v>15.660885786484076</v>
      </c>
      <c r="AR260" s="177">
        <f t="shared" si="138"/>
        <v>15.660965052278478</v>
      </c>
      <c r="AS260" s="177">
        <f t="shared" si="138"/>
        <v>15.660555998107089</v>
      </c>
      <c r="AT260" s="177">
        <f t="shared" si="138"/>
        <v>15.662666854139461</v>
      </c>
      <c r="AU260" s="177">
        <f t="shared" si="133"/>
        <v>15.651771756007264</v>
      </c>
    </row>
    <row r="261" spans="1:47" s="177" customFormat="1" ht="12.95" customHeight="1" x14ac:dyDescent="0.2">
      <c r="A261" s="177" t="s">
        <v>134</v>
      </c>
      <c r="C261" s="196">
        <v>46544.648000000001</v>
      </c>
      <c r="D261" s="196" t="s">
        <v>52</v>
      </c>
      <c r="E261" s="177">
        <f t="shared" si="115"/>
        <v>1061.0019203351908</v>
      </c>
      <c r="F261" s="177">
        <f t="shared" si="116"/>
        <v>1061</v>
      </c>
      <c r="G261" s="177">
        <f t="shared" si="117"/>
        <v>1.3200000030337833E-3</v>
      </c>
      <c r="I261" s="177">
        <f t="shared" si="139"/>
        <v>1.3200000030337833E-3</v>
      </c>
      <c r="O261" s="177">
        <f t="shared" ca="1" si="118"/>
        <v>8.2459192576203336E-2</v>
      </c>
      <c r="Q261" s="198">
        <f t="shared" si="119"/>
        <v>31526.148000000001</v>
      </c>
      <c r="S261" s="178">
        <f t="shared" si="137"/>
        <v>0.1</v>
      </c>
      <c r="Z261" s="177">
        <f t="shared" si="120"/>
        <v>1061</v>
      </c>
      <c r="AA261" s="177">
        <f t="shared" si="121"/>
        <v>-1.3440303385855897E-3</v>
      </c>
      <c r="AB261" s="177">
        <f t="shared" si="122"/>
        <v>-8.1326151888672007E-3</v>
      </c>
      <c r="AC261" s="177">
        <f t="shared" si="123"/>
        <v>1.3200000030337833E-3</v>
      </c>
      <c r="AD261" s="177">
        <f t="shared" si="124"/>
        <v>2.6640303416193729E-3</v>
      </c>
      <c r="AE261" s="177">
        <f t="shared" si="125"/>
        <v>7.0970576610686338E-7</v>
      </c>
      <c r="AF261" s="177">
        <f t="shared" si="126"/>
        <v>1.3200000030337833E-3</v>
      </c>
      <c r="AG261" s="178"/>
      <c r="AH261" s="177">
        <f t="shared" si="127"/>
        <v>9.452615191900984E-3</v>
      </c>
      <c r="AI261" s="177">
        <f t="shared" si="128"/>
        <v>0.80600569999594107</v>
      </c>
      <c r="AJ261" s="177">
        <f t="shared" si="129"/>
        <v>0.72027616083207857</v>
      </c>
      <c r="AK261" s="177">
        <f t="shared" si="130"/>
        <v>-7.1465044273013499E-5</v>
      </c>
      <c r="AL261" s="177">
        <f t="shared" si="131"/>
        <v>-3.1412242662658425</v>
      </c>
      <c r="AM261" s="177">
        <f t="shared" si="132"/>
        <v>-5429.0683944660277</v>
      </c>
      <c r="AN261" s="177">
        <f t="shared" ref="AN261:AT270" si="140">$AU261+$AB$7*SIN(AO261)</f>
        <v>15.708411638160618</v>
      </c>
      <c r="AO261" s="177">
        <f t="shared" si="140"/>
        <v>15.70841164369619</v>
      </c>
      <c r="AP261" s="177">
        <f t="shared" si="140"/>
        <v>15.70841161516147</v>
      </c>
      <c r="AQ261" s="177">
        <f t="shared" si="140"/>
        <v>15.708411762251986</v>
      </c>
      <c r="AR261" s="177">
        <f t="shared" si="140"/>
        <v>15.708411004031145</v>
      </c>
      <c r="AS261" s="177">
        <f t="shared" si="140"/>
        <v>15.708414912500958</v>
      </c>
      <c r="AT261" s="177">
        <f t="shared" si="140"/>
        <v>15.708394765156799</v>
      </c>
      <c r="AU261" s="177">
        <f t="shared" si="133"/>
        <v>15.708498620502827</v>
      </c>
    </row>
    <row r="262" spans="1:47" s="177" customFormat="1" ht="12.95" customHeight="1" x14ac:dyDescent="0.2">
      <c r="A262" s="177" t="s">
        <v>167</v>
      </c>
      <c r="C262" s="196">
        <v>46657.38</v>
      </c>
      <c r="D262" s="196"/>
      <c r="E262" s="177">
        <f t="shared" si="115"/>
        <v>1225.0043643981492</v>
      </c>
      <c r="F262" s="177">
        <f t="shared" si="116"/>
        <v>1225</v>
      </c>
      <c r="G262" s="177">
        <f t="shared" si="117"/>
        <v>2.9999999969732016E-3</v>
      </c>
      <c r="I262" s="177">
        <f t="shared" si="139"/>
        <v>2.9999999969732016E-3</v>
      </c>
      <c r="O262" s="177">
        <f t="shared" ca="1" si="118"/>
        <v>8.0915047438054291E-2</v>
      </c>
      <c r="Q262" s="198">
        <f t="shared" si="119"/>
        <v>31638.879999999997</v>
      </c>
      <c r="S262" s="178">
        <f t="shared" si="137"/>
        <v>0.1</v>
      </c>
      <c r="Z262" s="177">
        <f t="shared" si="120"/>
        <v>1225</v>
      </c>
      <c r="AA262" s="177">
        <f t="shared" si="121"/>
        <v>-1.4158568789176852E-3</v>
      </c>
      <c r="AB262" s="177">
        <f t="shared" si="122"/>
        <v>-7.0663074004142998E-3</v>
      </c>
      <c r="AC262" s="177">
        <f t="shared" si="123"/>
        <v>2.9999999969732016E-3</v>
      </c>
      <c r="AD262" s="177">
        <f t="shared" si="124"/>
        <v>4.4158568758908869E-3</v>
      </c>
      <c r="AE262" s="177">
        <f t="shared" si="125"/>
        <v>1.9499791948352826E-6</v>
      </c>
      <c r="AF262" s="177">
        <f t="shared" si="126"/>
        <v>2.9999999969732016E-3</v>
      </c>
      <c r="AG262" s="178"/>
      <c r="AH262" s="177">
        <f t="shared" si="127"/>
        <v>1.0066307397387501E-2</v>
      </c>
      <c r="AI262" s="177">
        <f t="shared" si="128"/>
        <v>0.80634456918848185</v>
      </c>
      <c r="AJ262" s="177">
        <f t="shared" si="129"/>
        <v>0.75976290466881868</v>
      </c>
      <c r="AK262" s="177">
        <f t="shared" si="130"/>
        <v>-1.1461573126002619E-2</v>
      </c>
      <c r="AL262" s="177">
        <f t="shared" si="131"/>
        <v>-3.0824762209716554</v>
      </c>
      <c r="AM262" s="177">
        <f t="shared" si="132"/>
        <v>-33.821687452268911</v>
      </c>
      <c r="AN262" s="177">
        <f t="shared" si="140"/>
        <v>15.779904758705968</v>
      </c>
      <c r="AO262" s="177">
        <f t="shared" si="140"/>
        <v>15.779905631680826</v>
      </c>
      <c r="AP262" s="177">
        <f t="shared" si="140"/>
        <v>15.779901120008731</v>
      </c>
      <c r="AQ262" s="177">
        <f t="shared" si="140"/>
        <v>15.779924437059229</v>
      </c>
      <c r="AR262" s="177">
        <f t="shared" si="140"/>
        <v>15.779803931195953</v>
      </c>
      <c r="AS262" s="177">
        <f t="shared" si="140"/>
        <v>15.780426734086744</v>
      </c>
      <c r="AT262" s="177">
        <f t="shared" si="140"/>
        <v>15.77720823885382</v>
      </c>
      <c r="AU262" s="177">
        <f t="shared" si="133"/>
        <v>15.79384913222092</v>
      </c>
    </row>
    <row r="263" spans="1:47" s="177" customFormat="1" ht="12.95" customHeight="1" x14ac:dyDescent="0.2">
      <c r="A263" s="144" t="s">
        <v>166</v>
      </c>
      <c r="B263" s="145" t="s">
        <v>97</v>
      </c>
      <c r="C263" s="146">
        <v>46659.44</v>
      </c>
      <c r="D263" s="196"/>
      <c r="E263" s="70">
        <f t="shared" si="115"/>
        <v>1228.0012511274765</v>
      </c>
      <c r="F263" s="177">
        <f t="shared" si="116"/>
        <v>1228</v>
      </c>
      <c r="G263" s="197">
        <f t="shared" si="117"/>
        <v>8.600000073784031E-4</v>
      </c>
      <c r="I263" s="177">
        <f t="shared" si="139"/>
        <v>8.600000073784031E-4</v>
      </c>
      <c r="O263" s="177">
        <f t="shared" ca="1" si="118"/>
        <v>8.0886800880649132E-2</v>
      </c>
      <c r="Q263" s="198">
        <f t="shared" si="119"/>
        <v>31640.940000000002</v>
      </c>
      <c r="S263" s="178">
        <f t="shared" si="137"/>
        <v>0.1</v>
      </c>
      <c r="Z263" s="177">
        <f t="shared" si="120"/>
        <v>1228</v>
      </c>
      <c r="AA263" s="177">
        <f t="shared" si="121"/>
        <v>-1.4176268553126783E-3</v>
      </c>
      <c r="AB263" s="177">
        <f t="shared" si="122"/>
        <v>-9.2170667164927517E-3</v>
      </c>
      <c r="AC263" s="177">
        <f t="shared" si="123"/>
        <v>8.600000073784031E-4</v>
      </c>
      <c r="AD263" s="177">
        <f t="shared" si="124"/>
        <v>2.2776268626910814E-3</v>
      </c>
      <c r="AE263" s="177">
        <f t="shared" si="125"/>
        <v>5.1875841256520182E-7</v>
      </c>
      <c r="AF263" s="177">
        <f t="shared" si="126"/>
        <v>8.600000073784031E-4</v>
      </c>
      <c r="AG263" s="178"/>
      <c r="AH263" s="177">
        <f t="shared" si="127"/>
        <v>1.0077066723871155E-2</v>
      </c>
      <c r="AI263" s="177">
        <f t="shared" si="128"/>
        <v>0.80635700550112444</v>
      </c>
      <c r="AJ263" s="177">
        <f t="shared" si="129"/>
        <v>0.76046161036546278</v>
      </c>
      <c r="AK263" s="177">
        <f t="shared" si="130"/>
        <v>-1.1669799605211797E-2</v>
      </c>
      <c r="AL263" s="177">
        <f t="shared" si="131"/>
        <v>-3.0814009444120911</v>
      </c>
      <c r="AM263" s="177">
        <f t="shared" si="132"/>
        <v>-33.217134893492137</v>
      </c>
      <c r="AN263" s="177">
        <f t="shared" si="140"/>
        <v>15.781212935245657</v>
      </c>
      <c r="AO263" s="177">
        <f t="shared" si="140"/>
        <v>15.781213823530697</v>
      </c>
      <c r="AP263" s="177">
        <f t="shared" si="140"/>
        <v>15.781209232296417</v>
      </c>
      <c r="AQ263" s="177">
        <f t="shared" si="140"/>
        <v>15.781232962795134</v>
      </c>
      <c r="AR263" s="177">
        <f t="shared" si="140"/>
        <v>15.781110308517034</v>
      </c>
      <c r="AS263" s="177">
        <f t="shared" si="140"/>
        <v>15.781744275587332</v>
      </c>
      <c r="AT263" s="177">
        <f t="shared" si="140"/>
        <v>15.778467784152966</v>
      </c>
      <c r="AU263" s="177">
        <f t="shared" si="133"/>
        <v>15.795410422069423</v>
      </c>
    </row>
    <row r="264" spans="1:47" s="177" customFormat="1" ht="12.95" customHeight="1" x14ac:dyDescent="0.2">
      <c r="A264" s="177" t="s">
        <v>167</v>
      </c>
      <c r="C264" s="196">
        <v>46681.432999999997</v>
      </c>
      <c r="D264" s="196"/>
      <c r="E264" s="177">
        <f t="shared" si="115"/>
        <v>1259.9966539614181</v>
      </c>
      <c r="F264" s="177">
        <f t="shared" si="116"/>
        <v>1260</v>
      </c>
      <c r="G264" s="177">
        <f t="shared" si="117"/>
        <v>-2.3000000001047738E-3</v>
      </c>
      <c r="I264" s="177">
        <f t="shared" si="139"/>
        <v>-2.3000000001047738E-3</v>
      </c>
      <c r="O264" s="177">
        <f t="shared" ca="1" si="118"/>
        <v>8.0585504268327363E-2</v>
      </c>
      <c r="Q264" s="198">
        <f t="shared" si="119"/>
        <v>31662.932999999997</v>
      </c>
      <c r="S264" s="178">
        <f t="shared" si="137"/>
        <v>0.1</v>
      </c>
      <c r="Z264" s="177">
        <f t="shared" si="120"/>
        <v>1260</v>
      </c>
      <c r="AA264" s="177">
        <f t="shared" si="121"/>
        <v>-1.4375486219329776E-3</v>
      </c>
      <c r="AB264" s="177">
        <f t="shared" si="122"/>
        <v>-1.2490766992291742E-2</v>
      </c>
      <c r="AC264" s="177">
        <f t="shared" si="123"/>
        <v>-2.3000000001047738E-3</v>
      </c>
      <c r="AD264" s="177">
        <f t="shared" si="124"/>
        <v>-8.6245137817179615E-4</v>
      </c>
      <c r="AE264" s="177">
        <f t="shared" si="125"/>
        <v>7.4382237971043054E-8</v>
      </c>
      <c r="AF264" s="177">
        <f t="shared" si="126"/>
        <v>-2.3000000001047738E-3</v>
      </c>
      <c r="AG264" s="178"/>
      <c r="AH264" s="177">
        <f t="shared" si="127"/>
        <v>1.0190766992186968E-2</v>
      </c>
      <c r="AI264" s="177">
        <f t="shared" si="128"/>
        <v>0.8065036182234484</v>
      </c>
      <c r="AJ264" s="177">
        <f t="shared" si="129"/>
        <v>0.76786101139681828</v>
      </c>
      <c r="AK264" s="177">
        <f t="shared" si="130"/>
        <v>-1.3890420465211915E-2</v>
      </c>
      <c r="AL264" s="177">
        <f t="shared" si="131"/>
        <v>-3.0699291249964942</v>
      </c>
      <c r="AM264" s="177">
        <f t="shared" si="132"/>
        <v>-27.896253818556136</v>
      </c>
      <c r="AN264" s="177">
        <f t="shared" si="140"/>
        <v>15.795168158381049</v>
      </c>
      <c r="AO264" s="177">
        <f t="shared" si="140"/>
        <v>15.79516920801302</v>
      </c>
      <c r="AP264" s="177">
        <f t="shared" si="140"/>
        <v>15.79516377674264</v>
      </c>
      <c r="AQ264" s="177">
        <f t="shared" si="140"/>
        <v>15.795191880619042</v>
      </c>
      <c r="AR264" s="177">
        <f t="shared" si="140"/>
        <v>15.795046459057444</v>
      </c>
      <c r="AS264" s="177">
        <f t="shared" si="140"/>
        <v>15.795798952863645</v>
      </c>
      <c r="AT264" s="177">
        <f t="shared" si="140"/>
        <v>15.791905651181599</v>
      </c>
      <c r="AU264" s="177">
        <f t="shared" si="133"/>
        <v>15.81206418045344</v>
      </c>
    </row>
    <row r="265" spans="1:47" s="177" customFormat="1" ht="12.95" customHeight="1" x14ac:dyDescent="0.2">
      <c r="A265" s="177" t="s">
        <v>134</v>
      </c>
      <c r="C265" s="196">
        <v>46880.764000000003</v>
      </c>
      <c r="D265" s="196" t="s">
        <v>52</v>
      </c>
      <c r="E265" s="177">
        <f t="shared" si="115"/>
        <v>1549.9832698071014</v>
      </c>
      <c r="F265" s="177">
        <f t="shared" si="116"/>
        <v>1550</v>
      </c>
      <c r="G265" s="177">
        <f t="shared" si="117"/>
        <v>-1.1499999993247911E-2</v>
      </c>
      <c r="I265" s="177">
        <f t="shared" si="139"/>
        <v>-1.1499999993247911E-2</v>
      </c>
      <c r="O265" s="177">
        <f t="shared" ca="1" si="118"/>
        <v>7.7855003719161375E-2</v>
      </c>
      <c r="Q265" s="198">
        <f t="shared" si="119"/>
        <v>31862.264000000003</v>
      </c>
      <c r="S265" s="178">
        <f t="shared" si="137"/>
        <v>0.1</v>
      </c>
      <c r="Z265" s="177">
        <f t="shared" si="120"/>
        <v>1550</v>
      </c>
      <c r="AA265" s="177">
        <f t="shared" si="121"/>
        <v>-1.7079586282761228E-3</v>
      </c>
      <c r="AB265" s="177">
        <f t="shared" si="122"/>
        <v>-2.2629317140089329E-2</v>
      </c>
      <c r="AC265" s="177">
        <f t="shared" si="123"/>
        <v>-1.1499999993247911E-2</v>
      </c>
      <c r="AD265" s="177">
        <f t="shared" si="124"/>
        <v>-9.7920413649717885E-3</v>
      </c>
      <c r="AE265" s="177">
        <f t="shared" si="125"/>
        <v>9.588407409331857E-6</v>
      </c>
      <c r="AF265" s="177">
        <f t="shared" si="126"/>
        <v>-1.1499999993247911E-2</v>
      </c>
      <c r="AG265" s="178"/>
      <c r="AH265" s="177">
        <f t="shared" si="127"/>
        <v>1.1129317146841417E-2</v>
      </c>
      <c r="AI265" s="177">
        <f t="shared" si="128"/>
        <v>0.80899991504026192</v>
      </c>
      <c r="AJ265" s="177">
        <f t="shared" si="129"/>
        <v>0.83036096494231704</v>
      </c>
      <c r="AK265" s="177">
        <f t="shared" si="130"/>
        <v>-3.3952335511570106E-2</v>
      </c>
      <c r="AL265" s="177">
        <f t="shared" si="131"/>
        <v>-2.9656694472029375</v>
      </c>
      <c r="AM265" s="177">
        <f t="shared" si="132"/>
        <v>-11.339261123760069</v>
      </c>
      <c r="AN265" s="177">
        <f t="shared" si="140"/>
        <v>15.921817441855998</v>
      </c>
      <c r="AO265" s="177">
        <f t="shared" si="140"/>
        <v>15.921819706014123</v>
      </c>
      <c r="AP265" s="177">
        <f t="shared" si="140"/>
        <v>15.921807762696991</v>
      </c>
      <c r="AQ265" s="177">
        <f t="shared" si="140"/>
        <v>15.92187076342713</v>
      </c>
      <c r="AR265" s="177">
        <f t="shared" si="140"/>
        <v>15.921538445702911</v>
      </c>
      <c r="AS265" s="177">
        <f t="shared" si="140"/>
        <v>15.923291634012843</v>
      </c>
      <c r="AT265" s="177">
        <f t="shared" si="140"/>
        <v>15.914049885766641</v>
      </c>
      <c r="AU265" s="177">
        <f t="shared" si="133"/>
        <v>15.962988865808608</v>
      </c>
    </row>
    <row r="266" spans="1:47" s="177" customFormat="1" ht="12.95" customHeight="1" x14ac:dyDescent="0.2">
      <c r="A266" s="177" t="s">
        <v>168</v>
      </c>
      <c r="C266" s="196">
        <v>46901.394999999997</v>
      </c>
      <c r="D266" s="196"/>
      <c r="E266" s="177">
        <f t="shared" si="115"/>
        <v>1579.9972358811708</v>
      </c>
      <c r="F266" s="177">
        <f t="shared" si="116"/>
        <v>1580</v>
      </c>
      <c r="G266" s="177">
        <f t="shared" si="117"/>
        <v>-1.9000000029336661E-3</v>
      </c>
      <c r="I266" s="177">
        <f t="shared" si="139"/>
        <v>-1.9000000029336661E-3</v>
      </c>
      <c r="O266" s="177">
        <f t="shared" ca="1" si="118"/>
        <v>7.7572538145109726E-2</v>
      </c>
      <c r="Q266" s="198">
        <f t="shared" si="119"/>
        <v>31882.894999999997</v>
      </c>
      <c r="S266" s="178">
        <f t="shared" si="137"/>
        <v>0.1</v>
      </c>
      <c r="Z266" s="177">
        <f t="shared" si="120"/>
        <v>1580</v>
      </c>
      <c r="AA266" s="177">
        <f t="shared" si="121"/>
        <v>-1.7454990750201144E-3</v>
      </c>
      <c r="AB266" s="177">
        <f t="shared" si="122"/>
        <v>-1.3116637012105537E-2</v>
      </c>
      <c r="AC266" s="177">
        <f t="shared" si="123"/>
        <v>-1.9000000029336661E-3</v>
      </c>
      <c r="AD266" s="177">
        <f t="shared" si="124"/>
        <v>-1.5450092791355167E-4</v>
      </c>
      <c r="AE266" s="177">
        <f t="shared" si="125"/>
        <v>2.3870536726148494E-9</v>
      </c>
      <c r="AF266" s="177">
        <f t="shared" si="126"/>
        <v>-1.9000000029336661E-3</v>
      </c>
      <c r="AG266" s="178"/>
      <c r="AH266" s="177">
        <f t="shared" si="127"/>
        <v>1.1216637009171871E-2</v>
      </c>
      <c r="AI266" s="177">
        <f t="shared" si="128"/>
        <v>0.80937876086343619</v>
      </c>
      <c r="AJ266" s="177">
        <f t="shared" si="129"/>
        <v>0.83634611963457239</v>
      </c>
      <c r="AK266" s="177">
        <f t="shared" si="130"/>
        <v>-3.601856092847594E-2</v>
      </c>
      <c r="AL266" s="177">
        <f t="shared" si="131"/>
        <v>-2.9548408844559422</v>
      </c>
      <c r="AM266" s="177">
        <f t="shared" si="132"/>
        <v>-10.678259830196533</v>
      </c>
      <c r="AN266" s="177">
        <f t="shared" si="140"/>
        <v>15.934945238977006</v>
      </c>
      <c r="AO266" s="177">
        <f t="shared" si="140"/>
        <v>15.934947595465497</v>
      </c>
      <c r="AP266" s="177">
        <f t="shared" si="140"/>
        <v>15.934935128494635</v>
      </c>
      <c r="AQ266" s="177">
        <f t="shared" si="140"/>
        <v>15.935001085244792</v>
      </c>
      <c r="AR266" s="177">
        <f t="shared" si="140"/>
        <v>15.934652151182682</v>
      </c>
      <c r="AS266" s="177">
        <f t="shared" si="140"/>
        <v>15.936498453131339</v>
      </c>
      <c r="AT266" s="177">
        <f t="shared" si="140"/>
        <v>15.926738015834383</v>
      </c>
      <c r="AU266" s="177">
        <f t="shared" si="133"/>
        <v>15.978601764293625</v>
      </c>
    </row>
    <row r="267" spans="1:47" s="177" customFormat="1" ht="12.95" customHeight="1" x14ac:dyDescent="0.2">
      <c r="A267" s="177" t="s">
        <v>169</v>
      </c>
      <c r="C267" s="196">
        <v>46903.461000000003</v>
      </c>
      <c r="D267" s="196"/>
      <c r="E267" s="177">
        <f t="shared" si="115"/>
        <v>1583.0028514067988</v>
      </c>
      <c r="F267" s="177">
        <f t="shared" si="116"/>
        <v>1583</v>
      </c>
      <c r="G267" s="177">
        <f t="shared" si="117"/>
        <v>1.9600000086938962E-3</v>
      </c>
      <c r="I267" s="177">
        <f t="shared" si="139"/>
        <v>1.9600000086938962E-3</v>
      </c>
      <c r="O267" s="177">
        <f t="shared" ca="1" si="118"/>
        <v>7.7544291587704567E-2</v>
      </c>
      <c r="Q267" s="198">
        <f t="shared" si="119"/>
        <v>31884.961000000003</v>
      </c>
      <c r="S267" s="178">
        <f t="shared" si="137"/>
        <v>0.1</v>
      </c>
      <c r="Z267" s="177">
        <f t="shared" si="120"/>
        <v>1583</v>
      </c>
      <c r="AA267" s="177">
        <f t="shared" si="121"/>
        <v>-1.7493548362592648E-3</v>
      </c>
      <c r="AB267" s="177">
        <f t="shared" si="122"/>
        <v>-9.2652651608773652E-3</v>
      </c>
      <c r="AC267" s="177">
        <f t="shared" si="123"/>
        <v>1.9600000086938962E-3</v>
      </c>
      <c r="AD267" s="177">
        <f t="shared" si="124"/>
        <v>3.709354844953161E-3</v>
      </c>
      <c r="AE267" s="177">
        <f t="shared" si="125"/>
        <v>1.3759313365777491E-6</v>
      </c>
      <c r="AF267" s="177">
        <f t="shared" si="126"/>
        <v>1.9600000086938962E-3</v>
      </c>
      <c r="AG267" s="178"/>
      <c r="AH267" s="177">
        <f t="shared" si="127"/>
        <v>1.1225265169571261E-2</v>
      </c>
      <c r="AI267" s="177">
        <f t="shared" si="128"/>
        <v>0.8094178959877294</v>
      </c>
      <c r="AJ267" s="177">
        <f t="shared" si="129"/>
        <v>0.8369395618269897</v>
      </c>
      <c r="AK267" s="177">
        <f t="shared" si="130"/>
        <v>-3.6225062754582669E-2</v>
      </c>
      <c r="AL267" s="177">
        <f t="shared" si="131"/>
        <v>-2.9537574637062622</v>
      </c>
      <c r="AM267" s="177">
        <f t="shared" si="132"/>
        <v>-10.616307824921217</v>
      </c>
      <c r="AN267" s="177">
        <f t="shared" si="140"/>
        <v>15.936258360857559</v>
      </c>
      <c r="AO267" s="177">
        <f t="shared" si="140"/>
        <v>15.936260726178071</v>
      </c>
      <c r="AP267" s="177">
        <f t="shared" si="140"/>
        <v>15.936248208674522</v>
      </c>
      <c r="AQ267" s="177">
        <f t="shared" si="140"/>
        <v>15.936314452920259</v>
      </c>
      <c r="AR267" s="177">
        <f t="shared" si="140"/>
        <v>15.935963891389635</v>
      </c>
      <c r="AS267" s="177">
        <f t="shared" si="140"/>
        <v>15.937819372041092</v>
      </c>
      <c r="AT267" s="177">
        <f t="shared" si="140"/>
        <v>15.928007512424053</v>
      </c>
      <c r="AU267" s="177">
        <f t="shared" si="133"/>
        <v>15.980163054142128</v>
      </c>
    </row>
    <row r="268" spans="1:47" s="177" customFormat="1" ht="12.95" customHeight="1" x14ac:dyDescent="0.2">
      <c r="A268" s="177" t="s">
        <v>168</v>
      </c>
      <c r="C268" s="196">
        <v>46910.332000000002</v>
      </c>
      <c r="D268" s="196"/>
      <c r="E268" s="177">
        <f t="shared" si="115"/>
        <v>1592.9987779685248</v>
      </c>
      <c r="F268" s="177">
        <f t="shared" si="116"/>
        <v>1593</v>
      </c>
      <c r="G268" s="177">
        <f t="shared" si="117"/>
        <v>-8.3999999333173037E-4</v>
      </c>
      <c r="I268" s="177">
        <f t="shared" si="139"/>
        <v>-8.3999999333173037E-4</v>
      </c>
      <c r="O268" s="177">
        <f t="shared" ca="1" si="118"/>
        <v>7.7450136396354008E-2</v>
      </c>
      <c r="Q268" s="198">
        <f t="shared" si="119"/>
        <v>31891.832000000002</v>
      </c>
      <c r="S268" s="178">
        <f t="shared" si="137"/>
        <v>0.1</v>
      </c>
      <c r="Z268" s="177">
        <f t="shared" si="120"/>
        <v>1593</v>
      </c>
      <c r="AA268" s="177">
        <f t="shared" si="121"/>
        <v>-1.7623414678981271E-3</v>
      </c>
      <c r="AB268" s="177">
        <f t="shared" si="122"/>
        <v>-1.209388883364554E-2</v>
      </c>
      <c r="AC268" s="177">
        <f t="shared" si="123"/>
        <v>-8.3999999333173037E-4</v>
      </c>
      <c r="AD268" s="177">
        <f t="shared" si="124"/>
        <v>9.2234147456639673E-4</v>
      </c>
      <c r="AE268" s="177">
        <f t="shared" si="125"/>
        <v>8.5071379570531515E-8</v>
      </c>
      <c r="AF268" s="177">
        <f t="shared" si="126"/>
        <v>-8.3999999333173037E-4</v>
      </c>
      <c r="AG268" s="178"/>
      <c r="AH268" s="177">
        <f t="shared" si="127"/>
        <v>1.125388884031381E-2</v>
      </c>
      <c r="AI268" s="177">
        <f t="shared" si="128"/>
        <v>0.80954998993479865</v>
      </c>
      <c r="AJ268" s="177">
        <f t="shared" si="129"/>
        <v>0.83891101840968296</v>
      </c>
      <c r="AK268" s="177">
        <f t="shared" si="130"/>
        <v>-3.6913238918876976E-2</v>
      </c>
      <c r="AL268" s="177">
        <f t="shared" si="131"/>
        <v>-2.9501452987962331</v>
      </c>
      <c r="AM268" s="177">
        <f t="shared" si="132"/>
        <v>-10.414808737795923</v>
      </c>
      <c r="AN268" s="177">
        <f t="shared" si="140"/>
        <v>15.94063589583849</v>
      </c>
      <c r="AO268" s="177">
        <f t="shared" si="140"/>
        <v>15.940638290065493</v>
      </c>
      <c r="AP268" s="177">
        <f t="shared" si="140"/>
        <v>15.940625606564499</v>
      </c>
      <c r="AQ268" s="177">
        <f t="shared" si="140"/>
        <v>15.940692798287012</v>
      </c>
      <c r="AR268" s="177">
        <f t="shared" si="140"/>
        <v>15.940336857669413</v>
      </c>
      <c r="AS268" s="177">
        <f t="shared" si="140"/>
        <v>15.942222755687476</v>
      </c>
      <c r="AT268" s="177">
        <f t="shared" si="140"/>
        <v>15.932240089918219</v>
      </c>
      <c r="AU268" s="177">
        <f t="shared" si="133"/>
        <v>15.985367353637134</v>
      </c>
    </row>
    <row r="269" spans="1:47" s="177" customFormat="1" ht="12.95" customHeight="1" x14ac:dyDescent="0.2">
      <c r="A269" s="177" t="s">
        <v>169</v>
      </c>
      <c r="C269" s="196">
        <v>46914.447</v>
      </c>
      <c r="D269" s="196"/>
      <c r="E269" s="177">
        <f t="shared" si="115"/>
        <v>1598.985277430246</v>
      </c>
      <c r="F269" s="177">
        <f t="shared" si="116"/>
        <v>1599</v>
      </c>
      <c r="G269" s="177">
        <f t="shared" si="117"/>
        <v>-1.0119999999005813E-2</v>
      </c>
      <c r="I269" s="177">
        <f t="shared" si="139"/>
        <v>-1.0119999999005813E-2</v>
      </c>
      <c r="O269" s="177">
        <f t="shared" ca="1" si="118"/>
        <v>7.7393643281543675E-2</v>
      </c>
      <c r="Q269" s="198">
        <f t="shared" si="119"/>
        <v>31895.947</v>
      </c>
      <c r="S269" s="178">
        <f t="shared" si="137"/>
        <v>0.1</v>
      </c>
      <c r="Z269" s="177">
        <f t="shared" si="120"/>
        <v>1599</v>
      </c>
      <c r="AA269" s="177">
        <f t="shared" si="121"/>
        <v>-1.7702326418716705E-3</v>
      </c>
      <c r="AB269" s="177">
        <f t="shared" si="122"/>
        <v>-2.1390961801423261E-2</v>
      </c>
      <c r="AC269" s="177">
        <f t="shared" si="123"/>
        <v>-1.0119999999005813E-2</v>
      </c>
      <c r="AD269" s="177">
        <f t="shared" si="124"/>
        <v>-8.3497673571341427E-3</v>
      </c>
      <c r="AE269" s="177">
        <f t="shared" si="125"/>
        <v>6.9718614918262894E-6</v>
      </c>
      <c r="AF269" s="177">
        <f t="shared" si="126"/>
        <v>-1.0119999999005813E-2</v>
      </c>
      <c r="AG269" s="178"/>
      <c r="AH269" s="177">
        <f t="shared" si="127"/>
        <v>1.1270961802417446E-2</v>
      </c>
      <c r="AI269" s="177">
        <f t="shared" si="128"/>
        <v>0.80963046045848963</v>
      </c>
      <c r="AJ269" s="177">
        <f t="shared" si="129"/>
        <v>0.84008894913751986</v>
      </c>
      <c r="AK269" s="177">
        <f t="shared" si="130"/>
        <v>-3.7326022505360587E-2</v>
      </c>
      <c r="AL269" s="177">
        <f t="shared" si="131"/>
        <v>-2.94797742991845</v>
      </c>
      <c r="AM269" s="177">
        <f t="shared" si="132"/>
        <v>-10.297476851539088</v>
      </c>
      <c r="AN269" s="177">
        <f t="shared" si="140"/>
        <v>15.943262762188048</v>
      </c>
      <c r="AO269" s="177">
        <f t="shared" si="140"/>
        <v>15.943265173362802</v>
      </c>
      <c r="AP269" s="177">
        <f t="shared" si="140"/>
        <v>15.943252392080648</v>
      </c>
      <c r="AQ269" s="177">
        <f t="shared" si="140"/>
        <v>15.943320144220843</v>
      </c>
      <c r="AR269" s="177">
        <f t="shared" si="140"/>
        <v>15.942961010279873</v>
      </c>
      <c r="AS269" s="177">
        <f t="shared" si="140"/>
        <v>15.9448650257204</v>
      </c>
      <c r="AT269" s="177">
        <f t="shared" si="140"/>
        <v>15.934780325420498</v>
      </c>
      <c r="AU269" s="177">
        <f t="shared" si="133"/>
        <v>15.988489933334137</v>
      </c>
    </row>
    <row r="270" spans="1:47" s="177" customFormat="1" ht="12.95" customHeight="1" x14ac:dyDescent="0.2">
      <c r="A270" s="177" t="s">
        <v>170</v>
      </c>
      <c r="C270" s="196">
        <v>46914.453000000001</v>
      </c>
      <c r="D270" s="196"/>
      <c r="E270" s="177">
        <f t="shared" si="115"/>
        <v>1598.9940062265468</v>
      </c>
      <c r="F270" s="177">
        <f t="shared" si="116"/>
        <v>1599</v>
      </c>
      <c r="G270" s="177">
        <f t="shared" si="117"/>
        <v>-4.1199999977834523E-3</v>
      </c>
      <c r="I270" s="177">
        <f t="shared" si="139"/>
        <v>-4.1199999977834523E-3</v>
      </c>
      <c r="O270" s="177">
        <f t="shared" ca="1" si="118"/>
        <v>7.7393643281543675E-2</v>
      </c>
      <c r="Q270" s="198">
        <f t="shared" si="119"/>
        <v>31895.953000000001</v>
      </c>
      <c r="S270" s="178">
        <f t="shared" si="137"/>
        <v>0.1</v>
      </c>
      <c r="Z270" s="177">
        <f t="shared" si="120"/>
        <v>1599</v>
      </c>
      <c r="AA270" s="177">
        <f t="shared" si="121"/>
        <v>-1.7702326418716705E-3</v>
      </c>
      <c r="AB270" s="177">
        <f t="shared" si="122"/>
        <v>-1.5390961800200898E-2</v>
      </c>
      <c r="AC270" s="177">
        <f t="shared" si="123"/>
        <v>-4.1199999977834523E-3</v>
      </c>
      <c r="AD270" s="177">
        <f t="shared" si="124"/>
        <v>-2.3497673559117818E-3</v>
      </c>
      <c r="AE270" s="177">
        <f t="shared" si="125"/>
        <v>5.5214066269086462E-7</v>
      </c>
      <c r="AF270" s="177">
        <f t="shared" si="126"/>
        <v>-4.1199999977834523E-3</v>
      </c>
      <c r="AG270" s="178"/>
      <c r="AH270" s="177">
        <f t="shared" si="127"/>
        <v>1.1270961802417446E-2</v>
      </c>
      <c r="AI270" s="177">
        <f t="shared" si="128"/>
        <v>0.80963046045848963</v>
      </c>
      <c r="AJ270" s="177">
        <f t="shared" si="129"/>
        <v>0.84008894913751986</v>
      </c>
      <c r="AK270" s="177">
        <f t="shared" si="130"/>
        <v>-3.7326022505360587E-2</v>
      </c>
      <c r="AL270" s="177">
        <f t="shared" si="131"/>
        <v>-2.94797742991845</v>
      </c>
      <c r="AM270" s="177">
        <f t="shared" si="132"/>
        <v>-10.297476851539088</v>
      </c>
      <c r="AN270" s="177">
        <f t="shared" si="140"/>
        <v>15.943262762188048</v>
      </c>
      <c r="AO270" s="177">
        <f t="shared" si="140"/>
        <v>15.943265173362802</v>
      </c>
      <c r="AP270" s="177">
        <f t="shared" si="140"/>
        <v>15.943252392080648</v>
      </c>
      <c r="AQ270" s="177">
        <f t="shared" si="140"/>
        <v>15.943320144220843</v>
      </c>
      <c r="AR270" s="177">
        <f t="shared" si="140"/>
        <v>15.942961010279873</v>
      </c>
      <c r="AS270" s="177">
        <f t="shared" si="140"/>
        <v>15.9448650257204</v>
      </c>
      <c r="AT270" s="177">
        <f t="shared" si="140"/>
        <v>15.934780325420498</v>
      </c>
      <c r="AU270" s="177">
        <f t="shared" si="133"/>
        <v>15.988489933334137</v>
      </c>
    </row>
    <row r="271" spans="1:47" s="177" customFormat="1" ht="12.95" customHeight="1" x14ac:dyDescent="0.2">
      <c r="A271" s="177" t="s">
        <v>168</v>
      </c>
      <c r="C271" s="196">
        <v>46914.46</v>
      </c>
      <c r="D271" s="196"/>
      <c r="E271" s="177">
        <f t="shared" si="115"/>
        <v>1599.0041898222257</v>
      </c>
      <c r="F271" s="177">
        <f t="shared" si="116"/>
        <v>1599</v>
      </c>
      <c r="G271" s="177">
        <f t="shared" si="117"/>
        <v>2.8800000000046566E-3</v>
      </c>
      <c r="I271" s="177">
        <f t="shared" si="139"/>
        <v>2.8800000000046566E-3</v>
      </c>
      <c r="O271" s="177">
        <f t="shared" ca="1" si="118"/>
        <v>7.7393643281543675E-2</v>
      </c>
      <c r="Q271" s="198">
        <f t="shared" si="119"/>
        <v>31895.96</v>
      </c>
      <c r="S271" s="178">
        <f t="shared" si="137"/>
        <v>0.1</v>
      </c>
      <c r="Z271" s="177">
        <f t="shared" si="120"/>
        <v>1599</v>
      </c>
      <c r="AA271" s="177">
        <f t="shared" si="121"/>
        <v>-1.7702326418716705E-3</v>
      </c>
      <c r="AB271" s="177">
        <f t="shared" si="122"/>
        <v>-8.3909618024127896E-3</v>
      </c>
      <c r="AC271" s="177">
        <f t="shared" si="123"/>
        <v>2.8800000000046566E-3</v>
      </c>
      <c r="AD271" s="177">
        <f t="shared" si="124"/>
        <v>4.6502326418763271E-3</v>
      </c>
      <c r="AE271" s="177">
        <f t="shared" si="125"/>
        <v>2.1624663623572084E-6</v>
      </c>
      <c r="AF271" s="177">
        <f t="shared" si="126"/>
        <v>2.8800000000046566E-3</v>
      </c>
      <c r="AG271" s="178"/>
      <c r="AH271" s="177">
        <f t="shared" si="127"/>
        <v>1.1270961802417446E-2</v>
      </c>
      <c r="AI271" s="177">
        <f t="shared" si="128"/>
        <v>0.80963046045848963</v>
      </c>
      <c r="AJ271" s="177">
        <f t="shared" si="129"/>
        <v>0.84008894913751986</v>
      </c>
      <c r="AK271" s="177">
        <f t="shared" si="130"/>
        <v>-3.7326022505360587E-2</v>
      </c>
      <c r="AL271" s="177">
        <f t="shared" si="131"/>
        <v>-2.94797742991845</v>
      </c>
      <c r="AM271" s="177">
        <f t="shared" si="132"/>
        <v>-10.297476851539088</v>
      </c>
      <c r="AN271" s="177">
        <f t="shared" ref="AN271:AT280" si="141">$AU271+$AB$7*SIN(AO271)</f>
        <v>15.943262762188048</v>
      </c>
      <c r="AO271" s="177">
        <f t="shared" si="141"/>
        <v>15.943265173362802</v>
      </c>
      <c r="AP271" s="177">
        <f t="shared" si="141"/>
        <v>15.943252392080648</v>
      </c>
      <c r="AQ271" s="177">
        <f t="shared" si="141"/>
        <v>15.943320144220843</v>
      </c>
      <c r="AR271" s="177">
        <f t="shared" si="141"/>
        <v>15.942961010279873</v>
      </c>
      <c r="AS271" s="177">
        <f t="shared" si="141"/>
        <v>15.9448650257204</v>
      </c>
      <c r="AT271" s="177">
        <f t="shared" si="141"/>
        <v>15.934780325420498</v>
      </c>
      <c r="AU271" s="177">
        <f t="shared" si="133"/>
        <v>15.988489933334137</v>
      </c>
    </row>
    <row r="272" spans="1:47" s="177" customFormat="1" ht="12.95" customHeight="1" x14ac:dyDescent="0.2">
      <c r="A272" s="177" t="s">
        <v>134</v>
      </c>
      <c r="C272" s="196">
        <v>46920.641000000003</v>
      </c>
      <c r="D272" s="196" t="s">
        <v>52</v>
      </c>
      <c r="E272" s="177">
        <f t="shared" si="115"/>
        <v>1607.9963048095749</v>
      </c>
      <c r="F272" s="177">
        <f t="shared" si="116"/>
        <v>1608</v>
      </c>
      <c r="G272" s="177">
        <f t="shared" si="117"/>
        <v>-2.5399999940418638E-3</v>
      </c>
      <c r="I272" s="177">
        <f t="shared" si="139"/>
        <v>-2.5399999940418638E-3</v>
      </c>
      <c r="O272" s="177">
        <f t="shared" ca="1" si="118"/>
        <v>7.7308903609328183E-2</v>
      </c>
      <c r="Q272" s="198">
        <f t="shared" si="119"/>
        <v>31902.141000000003</v>
      </c>
      <c r="S272" s="178">
        <f t="shared" si="137"/>
        <v>0.1</v>
      </c>
      <c r="Z272" s="177">
        <f t="shared" si="120"/>
        <v>1608</v>
      </c>
      <c r="AA272" s="177">
        <f t="shared" si="121"/>
        <v>-1.7822092129345084E-3</v>
      </c>
      <c r="AB272" s="177">
        <f t="shared" si="122"/>
        <v>-1.3836428553236461E-2</v>
      </c>
      <c r="AC272" s="177">
        <f t="shared" si="123"/>
        <v>-2.5399999940418638E-3</v>
      </c>
      <c r="AD272" s="177">
        <f t="shared" si="124"/>
        <v>-7.5779078110735539E-4</v>
      </c>
      <c r="AE272" s="177">
        <f t="shared" si="125"/>
        <v>5.7424686793129583E-8</v>
      </c>
      <c r="AF272" s="177">
        <f t="shared" si="126"/>
        <v>-2.5399999940418638E-3</v>
      </c>
      <c r="AG272" s="178"/>
      <c r="AH272" s="177">
        <f t="shared" si="127"/>
        <v>1.1296428559194598E-2</v>
      </c>
      <c r="AI272" s="177">
        <f t="shared" si="128"/>
        <v>0.80975287453049716</v>
      </c>
      <c r="AJ272" s="177">
        <f t="shared" si="129"/>
        <v>0.84184888024500037</v>
      </c>
      <c r="AK272" s="177">
        <f t="shared" si="130"/>
        <v>-3.7945023282488541E-2</v>
      </c>
      <c r="AL272" s="177">
        <f t="shared" si="131"/>
        <v>-2.9447248123202043</v>
      </c>
      <c r="AM272" s="177">
        <f t="shared" si="132"/>
        <v>-10.126267041040286</v>
      </c>
      <c r="AN272" s="177">
        <f t="shared" si="141"/>
        <v>15.947203555073214</v>
      </c>
      <c r="AO272" s="177">
        <f t="shared" si="141"/>
        <v>15.947205991108753</v>
      </c>
      <c r="AP272" s="177">
        <f t="shared" si="141"/>
        <v>15.947193065731796</v>
      </c>
      <c r="AQ272" s="177">
        <f t="shared" si="141"/>
        <v>15.94726164703974</v>
      </c>
      <c r="AR272" s="177">
        <f t="shared" si="141"/>
        <v>15.946897771657474</v>
      </c>
      <c r="AS272" s="177">
        <f t="shared" si="141"/>
        <v>15.948828773775132</v>
      </c>
      <c r="AT272" s="177">
        <f t="shared" si="141"/>
        <v>15.938591662375668</v>
      </c>
      <c r="AU272" s="177">
        <f t="shared" si="133"/>
        <v>15.993173802879642</v>
      </c>
    </row>
    <row r="273" spans="1:47" s="177" customFormat="1" ht="12.95" customHeight="1" x14ac:dyDescent="0.2">
      <c r="A273" s="177" t="s">
        <v>134</v>
      </c>
      <c r="C273" s="196">
        <v>46924.766000000003</v>
      </c>
      <c r="D273" s="196" t="s">
        <v>52</v>
      </c>
      <c r="E273" s="177">
        <f t="shared" si="115"/>
        <v>1613.997352265131</v>
      </c>
      <c r="F273" s="177">
        <f t="shared" si="116"/>
        <v>1614</v>
      </c>
      <c r="G273" s="177">
        <f t="shared" si="117"/>
        <v>-1.8199999976786785E-3</v>
      </c>
      <c r="I273" s="177">
        <f t="shared" si="139"/>
        <v>-1.8199999976786785E-3</v>
      </c>
      <c r="O273" s="177">
        <f t="shared" ca="1" si="118"/>
        <v>7.7252410494517851E-2</v>
      </c>
      <c r="Q273" s="198">
        <f t="shared" si="119"/>
        <v>31906.266000000003</v>
      </c>
      <c r="S273" s="178">
        <f t="shared" si="137"/>
        <v>0.1</v>
      </c>
      <c r="Z273" s="177">
        <f t="shared" si="120"/>
        <v>1614</v>
      </c>
      <c r="AA273" s="177">
        <f t="shared" si="121"/>
        <v>-1.7902869777529987E-3</v>
      </c>
      <c r="AB273" s="177">
        <f t="shared" si="122"/>
        <v>-1.313331109309759E-2</v>
      </c>
      <c r="AC273" s="177">
        <f t="shared" si="123"/>
        <v>-1.8199999976786785E-3</v>
      </c>
      <c r="AD273" s="177">
        <f t="shared" si="124"/>
        <v>-2.9713019925679818E-5</v>
      </c>
      <c r="AE273" s="177">
        <f t="shared" si="125"/>
        <v>8.8286355310384593E-11</v>
      </c>
      <c r="AF273" s="177">
        <f t="shared" si="126"/>
        <v>-1.8199999976786785E-3</v>
      </c>
      <c r="AG273" s="178"/>
      <c r="AH273" s="177">
        <f t="shared" si="127"/>
        <v>1.1313311095418912E-2</v>
      </c>
      <c r="AI273" s="177">
        <f t="shared" si="128"/>
        <v>0.80983562326944825</v>
      </c>
      <c r="AJ273" s="177">
        <f t="shared" si="129"/>
        <v>0.84301751668045211</v>
      </c>
      <c r="AK273" s="177">
        <f t="shared" si="130"/>
        <v>-3.8357572446626076E-2</v>
      </c>
      <c r="AL273" s="177">
        <f t="shared" si="131"/>
        <v>-2.942555850551074</v>
      </c>
      <c r="AM273" s="177">
        <f t="shared" si="132"/>
        <v>-10.015198183685088</v>
      </c>
      <c r="AN273" s="177">
        <f t="shared" si="141"/>
        <v>15.94983108354954</v>
      </c>
      <c r="AO273" s="177">
        <f t="shared" si="141"/>
        <v>15.949833535783045</v>
      </c>
      <c r="AP273" s="177">
        <f t="shared" si="141"/>
        <v>15.949820516072384</v>
      </c>
      <c r="AQ273" s="177">
        <f t="shared" si="141"/>
        <v>15.949889642458048</v>
      </c>
      <c r="AR273" s="177">
        <f t="shared" si="141"/>
        <v>15.949522638780843</v>
      </c>
      <c r="AS273" s="177">
        <f t="shared" si="141"/>
        <v>15.951471504363926</v>
      </c>
      <c r="AT273" s="177">
        <f t="shared" si="141"/>
        <v>15.941133217751581</v>
      </c>
      <c r="AU273" s="177">
        <f t="shared" si="133"/>
        <v>15.996296382576645</v>
      </c>
    </row>
    <row r="274" spans="1:47" s="177" customFormat="1" ht="12.95" customHeight="1" x14ac:dyDescent="0.2">
      <c r="A274" s="177" t="s">
        <v>134</v>
      </c>
      <c r="C274" s="196">
        <v>46942.639000000003</v>
      </c>
      <c r="D274" s="196" t="s">
        <v>52</v>
      </c>
      <c r="E274" s="177">
        <f t="shared" si="115"/>
        <v>1639.9989816404395</v>
      </c>
      <c r="F274" s="177">
        <f t="shared" si="116"/>
        <v>1640</v>
      </c>
      <c r="G274" s="177">
        <f t="shared" si="117"/>
        <v>-6.9999999686842784E-4</v>
      </c>
      <c r="I274" s="177">
        <f t="shared" si="139"/>
        <v>-6.9999999686842784E-4</v>
      </c>
      <c r="O274" s="177">
        <f t="shared" ca="1" si="118"/>
        <v>7.7007606997006414E-2</v>
      </c>
      <c r="Q274" s="198">
        <f t="shared" si="119"/>
        <v>31924.139000000003</v>
      </c>
      <c r="S274" s="178">
        <f t="shared" si="137"/>
        <v>0.1</v>
      </c>
      <c r="Z274" s="177">
        <f t="shared" si="120"/>
        <v>1640</v>
      </c>
      <c r="AA274" s="177">
        <f t="shared" si="121"/>
        <v>-1.8261571046825423E-3</v>
      </c>
      <c r="AB274" s="177">
        <f t="shared" si="122"/>
        <v>-1.2085584543495505E-2</v>
      </c>
      <c r="AC274" s="177">
        <f t="shared" si="123"/>
        <v>-6.9999999686842784E-4</v>
      </c>
      <c r="AD274" s="177">
        <f t="shared" si="124"/>
        <v>1.1261571078141144E-3</v>
      </c>
      <c r="AE274" s="177">
        <f t="shared" si="125"/>
        <v>1.2682298314802511E-7</v>
      </c>
      <c r="AF274" s="177">
        <f t="shared" si="126"/>
        <v>-6.9999999686842784E-4</v>
      </c>
      <c r="AG274" s="178"/>
      <c r="AH274" s="177">
        <f t="shared" si="127"/>
        <v>1.1385584546627078E-2</v>
      </c>
      <c r="AI274" s="177">
        <f t="shared" si="128"/>
        <v>0.81020474308018109</v>
      </c>
      <c r="AJ274" s="177">
        <f t="shared" si="129"/>
        <v>0.84803847308274716</v>
      </c>
      <c r="AK274" s="177">
        <f t="shared" si="130"/>
        <v>-4.0144165105993702E-2</v>
      </c>
      <c r="AL274" s="177">
        <f t="shared" si="131"/>
        <v>-2.9331518016231843</v>
      </c>
      <c r="AM274" s="177">
        <f t="shared" si="132"/>
        <v>-9.5602827727007469</v>
      </c>
      <c r="AN274" s="177">
        <f t="shared" si="141"/>
        <v>15.961220198599348</v>
      </c>
      <c r="AO274" s="177">
        <f t="shared" si="141"/>
        <v>15.961222717515856</v>
      </c>
      <c r="AP274" s="177">
        <f t="shared" si="141"/>
        <v>15.961209305211286</v>
      </c>
      <c r="AQ274" s="177">
        <f t="shared" si="141"/>
        <v>15.961280721339481</v>
      </c>
      <c r="AR274" s="177">
        <f t="shared" si="141"/>
        <v>15.960900469043368</v>
      </c>
      <c r="AS274" s="177">
        <f t="shared" si="141"/>
        <v>15.962925538894149</v>
      </c>
      <c r="AT274" s="177">
        <f t="shared" si="141"/>
        <v>15.952152912378843</v>
      </c>
      <c r="AU274" s="177">
        <f t="shared" si="133"/>
        <v>16.009827561263659</v>
      </c>
    </row>
    <row r="275" spans="1:47" s="177" customFormat="1" ht="12.95" customHeight="1" x14ac:dyDescent="0.2">
      <c r="A275" s="177" t="s">
        <v>169</v>
      </c>
      <c r="C275" s="196">
        <v>46943.319000000003</v>
      </c>
      <c r="D275" s="196"/>
      <c r="E275" s="177">
        <f t="shared" si="115"/>
        <v>1640.988245220992</v>
      </c>
      <c r="F275" s="177">
        <f t="shared" si="116"/>
        <v>1641</v>
      </c>
      <c r="G275" s="177">
        <f t="shared" si="117"/>
        <v>-8.0799999923328869E-3</v>
      </c>
      <c r="I275" s="177">
        <f t="shared" si="139"/>
        <v>-8.0799999923328869E-3</v>
      </c>
      <c r="O275" s="177">
        <f t="shared" ca="1" si="118"/>
        <v>7.6998191477871361E-2</v>
      </c>
      <c r="Q275" s="198">
        <f t="shared" si="119"/>
        <v>31924.819000000003</v>
      </c>
      <c r="S275" s="178">
        <f t="shared" si="137"/>
        <v>0.1</v>
      </c>
      <c r="Z275" s="177">
        <f t="shared" si="120"/>
        <v>1641</v>
      </c>
      <c r="AA275" s="177">
        <f t="shared" si="121"/>
        <v>-1.8275649271837641E-3</v>
      </c>
      <c r="AB275" s="177">
        <f t="shared" si="122"/>
        <v>-1.9468335509593499E-2</v>
      </c>
      <c r="AC275" s="177">
        <f t="shared" si="123"/>
        <v>-8.0799999923328869E-3</v>
      </c>
      <c r="AD275" s="177">
        <f t="shared" si="124"/>
        <v>-6.2524350651491228E-3</v>
      </c>
      <c r="AE275" s="177">
        <f t="shared" si="125"/>
        <v>3.9092944243906314E-6</v>
      </c>
      <c r="AF275" s="177">
        <f t="shared" si="126"/>
        <v>-8.0799999923328869E-3</v>
      </c>
      <c r="AG275" s="178"/>
      <c r="AH275" s="177">
        <f t="shared" si="127"/>
        <v>1.1388335517260612E-2</v>
      </c>
      <c r="AI275" s="177">
        <f t="shared" si="128"/>
        <v>0.81021928234736029</v>
      </c>
      <c r="AJ275" s="177">
        <f t="shared" si="129"/>
        <v>0.84823018331952282</v>
      </c>
      <c r="AK275" s="177">
        <f t="shared" si="130"/>
        <v>-4.0212843079872072E-2</v>
      </c>
      <c r="AL275" s="177">
        <f t="shared" si="131"/>
        <v>-2.932789934815327</v>
      </c>
      <c r="AM275" s="177">
        <f t="shared" si="132"/>
        <v>-9.5435935742678204</v>
      </c>
      <c r="AN275" s="177">
        <f t="shared" si="141"/>
        <v>15.961658346015234</v>
      </c>
      <c r="AO275" s="177">
        <f t="shared" si="141"/>
        <v>15.961660867381825</v>
      </c>
      <c r="AP275" s="177">
        <f t="shared" si="141"/>
        <v>15.961647440507626</v>
      </c>
      <c r="AQ275" s="177">
        <f t="shared" si="141"/>
        <v>15.961718942330798</v>
      </c>
      <c r="AR275" s="177">
        <f t="shared" si="141"/>
        <v>15.961338190582364</v>
      </c>
      <c r="AS275" s="177">
        <f t="shared" si="141"/>
        <v>15.963366151672554</v>
      </c>
      <c r="AT275" s="177">
        <f t="shared" si="141"/>
        <v>15.95257695473115</v>
      </c>
      <c r="AU275" s="177">
        <f t="shared" si="133"/>
        <v>16.010347991213163</v>
      </c>
    </row>
    <row r="276" spans="1:47" s="177" customFormat="1" ht="12.95" customHeight="1" x14ac:dyDescent="0.2">
      <c r="A276" s="177" t="s">
        <v>134</v>
      </c>
      <c r="C276" s="196">
        <v>47161.917999999998</v>
      </c>
      <c r="D276" s="196" t="s">
        <v>52</v>
      </c>
      <c r="E276" s="177">
        <f t="shared" si="115"/>
        <v>1959.0059355814838</v>
      </c>
      <c r="F276" s="177">
        <f t="shared" si="116"/>
        <v>1959</v>
      </c>
      <c r="G276" s="177">
        <f t="shared" si="117"/>
        <v>4.0799999987939373E-3</v>
      </c>
      <c r="I276" s="177">
        <f t="shared" si="139"/>
        <v>4.0799999987939373E-3</v>
      </c>
      <c r="O276" s="177">
        <f t="shared" ca="1" si="118"/>
        <v>7.4004056392923831E-2</v>
      </c>
      <c r="Q276" s="198">
        <f t="shared" si="119"/>
        <v>32143.417999999998</v>
      </c>
      <c r="S276" s="178">
        <f t="shared" si="137"/>
        <v>0.1</v>
      </c>
      <c r="Z276" s="177">
        <f t="shared" si="120"/>
        <v>1959</v>
      </c>
      <c r="AA276" s="177">
        <f t="shared" si="121"/>
        <v>-2.3844367577314975E-3</v>
      </c>
      <c r="AB276" s="177">
        <f t="shared" si="122"/>
        <v>-8.071798607231763E-3</v>
      </c>
      <c r="AC276" s="177">
        <f t="shared" si="123"/>
        <v>4.0799999987939373E-3</v>
      </c>
      <c r="AD276" s="177">
        <f t="shared" si="124"/>
        <v>6.4644367565254348E-3</v>
      </c>
      <c r="AE276" s="177">
        <f t="shared" si="125"/>
        <v>4.1788942579117079E-6</v>
      </c>
      <c r="AF276" s="177">
        <f t="shared" si="126"/>
        <v>4.0799999987939373E-3</v>
      </c>
      <c r="AG276" s="178"/>
      <c r="AH276" s="177">
        <f t="shared" si="127"/>
        <v>1.21517986060257E-2</v>
      </c>
      <c r="AI276" s="177">
        <f t="shared" si="128"/>
        <v>0.81614008368086077</v>
      </c>
      <c r="AJ276" s="177">
        <f t="shared" si="129"/>
        <v>0.90376764104764851</v>
      </c>
      <c r="AK276" s="177">
        <f t="shared" si="130"/>
        <v>-6.1881537734905359E-2</v>
      </c>
      <c r="AL276" s="177">
        <f t="shared" si="131"/>
        <v>-2.8169328824433144</v>
      </c>
      <c r="AM276" s="177">
        <f t="shared" si="132"/>
        <v>-6.106089850341121</v>
      </c>
      <c r="AN276" s="177">
        <f t="shared" si="141"/>
        <v>16.101462421953507</v>
      </c>
      <c r="AO276" s="177">
        <f t="shared" si="141"/>
        <v>16.101465282372462</v>
      </c>
      <c r="AP276" s="177">
        <f t="shared" si="141"/>
        <v>16.101449317389203</v>
      </c>
      <c r="AQ276" s="177">
        <f t="shared" si="141"/>
        <v>16.101538424811704</v>
      </c>
      <c r="AR276" s="177">
        <f t="shared" si="141"/>
        <v>16.101041120174678</v>
      </c>
      <c r="AS276" s="177">
        <f t="shared" si="141"/>
        <v>16.103817871522068</v>
      </c>
      <c r="AT276" s="177">
        <f t="shared" si="141"/>
        <v>16.088353971317993</v>
      </c>
      <c r="AU276" s="177">
        <f t="shared" si="133"/>
        <v>16.175844715154344</v>
      </c>
    </row>
    <row r="277" spans="1:47" s="177" customFormat="1" ht="12.95" customHeight="1" x14ac:dyDescent="0.2">
      <c r="A277" s="177" t="s">
        <v>134</v>
      </c>
      <c r="C277" s="196">
        <v>47170.851000000002</v>
      </c>
      <c r="D277" s="196" t="s">
        <v>52</v>
      </c>
      <c r="E277" s="177">
        <f t="shared" ref="E277:E340" si="142">(C277-C$7)/C$8</f>
        <v>1972.0016584713037</v>
      </c>
      <c r="F277" s="177">
        <f t="shared" ref="F277:F340" si="143">ROUND(2*E277,0)/2</f>
        <v>1972</v>
      </c>
      <c r="G277" s="177">
        <f t="shared" ref="G277:G321" si="144">C277-(C$7+C$8*F277)</f>
        <v>1.1400000075809658E-3</v>
      </c>
      <c r="I277" s="177">
        <f t="shared" si="139"/>
        <v>1.1400000075809658E-3</v>
      </c>
      <c r="O277" s="177">
        <f t="shared" ref="O277:O340" ca="1" si="145">+C$11+C$12*F277</f>
        <v>7.3881654644168127E-2</v>
      </c>
      <c r="Q277" s="198">
        <f t="shared" ref="Q277:Q340" si="146">C277-15018.5</f>
        <v>32152.351000000002</v>
      </c>
      <c r="S277" s="178">
        <f t="shared" si="137"/>
        <v>0.1</v>
      </c>
      <c r="Z277" s="177">
        <f t="shared" ref="Z277:Z340" si="147">F277</f>
        <v>1972</v>
      </c>
      <c r="AA277" s="177">
        <f t="shared" ref="AA277:AA340" si="148">AB$3+AB$4*Z277+AB$5*Z277^2+AH277</f>
        <v>-2.4119630791462343E-3</v>
      </c>
      <c r="AB277" s="177">
        <f t="shared" ref="AB277:AB340" si="149">IF(S277&lt;&gt;0,G277-AH277,-9999)</f>
        <v>-1.1038156554223646E-2</v>
      </c>
      <c r="AC277" s="177">
        <f t="shared" ref="AC277:AC340" si="150">+G277-P277</f>
        <v>1.1400000075809658E-3</v>
      </c>
      <c r="AD277" s="177">
        <f t="shared" ref="AD277:AD340" si="151">IF(S277&lt;&gt;0,G277-AA277,-9999)</f>
        <v>3.5519630867272001E-3</v>
      </c>
      <c r="AE277" s="177">
        <f t="shared" ref="AE277:AE340" si="152">+(G277-AA277)^2*S277</f>
        <v>1.261644176947262E-6</v>
      </c>
      <c r="AF277" s="177">
        <f t="shared" ref="AF277:AF340" si="153">IF(S277&lt;&gt;0,G277-P277,-9999)</f>
        <v>1.1400000075809658E-3</v>
      </c>
      <c r="AG277" s="178"/>
      <c r="AH277" s="177">
        <f t="shared" ref="AH277:AH340" si="154">$AB$6*($AB$11/AI277*AJ277+$AB$12)</f>
        <v>1.2178156561804612E-2</v>
      </c>
      <c r="AI277" s="177">
        <f t="shared" ref="AI277:AI340" si="155">1+$AB$7*COS(AL277)</f>
        <v>0.81643766931256323</v>
      </c>
      <c r="AJ277" s="177">
        <f t="shared" ref="AJ277:AJ340" si="156">SIN(AL277+RADIANS($AB$9))</f>
        <v>0.90580118482079985</v>
      </c>
      <c r="AK277" s="177">
        <f t="shared" ref="AK277:AK340" si="157">$AB$7*SIN(AL277)</f>
        <v>-6.275877862031326E-2</v>
      </c>
      <c r="AL277" s="177">
        <f t="shared" ref="AL277:AL340" si="158">2*ATAN(AM277)</f>
        <v>-2.8121577811766918</v>
      </c>
      <c r="AM277" s="177">
        <f t="shared" ref="AM277:AM340" si="159">SQRT((1+$AB$7)/(1-$AB$7))*TAN(AN277/2)</f>
        <v>-6.0159973179066872</v>
      </c>
      <c r="AN277" s="177">
        <f t="shared" si="141"/>
        <v>16.107201063265379</v>
      </c>
      <c r="AO277" s="177">
        <f t="shared" si="141"/>
        <v>16.107203919393992</v>
      </c>
      <c r="AP277" s="177">
        <f t="shared" si="141"/>
        <v>16.107187940025025</v>
      </c>
      <c r="AQ277" s="177">
        <f t="shared" si="141"/>
        <v>16.107277342227167</v>
      </c>
      <c r="AR277" s="177">
        <f t="shared" si="141"/>
        <v>16.106777193474517</v>
      </c>
      <c r="AS277" s="177">
        <f t="shared" si="141"/>
        <v>16.109576569099332</v>
      </c>
      <c r="AT277" s="177">
        <f t="shared" si="141"/>
        <v>16.093950144531227</v>
      </c>
      <c r="AU277" s="177">
        <f t="shared" ref="AU277:AU340" si="160">RADIANS($AB$9)+$AB$18*(F277-AB$15)</f>
        <v>16.182610304497853</v>
      </c>
    </row>
    <row r="278" spans="1:47" s="177" customFormat="1" ht="12.95" customHeight="1" x14ac:dyDescent="0.2">
      <c r="A278" s="177" t="s">
        <v>171</v>
      </c>
      <c r="C278" s="196">
        <v>47176.349000000002</v>
      </c>
      <c r="D278" s="196"/>
      <c r="E278" s="177">
        <f t="shared" si="142"/>
        <v>1980.0001454799446</v>
      </c>
      <c r="F278" s="177">
        <f t="shared" si="143"/>
        <v>1980</v>
      </c>
      <c r="G278" s="177">
        <f t="shared" si="144"/>
        <v>1.0000000474974513E-4</v>
      </c>
      <c r="I278" s="177">
        <f t="shared" si="139"/>
        <v>1.0000000474974513E-4</v>
      </c>
      <c r="O278" s="177">
        <f t="shared" ca="1" si="145"/>
        <v>7.3806330491087674E-2</v>
      </c>
      <c r="Q278" s="198">
        <f t="shared" si="146"/>
        <v>32157.849000000002</v>
      </c>
      <c r="S278" s="178">
        <f t="shared" si="137"/>
        <v>0.1</v>
      </c>
      <c r="Z278" s="177">
        <f t="shared" si="147"/>
        <v>1980</v>
      </c>
      <c r="AA278" s="177">
        <f t="shared" si="148"/>
        <v>-2.4290933368458882E-3</v>
      </c>
      <c r="AB278" s="177">
        <f t="shared" si="149"/>
        <v>-1.2094182275185886E-2</v>
      </c>
      <c r="AC278" s="177">
        <f t="shared" si="150"/>
        <v>1.0000000474974513E-4</v>
      </c>
      <c r="AD278" s="177">
        <f t="shared" si="151"/>
        <v>2.5290933415956333E-3</v>
      </c>
      <c r="AE278" s="177">
        <f t="shared" si="152"/>
        <v>6.396313130503368E-7</v>
      </c>
      <c r="AF278" s="177">
        <f t="shared" si="153"/>
        <v>1.0000000474974513E-4</v>
      </c>
      <c r="AG278" s="178"/>
      <c r="AH278" s="177">
        <f t="shared" si="154"/>
        <v>1.2194182279935632E-2</v>
      </c>
      <c r="AI278" s="177">
        <f t="shared" si="155"/>
        <v>0.81662298989948923</v>
      </c>
      <c r="AJ278" s="177">
        <f t="shared" si="156"/>
        <v>0.90704306633838949</v>
      </c>
      <c r="AK278" s="177">
        <f t="shared" si="157"/>
        <v>-6.3298228315763733E-2</v>
      </c>
      <c r="AL278" s="177">
        <f t="shared" si="158"/>
        <v>-2.8092175169594151</v>
      </c>
      <c r="AM278" s="177">
        <f t="shared" si="159"/>
        <v>-5.9617991420780108</v>
      </c>
      <c r="AN278" s="177">
        <f t="shared" si="141"/>
        <v>16.110733580520748</v>
      </c>
      <c r="AO278" s="177">
        <f t="shared" si="141"/>
        <v>16.110736433353168</v>
      </c>
      <c r="AP278" s="177">
        <f t="shared" si="141"/>
        <v>16.11072044850328</v>
      </c>
      <c r="AQ278" s="177">
        <f t="shared" si="141"/>
        <v>16.110810015429728</v>
      </c>
      <c r="AR278" s="177">
        <f t="shared" si="141"/>
        <v>16.110308194637916</v>
      </c>
      <c r="AS278" s="177">
        <f t="shared" si="141"/>
        <v>16.11312115642232</v>
      </c>
      <c r="AT278" s="177">
        <f t="shared" si="141"/>
        <v>16.097395957143629</v>
      </c>
      <c r="AU278" s="177">
        <f t="shared" si="160"/>
        <v>16.186773744093855</v>
      </c>
    </row>
    <row r="279" spans="1:47" s="177" customFormat="1" ht="12.95" customHeight="1" x14ac:dyDescent="0.2">
      <c r="A279" s="177" t="s">
        <v>171</v>
      </c>
      <c r="C279" s="196">
        <v>47207.275000000001</v>
      </c>
      <c r="D279" s="196"/>
      <c r="E279" s="177">
        <f t="shared" si="142"/>
        <v>2024.9912712037067</v>
      </c>
      <c r="F279" s="177">
        <f t="shared" si="143"/>
        <v>2025</v>
      </c>
      <c r="G279" s="177">
        <f t="shared" si="144"/>
        <v>-5.9999999939464033E-3</v>
      </c>
      <c r="I279" s="177">
        <f t="shared" si="139"/>
        <v>-5.9999999939464033E-3</v>
      </c>
      <c r="O279" s="177">
        <f t="shared" ca="1" si="145"/>
        <v>7.33826321300102E-2</v>
      </c>
      <c r="Q279" s="198">
        <f t="shared" si="146"/>
        <v>32188.775000000001</v>
      </c>
      <c r="S279" s="178">
        <f t="shared" si="137"/>
        <v>0.1</v>
      </c>
      <c r="Z279" s="177">
        <f t="shared" si="147"/>
        <v>2025</v>
      </c>
      <c r="AA279" s="177">
        <f t="shared" si="148"/>
        <v>-2.5281761664250578E-3</v>
      </c>
      <c r="AB279" s="177">
        <f t="shared" si="149"/>
        <v>-1.8281550994144934E-2</v>
      </c>
      <c r="AC279" s="177">
        <f t="shared" si="150"/>
        <v>-5.9999999939464033E-3</v>
      </c>
      <c r="AD279" s="177">
        <f t="shared" si="151"/>
        <v>-3.4718238275213455E-3</v>
      </c>
      <c r="AE279" s="177">
        <f t="shared" si="152"/>
        <v>1.2053560689344965E-6</v>
      </c>
      <c r="AF279" s="177">
        <f t="shared" si="153"/>
        <v>-5.9999999939464033E-3</v>
      </c>
      <c r="AG279" s="178"/>
      <c r="AH279" s="177">
        <f t="shared" si="154"/>
        <v>1.2281551000198529E-2</v>
      </c>
      <c r="AI279" s="177">
        <f t="shared" si="155"/>
        <v>0.81769659106759529</v>
      </c>
      <c r="AJ279" s="177">
        <f t="shared" si="156"/>
        <v>0.91389252268679688</v>
      </c>
      <c r="AK279" s="177">
        <f t="shared" si="157"/>
        <v>-6.6326922384065262E-2</v>
      </c>
      <c r="AL279" s="177">
        <f t="shared" si="158"/>
        <v>-2.7926531910614694</v>
      </c>
      <c r="AM279" s="177">
        <f t="shared" si="159"/>
        <v>-5.6733782991003912</v>
      </c>
      <c r="AN279" s="177">
        <f t="shared" si="141"/>
        <v>16.130619205492142</v>
      </c>
      <c r="AO279" s="177">
        <f t="shared" si="141"/>
        <v>16.130622030707357</v>
      </c>
      <c r="AP279" s="177">
        <f t="shared" si="141"/>
        <v>16.130606062160794</v>
      </c>
      <c r="AQ279" s="177">
        <f t="shared" si="141"/>
        <v>16.13069632032531</v>
      </c>
      <c r="AR279" s="177">
        <f t="shared" si="141"/>
        <v>16.130186207064437</v>
      </c>
      <c r="AS279" s="177">
        <f t="shared" si="141"/>
        <v>16.13307076344682</v>
      </c>
      <c r="AT279" s="177">
        <f t="shared" si="141"/>
        <v>16.116807876623497</v>
      </c>
      <c r="AU279" s="177">
        <f t="shared" si="160"/>
        <v>16.210193091821381</v>
      </c>
    </row>
    <row r="280" spans="1:47" s="177" customFormat="1" ht="12.95" customHeight="1" x14ac:dyDescent="0.2">
      <c r="A280" s="199" t="s">
        <v>172</v>
      </c>
      <c r="B280" s="199"/>
      <c r="C280" s="200">
        <v>47231.334000000003</v>
      </c>
      <c r="D280" s="200"/>
      <c r="E280" s="199">
        <f t="shared" si="142"/>
        <v>2059.9922895632762</v>
      </c>
      <c r="F280" s="199">
        <f t="shared" si="143"/>
        <v>2060</v>
      </c>
      <c r="G280" s="199">
        <f t="shared" si="144"/>
        <v>-5.2999999970779754E-3</v>
      </c>
      <c r="H280" s="199"/>
      <c r="I280" s="177">
        <f t="shared" si="139"/>
        <v>-5.2999999970779754E-3</v>
      </c>
      <c r="O280" s="177">
        <f t="shared" ca="1" si="145"/>
        <v>7.3053088960283272E-2</v>
      </c>
      <c r="Q280" s="198">
        <f t="shared" si="146"/>
        <v>32212.834000000003</v>
      </c>
      <c r="S280" s="178">
        <f t="shared" ref="S280:S311" si="161">S$16</f>
        <v>0.1</v>
      </c>
      <c r="Z280" s="177">
        <f t="shared" si="147"/>
        <v>2060</v>
      </c>
      <c r="AA280" s="177">
        <f t="shared" si="148"/>
        <v>-2.608461491485789E-3</v>
      </c>
      <c r="AB280" s="177">
        <f t="shared" si="149"/>
        <v>-1.7646223888224878E-2</v>
      </c>
      <c r="AC280" s="177">
        <f t="shared" si="150"/>
        <v>-5.2999999970779754E-3</v>
      </c>
      <c r="AD280" s="177">
        <f t="shared" si="151"/>
        <v>-2.6915385055921864E-3</v>
      </c>
      <c r="AE280" s="177">
        <f t="shared" si="152"/>
        <v>7.2443795270854203E-7</v>
      </c>
      <c r="AF280" s="177">
        <f t="shared" si="153"/>
        <v>-5.2999999970779754E-3</v>
      </c>
      <c r="AG280" s="178"/>
      <c r="AH280" s="177">
        <f t="shared" si="154"/>
        <v>1.2346223891146901E-2</v>
      </c>
      <c r="AI280" s="177">
        <f t="shared" si="155"/>
        <v>0.81856832187859907</v>
      </c>
      <c r="AJ280" s="177">
        <f t="shared" si="156"/>
        <v>0.91905873395599968</v>
      </c>
      <c r="AK280" s="177">
        <f t="shared" si="157"/>
        <v>-6.8675612231488228E-2</v>
      </c>
      <c r="AL280" s="177">
        <f t="shared" si="158"/>
        <v>-2.7797390824742738</v>
      </c>
      <c r="AM280" s="177">
        <f t="shared" si="159"/>
        <v>-5.466656635304564</v>
      </c>
      <c r="AN280" s="177">
        <f t="shared" si="141"/>
        <v>16.146104247103722</v>
      </c>
      <c r="AO280" s="177">
        <f t="shared" si="141"/>
        <v>16.146107040585559</v>
      </c>
      <c r="AP280" s="177">
        <f t="shared" si="141"/>
        <v>16.146091138750698</v>
      </c>
      <c r="AQ280" s="177">
        <f t="shared" si="141"/>
        <v>16.146181661183707</v>
      </c>
      <c r="AR280" s="177">
        <f t="shared" si="141"/>
        <v>16.145666406438909</v>
      </c>
      <c r="AS280" s="177">
        <f t="shared" si="141"/>
        <v>16.148600907891748</v>
      </c>
      <c r="AT280" s="177">
        <f t="shared" si="141"/>
        <v>16.131941333425086</v>
      </c>
      <c r="AU280" s="177">
        <f t="shared" si="160"/>
        <v>16.228408140053904</v>
      </c>
    </row>
    <row r="281" spans="1:47" s="177" customFormat="1" ht="12.95" customHeight="1" x14ac:dyDescent="0.2">
      <c r="A281" s="199" t="s">
        <v>134</v>
      </c>
      <c r="B281" s="199"/>
      <c r="C281" s="200">
        <v>47232.711000000003</v>
      </c>
      <c r="D281" s="200" t="s">
        <v>52</v>
      </c>
      <c r="E281" s="199">
        <f t="shared" si="142"/>
        <v>2061.9955483138951</v>
      </c>
      <c r="F281" s="199">
        <f t="shared" si="143"/>
        <v>2062</v>
      </c>
      <c r="G281" s="199">
        <f t="shared" si="144"/>
        <v>-3.0599999954574741E-3</v>
      </c>
      <c r="H281" s="199"/>
      <c r="I281" s="177">
        <f t="shared" si="139"/>
        <v>-3.0599999954574741E-3</v>
      </c>
      <c r="O281" s="177">
        <f t="shared" ca="1" si="145"/>
        <v>7.3034257922013152E-2</v>
      </c>
      <c r="Q281" s="198">
        <f t="shared" si="146"/>
        <v>32214.211000000003</v>
      </c>
      <c r="S281" s="178">
        <f t="shared" si="161"/>
        <v>0.1</v>
      </c>
      <c r="Z281" s="177">
        <f t="shared" si="147"/>
        <v>2062</v>
      </c>
      <c r="AA281" s="177">
        <f t="shared" si="148"/>
        <v>-2.6131348776650357E-3</v>
      </c>
      <c r="AB281" s="177">
        <f t="shared" si="149"/>
        <v>-1.5409832250428978E-2</v>
      </c>
      <c r="AC281" s="177">
        <f t="shared" si="150"/>
        <v>-3.0599999954574741E-3</v>
      </c>
      <c r="AD281" s="177">
        <f t="shared" si="151"/>
        <v>-4.4686511779243841E-4</v>
      </c>
      <c r="AE281" s="177">
        <f t="shared" si="152"/>
        <v>1.9968843349964988E-8</v>
      </c>
      <c r="AF281" s="177">
        <f t="shared" si="153"/>
        <v>-3.0599999954574741E-3</v>
      </c>
      <c r="AG281" s="178"/>
      <c r="AH281" s="177">
        <f t="shared" si="154"/>
        <v>1.2349832254971504E-2</v>
      </c>
      <c r="AI281" s="177">
        <f t="shared" si="155"/>
        <v>0.81861910798119408</v>
      </c>
      <c r="AJ281" s="177">
        <f t="shared" si="156"/>
        <v>0.91934965396981672</v>
      </c>
      <c r="AK281" s="177">
        <f t="shared" si="157"/>
        <v>-6.8809632696154102E-2</v>
      </c>
      <c r="AL281" s="177">
        <f t="shared" si="158"/>
        <v>-2.7790002962821729</v>
      </c>
      <c r="AM281" s="177">
        <f t="shared" si="159"/>
        <v>-5.4552711659403137</v>
      </c>
      <c r="AN281" s="177">
        <f t="shared" ref="AN281:AT290" si="162">$AU281+$AB$7*SIN(AO281)</f>
        <v>16.146989608436513</v>
      </c>
      <c r="AO281" s="177">
        <f t="shared" si="162"/>
        <v>16.146992399844599</v>
      </c>
      <c r="AP281" s="177">
        <f t="shared" si="162"/>
        <v>16.146976503214422</v>
      </c>
      <c r="AQ281" s="177">
        <f t="shared" si="162"/>
        <v>16.14706703361048</v>
      </c>
      <c r="AR281" s="177">
        <f t="shared" si="162"/>
        <v>16.146551519630645</v>
      </c>
      <c r="AS281" s="177">
        <f t="shared" si="162"/>
        <v>16.149488721790213</v>
      </c>
      <c r="AT281" s="177">
        <f t="shared" si="162"/>
        <v>16.132807059431993</v>
      </c>
      <c r="AU281" s="177">
        <f t="shared" si="160"/>
        <v>16.229448999952904</v>
      </c>
    </row>
    <row r="282" spans="1:47" s="177" customFormat="1" ht="12.95" customHeight="1" x14ac:dyDescent="0.2">
      <c r="A282" s="199" t="s">
        <v>172</v>
      </c>
      <c r="B282" s="199"/>
      <c r="C282" s="200">
        <v>47233.398999999998</v>
      </c>
      <c r="D282" s="200"/>
      <c r="E282" s="199">
        <f t="shared" si="142"/>
        <v>2062.996450289505</v>
      </c>
      <c r="F282" s="199">
        <f t="shared" si="143"/>
        <v>2063</v>
      </c>
      <c r="G282" s="199">
        <f t="shared" si="144"/>
        <v>-2.4399999965680763E-3</v>
      </c>
      <c r="H282" s="199"/>
      <c r="I282" s="177">
        <f t="shared" si="139"/>
        <v>-2.4399999965680763E-3</v>
      </c>
      <c r="O282" s="177">
        <f t="shared" ca="1" si="145"/>
        <v>7.3024842402878098E-2</v>
      </c>
      <c r="Q282" s="198">
        <f t="shared" si="146"/>
        <v>32214.898999999998</v>
      </c>
      <c r="S282" s="178">
        <f t="shared" si="161"/>
        <v>0.1</v>
      </c>
      <c r="Z282" s="177">
        <f t="shared" si="147"/>
        <v>2063</v>
      </c>
      <c r="AA282" s="177">
        <f t="shared" si="148"/>
        <v>-2.6154750530961932E-3</v>
      </c>
      <c r="AB282" s="177">
        <f t="shared" si="149"/>
        <v>-1.4791632887193106E-2</v>
      </c>
      <c r="AC282" s="177">
        <f t="shared" si="150"/>
        <v>-2.4399999965680763E-3</v>
      </c>
      <c r="AD282" s="177">
        <f t="shared" si="151"/>
        <v>1.7547505652811685E-4</v>
      </c>
      <c r="AE282" s="177">
        <f t="shared" si="152"/>
        <v>3.0791495463545806E-9</v>
      </c>
      <c r="AF282" s="177">
        <f t="shared" si="153"/>
        <v>-2.4399999965680763E-3</v>
      </c>
      <c r="AG282" s="178"/>
      <c r="AH282" s="177">
        <f t="shared" si="154"/>
        <v>1.235163289062503E-2</v>
      </c>
      <c r="AI282" s="177">
        <f t="shared" si="155"/>
        <v>0.81864454052818703</v>
      </c>
      <c r="AJ282" s="177">
        <f t="shared" si="156"/>
        <v>0.91949493934046367</v>
      </c>
      <c r="AK282" s="177">
        <f t="shared" si="157"/>
        <v>-6.8876635088286328E-2</v>
      </c>
      <c r="AL282" s="177">
        <f t="shared" si="158"/>
        <v>-2.7786308687842403</v>
      </c>
      <c r="AM282" s="177">
        <f t="shared" si="159"/>
        <v>-5.4495950935778996</v>
      </c>
      <c r="AN282" s="177">
        <f t="shared" si="162"/>
        <v>16.147432309716876</v>
      </c>
      <c r="AO282" s="177">
        <f t="shared" si="162"/>
        <v>16.14743510007774</v>
      </c>
      <c r="AP282" s="177">
        <f t="shared" si="162"/>
        <v>16.147419206105639</v>
      </c>
      <c r="AQ282" s="177">
        <f t="shared" si="162"/>
        <v>16.147509740195719</v>
      </c>
      <c r="AR282" s="177">
        <f t="shared" si="162"/>
        <v>16.146994097998455</v>
      </c>
      <c r="AS282" s="177">
        <f t="shared" si="162"/>
        <v>16.149932644269359</v>
      </c>
      <c r="AT282" s="177">
        <f t="shared" si="162"/>
        <v>16.133239961686407</v>
      </c>
      <c r="AU282" s="177">
        <f t="shared" si="160"/>
        <v>16.229969429902404</v>
      </c>
    </row>
    <row r="283" spans="1:47" s="177" customFormat="1" ht="12.95" customHeight="1" x14ac:dyDescent="0.2">
      <c r="A283" s="199" t="s">
        <v>172</v>
      </c>
      <c r="B283" s="199"/>
      <c r="C283" s="200">
        <v>47246.455999999998</v>
      </c>
      <c r="D283" s="200"/>
      <c r="E283" s="199">
        <f t="shared" si="142"/>
        <v>2081.9917658354925</v>
      </c>
      <c r="F283" s="199">
        <f t="shared" si="143"/>
        <v>2082</v>
      </c>
      <c r="G283" s="199">
        <f t="shared" si="144"/>
        <v>-5.6600000025355257E-3</v>
      </c>
      <c r="H283" s="199"/>
      <c r="I283" s="177">
        <f t="shared" si="139"/>
        <v>-5.6600000025355257E-3</v>
      </c>
      <c r="O283" s="177">
        <f t="shared" ca="1" si="145"/>
        <v>7.2845947539312061E-2</v>
      </c>
      <c r="Q283" s="198">
        <f t="shared" si="146"/>
        <v>32227.955999999998</v>
      </c>
      <c r="S283" s="178">
        <f t="shared" si="161"/>
        <v>0.1</v>
      </c>
      <c r="Z283" s="177">
        <f t="shared" si="147"/>
        <v>2082</v>
      </c>
      <c r="AA283" s="177">
        <f t="shared" si="148"/>
        <v>-2.6603802076808521E-3</v>
      </c>
      <c r="AB283" s="177">
        <f t="shared" si="149"/>
        <v>-1.8045395053001224E-2</v>
      </c>
      <c r="AC283" s="177">
        <f t="shared" si="150"/>
        <v>-5.6600000025355257E-3</v>
      </c>
      <c r="AD283" s="177">
        <f t="shared" si="151"/>
        <v>-2.9996197948546736E-3</v>
      </c>
      <c r="AE283" s="177">
        <f t="shared" si="152"/>
        <v>8.9977189136839945E-7</v>
      </c>
      <c r="AF283" s="177">
        <f t="shared" si="153"/>
        <v>-5.6600000025355257E-3</v>
      </c>
      <c r="AG283" s="178"/>
      <c r="AH283" s="177">
        <f t="shared" si="154"/>
        <v>1.2385395050465698E-2</v>
      </c>
      <c r="AI283" s="177">
        <f t="shared" si="155"/>
        <v>0.81913276566469373</v>
      </c>
      <c r="AJ283" s="177">
        <f t="shared" si="156"/>
        <v>0.92223319384731162</v>
      </c>
      <c r="AK283" s="177">
        <f t="shared" si="157"/>
        <v>-7.0148678428141431E-2</v>
      </c>
      <c r="AL283" s="177">
        <f t="shared" si="158"/>
        <v>-2.7716073546175859</v>
      </c>
      <c r="AM283" s="177">
        <f t="shared" si="159"/>
        <v>-5.3438148216401862</v>
      </c>
      <c r="AN283" s="177">
        <f t="shared" si="162"/>
        <v>16.155846264993691</v>
      </c>
      <c r="AO283" s="177">
        <f t="shared" si="162"/>
        <v>16.155849034162461</v>
      </c>
      <c r="AP283" s="177">
        <f t="shared" si="162"/>
        <v>16.155833197698232</v>
      </c>
      <c r="AQ283" s="177">
        <f t="shared" si="162"/>
        <v>16.155923765707154</v>
      </c>
      <c r="AR283" s="177">
        <f t="shared" si="162"/>
        <v>16.155405864591245</v>
      </c>
      <c r="AS283" s="177">
        <f t="shared" si="162"/>
        <v>16.15836915646786</v>
      </c>
      <c r="AT283" s="177">
        <f t="shared" si="162"/>
        <v>16.141470109297632</v>
      </c>
      <c r="AU283" s="177">
        <f t="shared" si="160"/>
        <v>16.239857598942915</v>
      </c>
    </row>
    <row r="284" spans="1:47" s="177" customFormat="1" ht="12.95" customHeight="1" x14ac:dyDescent="0.2">
      <c r="A284" s="199" t="s">
        <v>170</v>
      </c>
      <c r="B284" s="199"/>
      <c r="C284" s="200">
        <v>47268.446000000004</v>
      </c>
      <c r="D284" s="200"/>
      <c r="E284" s="199">
        <f t="shared" si="142"/>
        <v>2113.9828042712998</v>
      </c>
      <c r="F284" s="199">
        <f t="shared" si="143"/>
        <v>2114</v>
      </c>
      <c r="G284" s="199">
        <f t="shared" si="144"/>
        <v>-1.1819999992439989E-2</v>
      </c>
      <c r="H284" s="199"/>
      <c r="I284" s="177">
        <f t="shared" si="139"/>
        <v>-1.1819999992439989E-2</v>
      </c>
      <c r="O284" s="177">
        <f t="shared" ca="1" si="145"/>
        <v>7.2544650926990292E-2</v>
      </c>
      <c r="Q284" s="198">
        <f t="shared" si="146"/>
        <v>32249.946000000004</v>
      </c>
      <c r="S284" s="178">
        <f t="shared" si="161"/>
        <v>0.1</v>
      </c>
      <c r="Z284" s="177">
        <f t="shared" si="147"/>
        <v>2114</v>
      </c>
      <c r="AA284" s="177">
        <f t="shared" si="148"/>
        <v>-2.7379147874023856E-3</v>
      </c>
      <c r="AB284" s="177">
        <f t="shared" si="149"/>
        <v>-2.4260318011237944E-2</v>
      </c>
      <c r="AC284" s="177">
        <f t="shared" si="150"/>
        <v>-1.1819999992439989E-2</v>
      </c>
      <c r="AD284" s="177">
        <f t="shared" si="151"/>
        <v>-9.0820852050376034E-3</v>
      </c>
      <c r="AE284" s="177">
        <f t="shared" si="152"/>
        <v>8.2484271671562933E-6</v>
      </c>
      <c r="AF284" s="177">
        <f t="shared" si="153"/>
        <v>-1.1819999992439989E-2</v>
      </c>
      <c r="AG284" s="178"/>
      <c r="AH284" s="177">
        <f t="shared" si="154"/>
        <v>1.2440318018797957E-2</v>
      </c>
      <c r="AI284" s="177">
        <f t="shared" si="155"/>
        <v>0.81997658285358022</v>
      </c>
      <c r="AJ284" s="177">
        <f t="shared" si="156"/>
        <v>0.92674930621574125</v>
      </c>
      <c r="AK284" s="177">
        <f t="shared" si="157"/>
        <v>-7.2286671110540837E-2</v>
      </c>
      <c r="AL284" s="177">
        <f t="shared" si="158"/>
        <v>-2.7597590694803547</v>
      </c>
      <c r="AM284" s="177">
        <f t="shared" si="159"/>
        <v>-5.1740898365888084</v>
      </c>
      <c r="AN284" s="177">
        <f t="shared" si="162"/>
        <v>16.170028638044787</v>
      </c>
      <c r="AO284" s="177">
        <f t="shared" si="162"/>
        <v>16.170031366126423</v>
      </c>
      <c r="AP284" s="177">
        <f t="shared" si="162"/>
        <v>16.170015656011515</v>
      </c>
      <c r="AQ284" s="177">
        <f t="shared" si="162"/>
        <v>16.170106127023022</v>
      </c>
      <c r="AR284" s="177">
        <f t="shared" si="162"/>
        <v>16.169585180684042</v>
      </c>
      <c r="AS284" s="177">
        <f t="shared" si="162"/>
        <v>16.172586728388765</v>
      </c>
      <c r="AT284" s="177">
        <f t="shared" si="162"/>
        <v>16.155353238247123</v>
      </c>
      <c r="AU284" s="177">
        <f t="shared" si="160"/>
        <v>16.256511357326936</v>
      </c>
    </row>
    <row r="285" spans="1:47" s="177" customFormat="1" ht="12.95" customHeight="1" x14ac:dyDescent="0.2">
      <c r="A285" s="199" t="s">
        <v>170</v>
      </c>
      <c r="B285" s="199"/>
      <c r="C285" s="200">
        <v>47290.445</v>
      </c>
      <c r="D285" s="200"/>
      <c r="E285" s="199">
        <f t="shared" si="142"/>
        <v>2145.9869359015424</v>
      </c>
      <c r="F285" s="199">
        <f t="shared" si="143"/>
        <v>2146</v>
      </c>
      <c r="G285" s="199">
        <f t="shared" si="144"/>
        <v>-8.979999998700805E-3</v>
      </c>
      <c r="H285" s="199"/>
      <c r="I285" s="177">
        <f t="shared" si="139"/>
        <v>-8.979999998700805E-3</v>
      </c>
      <c r="O285" s="177">
        <f t="shared" ca="1" si="145"/>
        <v>7.2243354314668523E-2</v>
      </c>
      <c r="Q285" s="198">
        <f t="shared" si="146"/>
        <v>32271.945</v>
      </c>
      <c r="S285" s="178">
        <f t="shared" si="161"/>
        <v>0.1</v>
      </c>
      <c r="Z285" s="177">
        <f t="shared" si="147"/>
        <v>2146</v>
      </c>
      <c r="AA285" s="177">
        <f t="shared" si="148"/>
        <v>-2.8178544038904626E-3</v>
      </c>
      <c r="AB285" s="177">
        <f t="shared" si="149"/>
        <v>-2.1472792314895586E-2</v>
      </c>
      <c r="AC285" s="177">
        <f t="shared" si="150"/>
        <v>-8.979999998700805E-3</v>
      </c>
      <c r="AD285" s="177">
        <f t="shared" si="151"/>
        <v>-6.1621455948103424E-3</v>
      </c>
      <c r="AE285" s="177">
        <f t="shared" si="152"/>
        <v>3.7972038331640513E-6</v>
      </c>
      <c r="AF285" s="177">
        <f t="shared" si="153"/>
        <v>-8.979999998700805E-3</v>
      </c>
      <c r="AG285" s="178"/>
      <c r="AH285" s="177">
        <f t="shared" si="154"/>
        <v>1.249279231619478E-2</v>
      </c>
      <c r="AI285" s="177">
        <f t="shared" si="155"/>
        <v>0.820847517586204</v>
      </c>
      <c r="AJ285" s="177">
        <f t="shared" si="156"/>
        <v>0.93114436632102127</v>
      </c>
      <c r="AK285" s="177">
        <f t="shared" si="157"/>
        <v>-7.4418959857632153E-2</v>
      </c>
      <c r="AL285" s="177">
        <f t="shared" si="158"/>
        <v>-2.7478859805535172</v>
      </c>
      <c r="AM285" s="177">
        <f t="shared" si="159"/>
        <v>-5.014136132715576</v>
      </c>
      <c r="AN285" s="177">
        <f t="shared" si="162"/>
        <v>16.184225848809074</v>
      </c>
      <c r="AO285" s="177">
        <f t="shared" si="162"/>
        <v>16.184228529379144</v>
      </c>
      <c r="AP285" s="177">
        <f t="shared" si="162"/>
        <v>16.184212981372575</v>
      </c>
      <c r="AQ285" s="177">
        <f t="shared" si="162"/>
        <v>16.184303165608121</v>
      </c>
      <c r="AR285" s="177">
        <f t="shared" si="162"/>
        <v>16.183780121798801</v>
      </c>
      <c r="AS285" s="177">
        <f t="shared" si="162"/>
        <v>16.186815602072681</v>
      </c>
      <c r="AT285" s="177">
        <f t="shared" si="162"/>
        <v>16.169264422516637</v>
      </c>
      <c r="AU285" s="177">
        <f t="shared" si="160"/>
        <v>16.273165115710952</v>
      </c>
    </row>
    <row r="286" spans="1:47" s="177" customFormat="1" ht="12.95" customHeight="1" x14ac:dyDescent="0.2">
      <c r="A286" s="199" t="s">
        <v>173</v>
      </c>
      <c r="B286" s="199"/>
      <c r="C286" s="200">
        <v>47569.527999999998</v>
      </c>
      <c r="D286" s="200"/>
      <c r="E286" s="199">
        <f t="shared" si="142"/>
        <v>2551.9967121533955</v>
      </c>
      <c r="F286" s="199">
        <f t="shared" si="143"/>
        <v>2552</v>
      </c>
      <c r="G286" s="199">
        <f t="shared" si="144"/>
        <v>-2.2600000011152588E-3</v>
      </c>
      <c r="H286" s="199"/>
      <c r="I286" s="177">
        <f t="shared" si="139"/>
        <v>-2.2600000011152588E-3</v>
      </c>
      <c r="O286" s="177">
        <f t="shared" ca="1" si="145"/>
        <v>6.8420653545836152E-2</v>
      </c>
      <c r="Q286" s="198">
        <f t="shared" si="146"/>
        <v>32551.027999999998</v>
      </c>
      <c r="S286" s="178">
        <f t="shared" si="161"/>
        <v>0.1</v>
      </c>
      <c r="Z286" s="177">
        <f t="shared" si="147"/>
        <v>2552</v>
      </c>
      <c r="AA286" s="177">
        <f t="shared" si="148"/>
        <v>-4.0479417928819504E-3</v>
      </c>
      <c r="AB286" s="177">
        <f t="shared" si="149"/>
        <v>-1.5198917702439356E-2</v>
      </c>
      <c r="AC286" s="177">
        <f t="shared" si="150"/>
        <v>-2.2600000011152588E-3</v>
      </c>
      <c r="AD286" s="177">
        <f t="shared" si="151"/>
        <v>1.7879417917666916E-3</v>
      </c>
      <c r="AE286" s="177">
        <f t="shared" si="152"/>
        <v>3.1967358507458875E-7</v>
      </c>
      <c r="AF286" s="177">
        <f t="shared" si="153"/>
        <v>-2.2600000011152588E-3</v>
      </c>
      <c r="AG286" s="178"/>
      <c r="AH286" s="177">
        <f t="shared" si="154"/>
        <v>1.2938917701324097E-2</v>
      </c>
      <c r="AI286" s="177">
        <f t="shared" si="155"/>
        <v>0.83429680901158754</v>
      </c>
      <c r="AJ286" s="177">
        <f t="shared" si="156"/>
        <v>0.97587313702801182</v>
      </c>
      <c r="AK286" s="177">
        <f t="shared" si="157"/>
        <v>-0.10087738119903328</v>
      </c>
      <c r="AL286" s="177">
        <f t="shared" si="158"/>
        <v>-2.5947396609793998</v>
      </c>
      <c r="AM286" s="177">
        <f t="shared" si="159"/>
        <v>-3.5656903448572743</v>
      </c>
      <c r="AN286" s="177">
        <f t="shared" si="162"/>
        <v>16.365843378134997</v>
      </c>
      <c r="AO286" s="177">
        <f t="shared" si="162"/>
        <v>16.365845092018755</v>
      </c>
      <c r="AP286" s="177">
        <f t="shared" si="162"/>
        <v>16.365833927107339</v>
      </c>
      <c r="AQ286" s="177">
        <f t="shared" si="162"/>
        <v>16.365906661452133</v>
      </c>
      <c r="AR286" s="177">
        <f t="shared" si="162"/>
        <v>16.365432903507788</v>
      </c>
      <c r="AS286" s="177">
        <f t="shared" si="162"/>
        <v>16.3685218678648</v>
      </c>
      <c r="AT286" s="177">
        <f t="shared" si="162"/>
        <v>16.34851149531859</v>
      </c>
      <c r="AU286" s="177">
        <f t="shared" si="160"/>
        <v>16.484459675208186</v>
      </c>
    </row>
    <row r="287" spans="1:47" s="177" customFormat="1" ht="12.95" customHeight="1" x14ac:dyDescent="0.2">
      <c r="A287" s="199" t="s">
        <v>173</v>
      </c>
      <c r="B287" s="199"/>
      <c r="C287" s="200">
        <v>47587.402000000002</v>
      </c>
      <c r="D287" s="200"/>
      <c r="E287" s="199">
        <f t="shared" si="142"/>
        <v>2577.9997963280925</v>
      </c>
      <c r="F287" s="199">
        <f t="shared" si="143"/>
        <v>2578</v>
      </c>
      <c r="G287" s="199">
        <f t="shared" si="144"/>
        <v>-1.3999999646330252E-4</v>
      </c>
      <c r="H287" s="199"/>
      <c r="I287" s="177">
        <f t="shared" si="139"/>
        <v>-1.3999999646330252E-4</v>
      </c>
      <c r="O287" s="177">
        <f t="shared" ca="1" si="145"/>
        <v>6.8175850048324715E-2</v>
      </c>
      <c r="Q287" s="198">
        <f t="shared" si="146"/>
        <v>32568.902000000002</v>
      </c>
      <c r="S287" s="178">
        <f t="shared" si="161"/>
        <v>0.1</v>
      </c>
      <c r="Z287" s="177">
        <f t="shared" si="147"/>
        <v>2578</v>
      </c>
      <c r="AA287" s="177">
        <f t="shared" si="148"/>
        <v>-4.1407757559883268E-3</v>
      </c>
      <c r="AB287" s="177">
        <f t="shared" si="149"/>
        <v>-1.3093188103726009E-2</v>
      </c>
      <c r="AC287" s="177">
        <f t="shared" si="150"/>
        <v>-1.3999999646330252E-4</v>
      </c>
      <c r="AD287" s="177">
        <f t="shared" si="151"/>
        <v>4.0007757595250243E-3</v>
      </c>
      <c r="AE287" s="177">
        <f t="shared" si="152"/>
        <v>1.6006206678003037E-6</v>
      </c>
      <c r="AF287" s="177">
        <f t="shared" si="153"/>
        <v>-1.3999999646330252E-4</v>
      </c>
      <c r="AG287" s="178"/>
      <c r="AH287" s="177">
        <f t="shared" si="154"/>
        <v>1.2953188107262707E-2</v>
      </c>
      <c r="AI287" s="177">
        <f t="shared" si="155"/>
        <v>0.83531265658982623</v>
      </c>
      <c r="AJ287" s="177">
        <f t="shared" si="156"/>
        <v>0.97800526054591519</v>
      </c>
      <c r="AK287" s="177">
        <f t="shared" si="157"/>
        <v>-0.10252742297462109</v>
      </c>
      <c r="AL287" s="177">
        <f t="shared" si="158"/>
        <v>-2.5847513115235561</v>
      </c>
      <c r="AM287" s="177">
        <f t="shared" si="159"/>
        <v>-3.4983972694449417</v>
      </c>
      <c r="AN287" s="177">
        <f t="shared" si="162"/>
        <v>16.377580990856508</v>
      </c>
      <c r="AO287" s="177">
        <f t="shared" si="162"/>
        <v>16.377582632409297</v>
      </c>
      <c r="AP287" s="177">
        <f t="shared" si="162"/>
        <v>16.377571840064288</v>
      </c>
      <c r="AQ287" s="177">
        <f t="shared" si="162"/>
        <v>16.37764279573836</v>
      </c>
      <c r="AR287" s="177">
        <f t="shared" si="162"/>
        <v>16.377176361447646</v>
      </c>
      <c r="AS287" s="177">
        <f t="shared" si="162"/>
        <v>16.380245679237404</v>
      </c>
      <c r="AT287" s="177">
        <f t="shared" si="162"/>
        <v>16.360182592118765</v>
      </c>
      <c r="AU287" s="177">
        <f t="shared" si="160"/>
        <v>16.497990853895203</v>
      </c>
    </row>
    <row r="288" spans="1:47" s="177" customFormat="1" ht="12.95" customHeight="1" x14ac:dyDescent="0.2">
      <c r="A288" s="199" t="s">
        <v>170</v>
      </c>
      <c r="B288" s="199"/>
      <c r="C288" s="200">
        <v>47699.436999999998</v>
      </c>
      <c r="D288" s="200"/>
      <c r="E288" s="199">
        <f t="shared" si="142"/>
        <v>2740.9882452209849</v>
      </c>
      <c r="F288" s="199">
        <f t="shared" si="143"/>
        <v>2741</v>
      </c>
      <c r="G288" s="199">
        <f t="shared" si="144"/>
        <v>-8.0799999996088445E-3</v>
      </c>
      <c r="H288" s="199"/>
      <c r="I288" s="177">
        <f t="shared" si="139"/>
        <v>-8.0799999996088445E-3</v>
      </c>
      <c r="O288" s="177">
        <f t="shared" ca="1" si="145"/>
        <v>6.6641120429310724E-2</v>
      </c>
      <c r="Q288" s="198">
        <f t="shared" si="146"/>
        <v>32680.936999999998</v>
      </c>
      <c r="S288" s="178">
        <f t="shared" si="161"/>
        <v>0.1</v>
      </c>
      <c r="Z288" s="177">
        <f t="shared" si="147"/>
        <v>2741</v>
      </c>
      <c r="AA288" s="177">
        <f t="shared" si="148"/>
        <v>-4.7627768735803554E-3</v>
      </c>
      <c r="AB288" s="177">
        <f t="shared" si="149"/>
        <v>-2.108199262908203E-2</v>
      </c>
      <c r="AC288" s="177">
        <f t="shared" si="150"/>
        <v>-8.0799999996088445E-3</v>
      </c>
      <c r="AD288" s="177">
        <f t="shared" si="151"/>
        <v>-3.3172231260284891E-3</v>
      </c>
      <c r="AE288" s="177">
        <f t="shared" si="152"/>
        <v>1.1003969267858223E-6</v>
      </c>
      <c r="AF288" s="177">
        <f t="shared" si="153"/>
        <v>-8.0799999996088445E-3</v>
      </c>
      <c r="AG288" s="178"/>
      <c r="AH288" s="177">
        <f t="shared" si="154"/>
        <v>1.3001992629473188E-2</v>
      </c>
      <c r="AI288" s="177">
        <f t="shared" si="155"/>
        <v>0.84211667716495264</v>
      </c>
      <c r="AJ288" s="177">
        <f t="shared" si="156"/>
        <v>0.98922596546027786</v>
      </c>
      <c r="AK288" s="177">
        <f t="shared" si="157"/>
        <v>-0.11272377704762016</v>
      </c>
      <c r="AL288" s="177">
        <f t="shared" si="158"/>
        <v>-2.5215530036488225</v>
      </c>
      <c r="AM288" s="177">
        <f t="shared" si="159"/>
        <v>-3.1215919588452392</v>
      </c>
      <c r="AN288" s="177">
        <f t="shared" si="162"/>
        <v>16.451506033904586</v>
      </c>
      <c r="AO288" s="177">
        <f t="shared" si="162"/>
        <v>16.451507234068753</v>
      </c>
      <c r="AP288" s="177">
        <f t="shared" si="162"/>
        <v>16.451498829250241</v>
      </c>
      <c r="AQ288" s="177">
        <f t="shared" si="162"/>
        <v>16.451557690042051</v>
      </c>
      <c r="AR288" s="177">
        <f t="shared" si="162"/>
        <v>16.451145541920969</v>
      </c>
      <c r="AS288" s="177">
        <f t="shared" si="162"/>
        <v>16.454034729897053</v>
      </c>
      <c r="AT288" s="177">
        <f t="shared" si="162"/>
        <v>16.433939561612942</v>
      </c>
      <c r="AU288" s="177">
        <f t="shared" si="160"/>
        <v>16.582820935663797</v>
      </c>
    </row>
    <row r="289" spans="1:47" s="177" customFormat="1" ht="12.95" customHeight="1" x14ac:dyDescent="0.2">
      <c r="A289" s="199" t="s">
        <v>174</v>
      </c>
      <c r="B289" s="199"/>
      <c r="C289" s="200">
        <v>47928.334999999999</v>
      </c>
      <c r="D289" s="200"/>
      <c r="E289" s="199">
        <f t="shared" si="142"/>
        <v>3073.9889144287026</v>
      </c>
      <c r="F289" s="199">
        <f t="shared" si="143"/>
        <v>3074</v>
      </c>
      <c r="G289" s="199">
        <f t="shared" si="144"/>
        <v>-7.6199999966775067E-3</v>
      </c>
      <c r="H289" s="199"/>
      <c r="I289" s="177">
        <f t="shared" si="139"/>
        <v>-7.6199999966775067E-3</v>
      </c>
      <c r="O289" s="177">
        <f t="shared" ca="1" si="145"/>
        <v>6.3505752557337369E-2</v>
      </c>
      <c r="Q289" s="198">
        <f t="shared" si="146"/>
        <v>32909.834999999999</v>
      </c>
      <c r="S289" s="178">
        <f t="shared" si="161"/>
        <v>0.1</v>
      </c>
      <c r="Z289" s="177">
        <f t="shared" si="147"/>
        <v>3074</v>
      </c>
      <c r="AA289" s="177">
        <f t="shared" si="148"/>
        <v>-6.2542519022817621E-3</v>
      </c>
      <c r="AB289" s="177">
        <f t="shared" si="149"/>
        <v>-2.0497417453674813E-2</v>
      </c>
      <c r="AC289" s="177">
        <f t="shared" si="150"/>
        <v>-7.6199999966775067E-3</v>
      </c>
      <c r="AD289" s="177">
        <f t="shared" si="151"/>
        <v>-1.3657480943957447E-3</v>
      </c>
      <c r="AE289" s="177">
        <f t="shared" si="152"/>
        <v>1.8652678573456079E-7</v>
      </c>
      <c r="AF289" s="177">
        <f t="shared" si="153"/>
        <v>-7.6199999966775067E-3</v>
      </c>
      <c r="AG289" s="178"/>
      <c r="AH289" s="177">
        <f t="shared" si="154"/>
        <v>1.2877417456997307E-2</v>
      </c>
      <c r="AI289" s="177">
        <f t="shared" si="155"/>
        <v>0.85840991396179289</v>
      </c>
      <c r="AJ289" s="177">
        <f t="shared" si="156"/>
        <v>0.99989781813850609</v>
      </c>
      <c r="AK289" s="177">
        <f t="shared" si="157"/>
        <v>-0.13261237150813077</v>
      </c>
      <c r="AL289" s="177">
        <f t="shared" si="158"/>
        <v>-2.3889239875097248</v>
      </c>
      <c r="AM289" s="177">
        <f t="shared" si="159"/>
        <v>-2.5305663068177529</v>
      </c>
      <c r="AN289" s="177">
        <f t="shared" si="162"/>
        <v>16.604572808086456</v>
      </c>
      <c r="AO289" s="177">
        <f t="shared" si="162"/>
        <v>16.604573295709141</v>
      </c>
      <c r="AP289" s="177">
        <f t="shared" si="162"/>
        <v>16.604569269215546</v>
      </c>
      <c r="AQ289" s="177">
        <f t="shared" si="162"/>
        <v>16.604602518175646</v>
      </c>
      <c r="AR289" s="177">
        <f t="shared" si="162"/>
        <v>16.604328004764174</v>
      </c>
      <c r="AS289" s="177">
        <f t="shared" si="162"/>
        <v>16.606597303453</v>
      </c>
      <c r="AT289" s="177">
        <f t="shared" si="162"/>
        <v>16.588026747054869</v>
      </c>
      <c r="AU289" s="177">
        <f t="shared" si="160"/>
        <v>16.756124108847487</v>
      </c>
    </row>
    <row r="290" spans="1:47" s="177" customFormat="1" ht="12.95" customHeight="1" x14ac:dyDescent="0.2">
      <c r="A290" s="199" t="s">
        <v>174</v>
      </c>
      <c r="B290" s="199"/>
      <c r="C290" s="200">
        <v>47954.453999999998</v>
      </c>
      <c r="D290" s="200"/>
      <c r="E290" s="199">
        <f t="shared" si="142"/>
        <v>3111.9868195175891</v>
      </c>
      <c r="F290" s="199">
        <f t="shared" si="143"/>
        <v>3112</v>
      </c>
      <c r="G290" s="199">
        <f t="shared" si="144"/>
        <v>-9.059999996679835E-3</v>
      </c>
      <c r="H290" s="199"/>
      <c r="I290" s="177">
        <f t="shared" si="139"/>
        <v>-9.059999996679835E-3</v>
      </c>
      <c r="O290" s="177">
        <f t="shared" ca="1" si="145"/>
        <v>6.3147962830205281E-2</v>
      </c>
      <c r="Q290" s="198">
        <f t="shared" si="146"/>
        <v>32935.953999999998</v>
      </c>
      <c r="S290" s="178">
        <f t="shared" si="161"/>
        <v>0.1</v>
      </c>
      <c r="Z290" s="177">
        <f t="shared" si="147"/>
        <v>3112</v>
      </c>
      <c r="AA290" s="177">
        <f t="shared" si="148"/>
        <v>-6.4438110108042818E-3</v>
      </c>
      <c r="AB290" s="177">
        <f t="shared" si="149"/>
        <v>-2.1903540542915934E-2</v>
      </c>
      <c r="AC290" s="177">
        <f t="shared" si="150"/>
        <v>-9.059999996679835E-3</v>
      </c>
      <c r="AD290" s="177">
        <f t="shared" si="151"/>
        <v>-2.6161889858755533E-3</v>
      </c>
      <c r="AE290" s="177">
        <f t="shared" si="152"/>
        <v>6.8444448098165566E-7</v>
      </c>
      <c r="AF290" s="177">
        <f t="shared" si="153"/>
        <v>-9.059999996679835E-3</v>
      </c>
      <c r="AG290" s="178"/>
      <c r="AH290" s="177">
        <f t="shared" si="154"/>
        <v>1.2843540546236099E-2</v>
      </c>
      <c r="AI290" s="177">
        <f t="shared" si="155"/>
        <v>0.8604786585777664</v>
      </c>
      <c r="AJ290" s="177">
        <f t="shared" si="156"/>
        <v>0.99999930728355235</v>
      </c>
      <c r="AK290" s="177">
        <f t="shared" si="157"/>
        <v>-0.13478719831296251</v>
      </c>
      <c r="AL290" s="177">
        <f t="shared" si="158"/>
        <v>-2.3734512375370542</v>
      </c>
      <c r="AM290" s="177">
        <f t="shared" si="159"/>
        <v>-2.474386727850153</v>
      </c>
      <c r="AN290" s="177">
        <f t="shared" si="162"/>
        <v>16.622234064179413</v>
      </c>
      <c r="AO290" s="177">
        <f t="shared" si="162"/>
        <v>16.622234492828973</v>
      </c>
      <c r="AP290" s="177">
        <f t="shared" si="162"/>
        <v>16.622230872728714</v>
      </c>
      <c r="AQ290" s="177">
        <f t="shared" si="162"/>
        <v>16.62226144631671</v>
      </c>
      <c r="AR290" s="177">
        <f t="shared" si="162"/>
        <v>16.622003274941765</v>
      </c>
      <c r="AS290" s="177">
        <f t="shared" si="162"/>
        <v>16.624186068432067</v>
      </c>
      <c r="AT290" s="177">
        <f t="shared" si="162"/>
        <v>16.605921033491555</v>
      </c>
      <c r="AU290" s="177">
        <f t="shared" si="160"/>
        <v>16.77590044692851</v>
      </c>
    </row>
    <row r="291" spans="1:47" s="177" customFormat="1" ht="12.95" customHeight="1" x14ac:dyDescent="0.2">
      <c r="A291" s="199" t="s">
        <v>175</v>
      </c>
      <c r="B291" s="199"/>
      <c r="C291" s="200">
        <v>47967.506000000001</v>
      </c>
      <c r="D291" s="200"/>
      <c r="E291" s="199">
        <f t="shared" si="142"/>
        <v>3130.9748610666643</v>
      </c>
      <c r="F291" s="199">
        <f t="shared" si="143"/>
        <v>3131</v>
      </c>
      <c r="G291" s="199">
        <f t="shared" si="144"/>
        <v>-1.7279999992751982E-2</v>
      </c>
      <c r="H291" s="199"/>
      <c r="I291" s="177">
        <f t="shared" si="139"/>
        <v>-1.7279999992751982E-2</v>
      </c>
      <c r="O291" s="177">
        <f t="shared" ca="1" si="145"/>
        <v>6.2969067966639231E-2</v>
      </c>
      <c r="Q291" s="198">
        <f t="shared" si="146"/>
        <v>32949.006000000001</v>
      </c>
      <c r="S291" s="178">
        <f t="shared" si="161"/>
        <v>0.1</v>
      </c>
      <c r="Z291" s="177">
        <f t="shared" si="147"/>
        <v>3131</v>
      </c>
      <c r="AA291" s="177">
        <f t="shared" si="148"/>
        <v>-6.5401049072107281E-3</v>
      </c>
      <c r="AB291" s="177">
        <f t="shared" si="149"/>
        <v>-3.01050646673388E-2</v>
      </c>
      <c r="AC291" s="177">
        <f t="shared" si="150"/>
        <v>-1.7279999992751982E-2</v>
      </c>
      <c r="AD291" s="177">
        <f t="shared" si="151"/>
        <v>-1.0739895085541254E-2</v>
      </c>
      <c r="AE291" s="177">
        <f t="shared" si="152"/>
        <v>1.1534534644843319E-5</v>
      </c>
      <c r="AF291" s="177">
        <f t="shared" si="153"/>
        <v>-1.7279999992751982E-2</v>
      </c>
      <c r="AG291" s="178"/>
      <c r="AH291" s="177">
        <f t="shared" si="154"/>
        <v>1.2825064674586818E-2</v>
      </c>
      <c r="AI291" s="177">
        <f t="shared" si="155"/>
        <v>0.86152941262149729</v>
      </c>
      <c r="AJ291" s="177">
        <f t="shared" si="156"/>
        <v>0.9999600244174276</v>
      </c>
      <c r="AK291" s="177">
        <f t="shared" si="157"/>
        <v>-0.1358664416711125</v>
      </c>
      <c r="AL291" s="177">
        <f t="shared" si="158"/>
        <v>-2.3656867104107278</v>
      </c>
      <c r="AM291" s="177">
        <f t="shared" si="159"/>
        <v>-2.4469979227891838</v>
      </c>
      <c r="AN291" s="177">
        <f t="shared" ref="AN291:AT300" si="163">$AU291+$AB$7*SIN(AO291)</f>
        <v>16.631080746103596</v>
      </c>
      <c r="AO291" s="177">
        <f t="shared" si="163"/>
        <v>16.6310811470725</v>
      </c>
      <c r="AP291" s="177">
        <f t="shared" si="163"/>
        <v>16.631077721280278</v>
      </c>
      <c r="AQ291" s="177">
        <f t="shared" si="163"/>
        <v>16.631106991013478</v>
      </c>
      <c r="AR291" s="177">
        <f t="shared" si="163"/>
        <v>16.630856948907091</v>
      </c>
      <c r="AS291" s="177">
        <f t="shared" si="163"/>
        <v>16.632995650172067</v>
      </c>
      <c r="AT291" s="177">
        <f t="shared" si="163"/>
        <v>16.614893060738222</v>
      </c>
      <c r="AU291" s="177">
        <f t="shared" si="160"/>
        <v>16.785788615969022</v>
      </c>
    </row>
    <row r="292" spans="1:47" s="177" customFormat="1" ht="12.95" customHeight="1" x14ac:dyDescent="0.2">
      <c r="A292" s="177" t="s">
        <v>175</v>
      </c>
      <c r="C292" s="196">
        <v>47967.516000000003</v>
      </c>
      <c r="D292" s="196"/>
      <c r="E292" s="199">
        <f t="shared" si="142"/>
        <v>3130.9894090604989</v>
      </c>
      <c r="F292" s="199">
        <f t="shared" si="143"/>
        <v>3131</v>
      </c>
      <c r="G292" s="199">
        <f t="shared" si="144"/>
        <v>-7.2799999907147139E-3</v>
      </c>
      <c r="H292" s="199"/>
      <c r="I292" s="177">
        <f t="shared" si="139"/>
        <v>-7.2799999907147139E-3</v>
      </c>
      <c r="O292" s="177">
        <f t="shared" ca="1" si="145"/>
        <v>6.2969067966639231E-2</v>
      </c>
      <c r="Q292" s="198">
        <f t="shared" si="146"/>
        <v>32949.016000000003</v>
      </c>
      <c r="S292" s="178">
        <f t="shared" si="161"/>
        <v>0.1</v>
      </c>
      <c r="Z292" s="177">
        <f t="shared" si="147"/>
        <v>3131</v>
      </c>
      <c r="AA292" s="177">
        <f t="shared" si="148"/>
        <v>-6.5401049072107281E-3</v>
      </c>
      <c r="AB292" s="177">
        <f t="shared" si="149"/>
        <v>-2.0105064665301531E-2</v>
      </c>
      <c r="AC292" s="177">
        <f t="shared" si="150"/>
        <v>-7.2799999907147139E-3</v>
      </c>
      <c r="AD292" s="177">
        <f t="shared" si="151"/>
        <v>-7.3989508350398581E-4</v>
      </c>
      <c r="AE292" s="177">
        <f t="shared" si="152"/>
        <v>5.4744473459337013E-8</v>
      </c>
      <c r="AF292" s="177">
        <f t="shared" si="153"/>
        <v>-7.2799999907147139E-3</v>
      </c>
      <c r="AG292" s="178"/>
      <c r="AH292" s="177">
        <f t="shared" si="154"/>
        <v>1.2825064674586818E-2</v>
      </c>
      <c r="AI292" s="177">
        <f t="shared" si="155"/>
        <v>0.86152941262149729</v>
      </c>
      <c r="AJ292" s="177">
        <f t="shared" si="156"/>
        <v>0.9999600244174276</v>
      </c>
      <c r="AK292" s="177">
        <f t="shared" si="157"/>
        <v>-0.1358664416711125</v>
      </c>
      <c r="AL292" s="177">
        <f t="shared" si="158"/>
        <v>-2.3656867104107278</v>
      </c>
      <c r="AM292" s="177">
        <f t="shared" si="159"/>
        <v>-2.4469979227891838</v>
      </c>
      <c r="AN292" s="177">
        <f t="shared" si="163"/>
        <v>16.631080746103596</v>
      </c>
      <c r="AO292" s="177">
        <f t="shared" si="163"/>
        <v>16.6310811470725</v>
      </c>
      <c r="AP292" s="177">
        <f t="shared" si="163"/>
        <v>16.631077721280278</v>
      </c>
      <c r="AQ292" s="177">
        <f t="shared" si="163"/>
        <v>16.631106991013478</v>
      </c>
      <c r="AR292" s="177">
        <f t="shared" si="163"/>
        <v>16.630856948907091</v>
      </c>
      <c r="AS292" s="177">
        <f t="shared" si="163"/>
        <v>16.632995650172067</v>
      </c>
      <c r="AT292" s="177">
        <f t="shared" si="163"/>
        <v>16.614893060738222</v>
      </c>
      <c r="AU292" s="177">
        <f t="shared" si="160"/>
        <v>16.785788615969022</v>
      </c>
    </row>
    <row r="293" spans="1:47" s="177" customFormat="1" ht="12.95" customHeight="1" x14ac:dyDescent="0.2">
      <c r="A293" s="177" t="s">
        <v>176</v>
      </c>
      <c r="C293" s="196">
        <v>47996.381999999998</v>
      </c>
      <c r="D293" s="196"/>
      <c r="E293" s="199">
        <f t="shared" si="142"/>
        <v>3172.9836480549334</v>
      </c>
      <c r="F293" s="199">
        <f t="shared" si="143"/>
        <v>3173</v>
      </c>
      <c r="G293" s="199">
        <f t="shared" si="144"/>
        <v>-1.1239999999816064E-2</v>
      </c>
      <c r="H293" s="199"/>
      <c r="I293" s="177">
        <f t="shared" si="139"/>
        <v>-1.1239999999816064E-2</v>
      </c>
      <c r="O293" s="177">
        <f t="shared" ca="1" si="145"/>
        <v>6.2573616162966916E-2</v>
      </c>
      <c r="Q293" s="198">
        <f t="shared" si="146"/>
        <v>32977.881999999998</v>
      </c>
      <c r="S293" s="178">
        <f t="shared" si="161"/>
        <v>0.1</v>
      </c>
      <c r="Z293" s="177">
        <f t="shared" si="147"/>
        <v>3173</v>
      </c>
      <c r="AA293" s="177">
        <f t="shared" si="148"/>
        <v>-6.7565626922061073E-3</v>
      </c>
      <c r="AB293" s="177">
        <f t="shared" si="149"/>
        <v>-2.4020571095653365E-2</v>
      </c>
      <c r="AC293" s="177">
        <f t="shared" si="150"/>
        <v>-1.1239999999816064E-2</v>
      </c>
      <c r="AD293" s="177">
        <f t="shared" si="151"/>
        <v>-4.4834373076099564E-3</v>
      </c>
      <c r="AE293" s="177">
        <f t="shared" si="152"/>
        <v>2.0101210091268816E-6</v>
      </c>
      <c r="AF293" s="177">
        <f t="shared" si="153"/>
        <v>-1.1239999999816064E-2</v>
      </c>
      <c r="AG293" s="178"/>
      <c r="AH293" s="177">
        <f t="shared" si="154"/>
        <v>1.2780571095837299E-2</v>
      </c>
      <c r="AI293" s="177">
        <f t="shared" si="155"/>
        <v>0.86389105713346792</v>
      </c>
      <c r="AJ293" s="177">
        <f t="shared" si="156"/>
        <v>0.99965750081577587</v>
      </c>
      <c r="AK293" s="177">
        <f t="shared" si="157"/>
        <v>-0.13823222928489753</v>
      </c>
      <c r="AL293" s="177">
        <f t="shared" si="158"/>
        <v>-2.3484550611906028</v>
      </c>
      <c r="AM293" s="177">
        <f t="shared" si="159"/>
        <v>-2.3880339465093514</v>
      </c>
      <c r="AN293" s="177">
        <f t="shared" si="163"/>
        <v>16.650675240351582</v>
      </c>
      <c r="AO293" s="177">
        <f t="shared" si="163"/>
        <v>16.650675584349671</v>
      </c>
      <c r="AP293" s="177">
        <f t="shared" si="163"/>
        <v>16.650672566569082</v>
      </c>
      <c r="AQ293" s="177">
        <f t="shared" si="163"/>
        <v>16.650699040980175</v>
      </c>
      <c r="AR293" s="177">
        <f t="shared" si="163"/>
        <v>16.650466818938675</v>
      </c>
      <c r="AS293" s="177">
        <f t="shared" si="163"/>
        <v>16.652506308421213</v>
      </c>
      <c r="AT293" s="177">
        <f t="shared" si="163"/>
        <v>16.634785381526616</v>
      </c>
      <c r="AU293" s="177">
        <f t="shared" si="160"/>
        <v>16.807646673848044</v>
      </c>
    </row>
    <row r="294" spans="1:47" s="177" customFormat="1" ht="12.95" customHeight="1" x14ac:dyDescent="0.2">
      <c r="A294" s="177" t="s">
        <v>176</v>
      </c>
      <c r="C294" s="196">
        <v>48042.446000000004</v>
      </c>
      <c r="D294" s="196"/>
      <c r="E294" s="199">
        <f t="shared" si="142"/>
        <v>3239.9975268410572</v>
      </c>
      <c r="F294" s="199">
        <f t="shared" si="143"/>
        <v>3240</v>
      </c>
      <c r="G294" s="199">
        <f t="shared" si="144"/>
        <v>-1.6999999934341758E-3</v>
      </c>
      <c r="H294" s="199"/>
      <c r="I294" s="177">
        <f t="shared" si="139"/>
        <v>-1.6999999934341758E-3</v>
      </c>
      <c r="O294" s="177">
        <f t="shared" ca="1" si="145"/>
        <v>6.1942776380918226E-2</v>
      </c>
      <c r="Q294" s="198">
        <f t="shared" si="146"/>
        <v>33023.946000000004</v>
      </c>
      <c r="S294" s="178">
        <f t="shared" si="161"/>
        <v>0.1</v>
      </c>
      <c r="Z294" s="177">
        <f t="shared" si="147"/>
        <v>3240</v>
      </c>
      <c r="AA294" s="177">
        <f t="shared" si="148"/>
        <v>-7.1121736490151605E-3</v>
      </c>
      <c r="AB294" s="177">
        <f t="shared" si="149"/>
        <v>-1.4399128389416292E-2</v>
      </c>
      <c r="AC294" s="177">
        <f t="shared" si="150"/>
        <v>-1.6999999934341758E-3</v>
      </c>
      <c r="AD294" s="177">
        <f t="shared" si="151"/>
        <v>5.4121736555809846E-3</v>
      </c>
      <c r="AE294" s="177">
        <f t="shared" si="152"/>
        <v>2.9291623678164841E-6</v>
      </c>
      <c r="AF294" s="177">
        <f t="shared" si="153"/>
        <v>-1.6999999934341758E-3</v>
      </c>
      <c r="AG294" s="178"/>
      <c r="AH294" s="177">
        <f t="shared" si="154"/>
        <v>1.2699128395982116E-2</v>
      </c>
      <c r="AI294" s="177">
        <f t="shared" si="155"/>
        <v>0.86777002146383642</v>
      </c>
      <c r="AJ294" s="177">
        <f t="shared" si="156"/>
        <v>0.99854986906479559</v>
      </c>
      <c r="AK294" s="177">
        <f t="shared" si="157"/>
        <v>-0.14194726597452689</v>
      </c>
      <c r="AL294" s="177">
        <f t="shared" si="158"/>
        <v>-2.3207676922377605</v>
      </c>
      <c r="AM294" s="177">
        <f t="shared" si="159"/>
        <v>-2.2982076439723285</v>
      </c>
      <c r="AN294" s="177">
        <f t="shared" si="163"/>
        <v>16.682045924931657</v>
      </c>
      <c r="AO294" s="177">
        <f t="shared" si="163"/>
        <v>16.68204618974605</v>
      </c>
      <c r="AP294" s="177">
        <f t="shared" si="163"/>
        <v>16.682043760497237</v>
      </c>
      <c r="AQ294" s="177">
        <f t="shared" si="163"/>
        <v>16.682066045298207</v>
      </c>
      <c r="AR294" s="177">
        <f t="shared" si="163"/>
        <v>16.681861642276878</v>
      </c>
      <c r="AS294" s="177">
        <f t="shared" si="163"/>
        <v>16.683738801071232</v>
      </c>
      <c r="AT294" s="177">
        <f t="shared" si="163"/>
        <v>16.66668969346436</v>
      </c>
      <c r="AU294" s="177">
        <f t="shared" si="160"/>
        <v>16.842515480464584</v>
      </c>
    </row>
    <row r="295" spans="1:47" s="177" customFormat="1" ht="12.95" customHeight="1" x14ac:dyDescent="0.2">
      <c r="A295" s="177" t="s">
        <v>134</v>
      </c>
      <c r="C295" s="196">
        <v>48212.913999999997</v>
      </c>
      <c r="D295" s="196" t="s">
        <v>52</v>
      </c>
      <c r="E295" s="199">
        <f t="shared" si="142"/>
        <v>3487.9942680904296</v>
      </c>
      <c r="F295" s="199">
        <f t="shared" si="143"/>
        <v>3488</v>
      </c>
      <c r="G295" s="199">
        <f t="shared" si="144"/>
        <v>-3.9400000023306347E-3</v>
      </c>
      <c r="H295" s="199"/>
      <c r="I295" s="177">
        <f t="shared" si="139"/>
        <v>-3.9400000023306347E-3</v>
      </c>
      <c r="O295" s="177">
        <f t="shared" ca="1" si="145"/>
        <v>5.9607727635424552E-2</v>
      </c>
      <c r="Q295" s="198">
        <f t="shared" si="146"/>
        <v>33194.413999999997</v>
      </c>
      <c r="S295" s="178">
        <f t="shared" si="161"/>
        <v>0.1</v>
      </c>
      <c r="Z295" s="177">
        <f t="shared" si="147"/>
        <v>3488</v>
      </c>
      <c r="AA295" s="177">
        <f t="shared" si="148"/>
        <v>-8.5402361278695011E-3</v>
      </c>
      <c r="AB295" s="177">
        <f t="shared" si="149"/>
        <v>-1.62242332716225E-2</v>
      </c>
      <c r="AC295" s="177">
        <f t="shared" si="150"/>
        <v>-3.9400000023306347E-3</v>
      </c>
      <c r="AD295" s="177">
        <f t="shared" si="151"/>
        <v>4.6002361255388664E-3</v>
      </c>
      <c r="AE295" s="177">
        <f t="shared" si="152"/>
        <v>2.1162172410712841E-6</v>
      </c>
      <c r="AF295" s="177">
        <f t="shared" si="153"/>
        <v>-3.9400000023306347E-3</v>
      </c>
      <c r="AG295" s="178"/>
      <c r="AH295" s="177">
        <f t="shared" si="154"/>
        <v>1.2284233269291867E-2</v>
      </c>
      <c r="AI295" s="177">
        <f t="shared" si="155"/>
        <v>0.88333917012988161</v>
      </c>
      <c r="AJ295" s="177">
        <f t="shared" si="156"/>
        <v>0.98744507821403593</v>
      </c>
      <c r="AK295" s="177">
        <f t="shared" si="157"/>
        <v>-0.15499691711557581</v>
      </c>
      <c r="AL295" s="177">
        <f t="shared" si="158"/>
        <v>-2.216001164843175</v>
      </c>
      <c r="AM295" s="177">
        <f t="shared" si="159"/>
        <v>-2.0042665932893424</v>
      </c>
      <c r="AN295" s="177">
        <f t="shared" si="163"/>
        <v>16.799448460395432</v>
      </c>
      <c r="AO295" s="177">
        <f t="shared" si="163"/>
        <v>16.799448541088118</v>
      </c>
      <c r="AP295" s="177">
        <f t="shared" si="163"/>
        <v>16.799447639131486</v>
      </c>
      <c r="AQ295" s="177">
        <f t="shared" si="163"/>
        <v>16.799457720998781</v>
      </c>
      <c r="AR295" s="177">
        <f t="shared" si="163"/>
        <v>16.799345039287942</v>
      </c>
      <c r="AS295" s="177">
        <f t="shared" si="163"/>
        <v>16.800605838372885</v>
      </c>
      <c r="AT295" s="177">
        <f t="shared" si="163"/>
        <v>16.78666851195112</v>
      </c>
      <c r="AU295" s="177">
        <f t="shared" si="160"/>
        <v>16.971582107940726</v>
      </c>
    </row>
    <row r="296" spans="1:47" s="177" customFormat="1" ht="12.95" customHeight="1" x14ac:dyDescent="0.2">
      <c r="A296" s="177" t="s">
        <v>134</v>
      </c>
      <c r="C296" s="196">
        <v>48219.783000000003</v>
      </c>
      <c r="D296" s="196" t="s">
        <v>52</v>
      </c>
      <c r="E296" s="199">
        <f t="shared" si="142"/>
        <v>3497.9872850533993</v>
      </c>
      <c r="F296" s="199">
        <f t="shared" si="143"/>
        <v>3498</v>
      </c>
      <c r="G296" s="199">
        <f t="shared" si="144"/>
        <v>-8.7399999974877574E-3</v>
      </c>
      <c r="H296" s="199"/>
      <c r="I296" s="177">
        <f t="shared" si="139"/>
        <v>-8.7399999974877574E-3</v>
      </c>
      <c r="O296" s="177">
        <f t="shared" ca="1" si="145"/>
        <v>5.9513572444074007E-2</v>
      </c>
      <c r="Q296" s="198">
        <f t="shared" si="146"/>
        <v>33201.283000000003</v>
      </c>
      <c r="S296" s="178">
        <f t="shared" si="161"/>
        <v>0.1</v>
      </c>
      <c r="Z296" s="177">
        <f t="shared" si="147"/>
        <v>3498</v>
      </c>
      <c r="AA296" s="177">
        <f t="shared" si="148"/>
        <v>-8.6015514916680264E-3</v>
      </c>
      <c r="AB296" s="177">
        <f t="shared" si="149"/>
        <v>-2.1003716456419734E-2</v>
      </c>
      <c r="AC296" s="177">
        <f t="shared" si="150"/>
        <v>-8.7399999974877574E-3</v>
      </c>
      <c r="AD296" s="177">
        <f t="shared" si="151"/>
        <v>-1.3844850581973094E-4</v>
      </c>
      <c r="AE296" s="177">
        <f t="shared" si="152"/>
        <v>1.9167988763716072E-9</v>
      </c>
      <c r="AF296" s="177">
        <f t="shared" si="153"/>
        <v>-8.7399999974877574E-3</v>
      </c>
      <c r="AG296" s="178"/>
      <c r="AH296" s="177">
        <f t="shared" si="154"/>
        <v>1.2263716458931978E-2</v>
      </c>
      <c r="AI296" s="177">
        <f t="shared" si="155"/>
        <v>0.8840074520417408</v>
      </c>
      <c r="AJ296" s="177">
        <f t="shared" si="156"/>
        <v>0.9867559620244899</v>
      </c>
      <c r="AK296" s="177">
        <f t="shared" si="157"/>
        <v>-0.15549766030223197</v>
      </c>
      <c r="AL296" s="177">
        <f t="shared" si="158"/>
        <v>-2.211696542936469</v>
      </c>
      <c r="AM296" s="177">
        <f t="shared" si="159"/>
        <v>-1.9935146324595665</v>
      </c>
      <c r="AN296" s="177">
        <f t="shared" si="163"/>
        <v>16.804227202177138</v>
      </c>
      <c r="AO296" s="177">
        <f t="shared" si="163"/>
        <v>16.804227278427824</v>
      </c>
      <c r="AP296" s="177">
        <f t="shared" si="163"/>
        <v>16.8042264182032</v>
      </c>
      <c r="AQ296" s="177">
        <f t="shared" si="163"/>
        <v>16.804236122938896</v>
      </c>
      <c r="AR296" s="177">
        <f t="shared" si="163"/>
        <v>16.804126648335437</v>
      </c>
      <c r="AS296" s="177">
        <f t="shared" si="163"/>
        <v>16.8053629364356</v>
      </c>
      <c r="AT296" s="177">
        <f t="shared" si="163"/>
        <v>16.791570043426198</v>
      </c>
      <c r="AU296" s="177">
        <f t="shared" si="160"/>
        <v>16.976786407435732</v>
      </c>
    </row>
    <row r="297" spans="1:47" s="177" customFormat="1" ht="12.95" customHeight="1" x14ac:dyDescent="0.2">
      <c r="A297" s="177" t="s">
        <v>175</v>
      </c>
      <c r="C297" s="196">
        <v>48220.46</v>
      </c>
      <c r="D297" s="196"/>
      <c r="E297" s="199">
        <f t="shared" si="142"/>
        <v>3498.9721842357962</v>
      </c>
      <c r="F297" s="199">
        <f t="shared" si="143"/>
        <v>3499</v>
      </c>
      <c r="G297" s="199">
        <f t="shared" si="144"/>
        <v>-1.9119999997201376E-2</v>
      </c>
      <c r="H297" s="199"/>
      <c r="I297" s="177">
        <f t="shared" si="139"/>
        <v>-1.9119999997201376E-2</v>
      </c>
      <c r="O297" s="177">
        <f t="shared" ca="1" si="145"/>
        <v>5.9504156924938947E-2</v>
      </c>
      <c r="Q297" s="198">
        <f t="shared" si="146"/>
        <v>33201.96</v>
      </c>
      <c r="S297" s="178">
        <f t="shared" si="161"/>
        <v>0.1</v>
      </c>
      <c r="Z297" s="177">
        <f t="shared" si="147"/>
        <v>3499</v>
      </c>
      <c r="AA297" s="177">
        <f t="shared" si="148"/>
        <v>-8.6076990658548753E-3</v>
      </c>
      <c r="AB297" s="177">
        <f t="shared" si="149"/>
        <v>-3.1381648502927156E-2</v>
      </c>
      <c r="AC297" s="177">
        <f t="shared" si="150"/>
        <v>-1.9119999997201376E-2</v>
      </c>
      <c r="AD297" s="177">
        <f t="shared" si="151"/>
        <v>-1.05123009313465E-2</v>
      </c>
      <c r="AE297" s="177">
        <f t="shared" si="152"/>
        <v>1.1050847087118851E-5</v>
      </c>
      <c r="AF297" s="177">
        <f t="shared" si="153"/>
        <v>-1.9119999997201376E-2</v>
      </c>
      <c r="AG297" s="178"/>
      <c r="AH297" s="177">
        <f t="shared" si="154"/>
        <v>1.2261648505725782E-2</v>
      </c>
      <c r="AI297" s="177">
        <f t="shared" si="155"/>
        <v>0.88407445441130694</v>
      </c>
      <c r="AJ297" s="177">
        <f t="shared" si="156"/>
        <v>0.98668598625070625</v>
      </c>
      <c r="AK297" s="177">
        <f t="shared" si="157"/>
        <v>-0.15554761785794477</v>
      </c>
      <c r="AL297" s="177">
        <f t="shared" si="158"/>
        <v>-2.2112657222602894</v>
      </c>
      <c r="AM297" s="177">
        <f t="shared" si="159"/>
        <v>-1.992443619671485</v>
      </c>
      <c r="AN297" s="177">
        <f t="shared" si="163"/>
        <v>16.804705275309491</v>
      </c>
      <c r="AO297" s="177">
        <f t="shared" si="163"/>
        <v>16.804705351126373</v>
      </c>
      <c r="AP297" s="177">
        <f t="shared" si="163"/>
        <v>16.804704494998862</v>
      </c>
      <c r="AQ297" s="177">
        <f t="shared" si="163"/>
        <v>16.804714162510702</v>
      </c>
      <c r="AR297" s="177">
        <f t="shared" si="163"/>
        <v>16.804605006194798</v>
      </c>
      <c r="AS297" s="177">
        <f t="shared" si="163"/>
        <v>16.805838847557848</v>
      </c>
      <c r="AT297" s="177">
        <f t="shared" si="163"/>
        <v>16.792060472348421</v>
      </c>
      <c r="AU297" s="177">
        <f t="shared" si="160"/>
        <v>16.977306837385232</v>
      </c>
    </row>
    <row r="298" spans="1:47" s="177" customFormat="1" ht="12.95" customHeight="1" x14ac:dyDescent="0.2">
      <c r="A298" s="177" t="s">
        <v>134</v>
      </c>
      <c r="C298" s="196">
        <v>48237.663</v>
      </c>
      <c r="D298" s="196" t="s">
        <v>52</v>
      </c>
      <c r="E298" s="199">
        <f t="shared" si="142"/>
        <v>3523.9990980243865</v>
      </c>
      <c r="F298" s="199">
        <f t="shared" si="143"/>
        <v>3524</v>
      </c>
      <c r="G298" s="199">
        <f t="shared" si="144"/>
        <v>-6.1999999888939783E-4</v>
      </c>
      <c r="H298" s="199"/>
      <c r="I298" s="177">
        <f t="shared" si="139"/>
        <v>-6.1999999888939783E-4</v>
      </c>
      <c r="O298" s="177">
        <f t="shared" ca="1" si="145"/>
        <v>5.9268768946562571E-2</v>
      </c>
      <c r="Q298" s="198">
        <f t="shared" si="146"/>
        <v>33219.163</v>
      </c>
      <c r="S298" s="178">
        <f t="shared" si="161"/>
        <v>0.1</v>
      </c>
      <c r="Z298" s="177">
        <f t="shared" si="147"/>
        <v>3524</v>
      </c>
      <c r="AA298" s="177">
        <f t="shared" si="148"/>
        <v>-8.7623370342519678E-3</v>
      </c>
      <c r="AB298" s="177">
        <f t="shared" si="149"/>
        <v>-1.2828987211999137E-2</v>
      </c>
      <c r="AC298" s="177">
        <f t="shared" si="150"/>
        <v>-6.1999999888939783E-4</v>
      </c>
      <c r="AD298" s="177">
        <f t="shared" si="151"/>
        <v>8.14233703536257E-3</v>
      </c>
      <c r="AE298" s="177">
        <f t="shared" si="152"/>
        <v>6.6297652397436935E-6</v>
      </c>
      <c r="AF298" s="177">
        <f t="shared" si="153"/>
        <v>-6.1999999888939783E-4</v>
      </c>
      <c r="AG298" s="178"/>
      <c r="AH298" s="177">
        <f t="shared" si="154"/>
        <v>1.2208987213109739E-2</v>
      </c>
      <c r="AI298" s="177">
        <f t="shared" si="155"/>
        <v>0.88575981733323017</v>
      </c>
      <c r="AJ298" s="177">
        <f t="shared" si="156"/>
        <v>0.98487341275839169</v>
      </c>
      <c r="AK298" s="177">
        <f t="shared" si="157"/>
        <v>-0.15678958576889104</v>
      </c>
      <c r="AL298" s="177">
        <f t="shared" si="158"/>
        <v>-2.2004738822531493</v>
      </c>
      <c r="AM298" s="177">
        <f t="shared" si="159"/>
        <v>-1.9659117939668325</v>
      </c>
      <c r="AN298" s="177">
        <f t="shared" si="163"/>
        <v>16.81666892684051</v>
      </c>
      <c r="AO298" s="177">
        <f t="shared" si="163"/>
        <v>16.816668992406857</v>
      </c>
      <c r="AP298" s="177">
        <f t="shared" si="163"/>
        <v>16.816668234297794</v>
      </c>
      <c r="AQ298" s="177">
        <f t="shared" si="163"/>
        <v>16.816676999983375</v>
      </c>
      <c r="AR298" s="177">
        <f t="shared" si="163"/>
        <v>16.816575655589929</v>
      </c>
      <c r="AS298" s="177">
        <f t="shared" si="163"/>
        <v>16.817748609822626</v>
      </c>
      <c r="AT298" s="177">
        <f t="shared" si="163"/>
        <v>16.804337522674047</v>
      </c>
      <c r="AU298" s="177">
        <f t="shared" si="160"/>
        <v>16.99031758612275</v>
      </c>
    </row>
    <row r="299" spans="1:47" s="177" customFormat="1" ht="12.95" customHeight="1" x14ac:dyDescent="0.2">
      <c r="A299" s="177" t="s">
        <v>177</v>
      </c>
      <c r="C299" s="196">
        <v>48321.519</v>
      </c>
      <c r="D299" s="196"/>
      <c r="E299" s="199">
        <f t="shared" si="142"/>
        <v>3645.9927550990756</v>
      </c>
      <c r="F299" s="199">
        <f t="shared" si="143"/>
        <v>3646</v>
      </c>
      <c r="G299" s="199">
        <f t="shared" si="144"/>
        <v>-4.9799999978858978E-3</v>
      </c>
      <c r="H299" s="199"/>
      <c r="I299" s="177">
        <f t="shared" si="139"/>
        <v>-4.9799999978858978E-3</v>
      </c>
      <c r="O299" s="177">
        <f t="shared" ca="1" si="145"/>
        <v>5.8120075612085847E-2</v>
      </c>
      <c r="Q299" s="198">
        <f t="shared" si="146"/>
        <v>33303.019</v>
      </c>
      <c r="S299" s="178">
        <f t="shared" si="161"/>
        <v>0.1</v>
      </c>
      <c r="Z299" s="177">
        <f t="shared" si="147"/>
        <v>3646</v>
      </c>
      <c r="AA299" s="177">
        <f t="shared" si="148"/>
        <v>-9.5432409946663733E-3</v>
      </c>
      <c r="AB299" s="177">
        <f t="shared" si="149"/>
        <v>-1.6905347331134482E-2</v>
      </c>
      <c r="AC299" s="177">
        <f t="shared" si="150"/>
        <v>-4.9799999978858978E-3</v>
      </c>
      <c r="AD299" s="177">
        <f t="shared" si="151"/>
        <v>4.5632409967804755E-3</v>
      </c>
      <c r="AE299" s="177">
        <f t="shared" si="152"/>
        <v>2.082316839469807E-6</v>
      </c>
      <c r="AF299" s="177">
        <f t="shared" si="153"/>
        <v>-4.9799999978858978E-3</v>
      </c>
      <c r="AG299" s="178"/>
      <c r="AH299" s="177">
        <f t="shared" si="154"/>
        <v>1.1925347333248583E-2</v>
      </c>
      <c r="AI299" s="177">
        <f t="shared" si="155"/>
        <v>0.89426986194222802</v>
      </c>
      <c r="AJ299" s="177">
        <f t="shared" si="156"/>
        <v>0.97425067376623997</v>
      </c>
      <c r="AK299" s="177">
        <f t="shared" si="157"/>
        <v>-0.16264972009690595</v>
      </c>
      <c r="AL299" s="177">
        <f t="shared" si="158"/>
        <v>-2.1472053454113915</v>
      </c>
      <c r="AM299" s="177">
        <f t="shared" si="159"/>
        <v>-1.842760325973293</v>
      </c>
      <c r="AN299" s="177">
        <f t="shared" si="163"/>
        <v>16.875385365434038</v>
      </c>
      <c r="AO299" s="177">
        <f t="shared" si="163"/>
        <v>16.875385395205821</v>
      </c>
      <c r="AP299" s="177">
        <f t="shared" si="163"/>
        <v>16.875385004230395</v>
      </c>
      <c r="AQ299" s="177">
        <f t="shared" si="163"/>
        <v>16.875390138710799</v>
      </c>
      <c r="AR299" s="177">
        <f t="shared" si="163"/>
        <v>16.875322715124497</v>
      </c>
      <c r="AS299" s="177">
        <f t="shared" si="163"/>
        <v>16.876208940186743</v>
      </c>
      <c r="AT299" s="177">
        <f t="shared" si="163"/>
        <v>16.864703343583979</v>
      </c>
      <c r="AU299" s="177">
        <f t="shared" si="160"/>
        <v>17.053810039961817</v>
      </c>
    </row>
    <row r="300" spans="1:47" s="177" customFormat="1" ht="12.95" customHeight="1" x14ac:dyDescent="0.2">
      <c r="A300" s="177" t="s">
        <v>177</v>
      </c>
      <c r="C300" s="196">
        <v>48348.324999999997</v>
      </c>
      <c r="D300" s="196"/>
      <c r="E300" s="199">
        <f t="shared" si="142"/>
        <v>3684.9901073641936</v>
      </c>
      <c r="F300" s="199">
        <f t="shared" si="143"/>
        <v>3685</v>
      </c>
      <c r="G300" s="199">
        <f t="shared" si="144"/>
        <v>-6.8000000028405339E-3</v>
      </c>
      <c r="H300" s="199"/>
      <c r="I300" s="177">
        <f>+G300</f>
        <v>-6.8000000028405339E-3</v>
      </c>
      <c r="O300" s="177">
        <f t="shared" ca="1" si="145"/>
        <v>5.77528703658187E-2</v>
      </c>
      <c r="Q300" s="198">
        <f t="shared" si="146"/>
        <v>33329.824999999997</v>
      </c>
      <c r="S300" s="178">
        <f t="shared" si="161"/>
        <v>0.1</v>
      </c>
      <c r="Z300" s="177">
        <f t="shared" si="147"/>
        <v>3685</v>
      </c>
      <c r="AA300" s="177">
        <f t="shared" si="148"/>
        <v>-9.8021110707674532E-3</v>
      </c>
      <c r="AB300" s="177">
        <f t="shared" si="149"/>
        <v>-1.8625304949579157E-2</v>
      </c>
      <c r="AC300" s="177">
        <f t="shared" si="150"/>
        <v>-6.8000000028405339E-3</v>
      </c>
      <c r="AD300" s="177">
        <f t="shared" si="151"/>
        <v>3.0021110679269193E-3</v>
      </c>
      <c r="AE300" s="177">
        <f t="shared" si="152"/>
        <v>9.0126708641693089E-7</v>
      </c>
      <c r="AF300" s="177">
        <f t="shared" si="153"/>
        <v>-6.8000000028405339E-3</v>
      </c>
      <c r="AG300" s="178"/>
      <c r="AH300" s="177">
        <f t="shared" si="154"/>
        <v>1.1825304946738623E-2</v>
      </c>
      <c r="AI300" s="177">
        <f t="shared" si="155"/>
        <v>0.89709070157773363</v>
      </c>
      <c r="AJ300" s="177">
        <f t="shared" si="156"/>
        <v>0.97021728080629621</v>
      </c>
      <c r="AK300" s="177">
        <f t="shared" si="157"/>
        <v>-0.1644489885634883</v>
      </c>
      <c r="AL300" s="177">
        <f t="shared" si="158"/>
        <v>-2.1299581375496084</v>
      </c>
      <c r="AM300" s="177">
        <f t="shared" si="159"/>
        <v>-1.8054450451977631</v>
      </c>
      <c r="AN300" s="177">
        <f t="shared" si="163"/>
        <v>16.89427560993423</v>
      </c>
      <c r="AO300" s="177">
        <f t="shared" si="163"/>
        <v>16.894275632323687</v>
      </c>
      <c r="AP300" s="177">
        <f t="shared" si="163"/>
        <v>16.894275324622253</v>
      </c>
      <c r="AQ300" s="177">
        <f t="shared" si="163"/>
        <v>16.89427955342666</v>
      </c>
      <c r="AR300" s="177">
        <f t="shared" si="163"/>
        <v>16.894221439963093</v>
      </c>
      <c r="AS300" s="177">
        <f t="shared" si="163"/>
        <v>16.895020784316532</v>
      </c>
      <c r="AT300" s="177">
        <f t="shared" si="163"/>
        <v>16.884160844446793</v>
      </c>
      <c r="AU300" s="177">
        <f t="shared" si="160"/>
        <v>17.07410680799234</v>
      </c>
    </row>
    <row r="301" spans="1:47" s="177" customFormat="1" ht="12.95" customHeight="1" x14ac:dyDescent="0.2">
      <c r="A301" s="177" t="s">
        <v>177</v>
      </c>
      <c r="C301" s="196">
        <v>48361.38</v>
      </c>
      <c r="D301" s="196"/>
      <c r="E301" s="199">
        <f t="shared" si="142"/>
        <v>3703.9825133114141</v>
      </c>
      <c r="F301" s="199">
        <f t="shared" si="143"/>
        <v>3704</v>
      </c>
      <c r="G301" s="199">
        <f t="shared" si="144"/>
        <v>-1.2020000001939479E-2</v>
      </c>
      <c r="H301" s="199"/>
      <c r="I301" s="177">
        <f>+G301</f>
        <v>-1.2020000001939479E-2</v>
      </c>
      <c r="O301" s="177">
        <f t="shared" ca="1" si="145"/>
        <v>5.7573975502252649E-2</v>
      </c>
      <c r="Q301" s="198">
        <f t="shared" si="146"/>
        <v>33342.879999999997</v>
      </c>
      <c r="S301" s="178">
        <f t="shared" si="161"/>
        <v>0.1</v>
      </c>
      <c r="Z301" s="177">
        <f t="shared" si="147"/>
        <v>3704</v>
      </c>
      <c r="AA301" s="177">
        <f t="shared" si="148"/>
        <v>-9.9298542354957983E-3</v>
      </c>
      <c r="AB301" s="177">
        <f t="shared" si="149"/>
        <v>-2.3794915897381988E-2</v>
      </c>
      <c r="AC301" s="177">
        <f t="shared" si="150"/>
        <v>-1.2020000001939479E-2</v>
      </c>
      <c r="AD301" s="177">
        <f t="shared" si="151"/>
        <v>-2.0901457664436809E-3</v>
      </c>
      <c r="AE301" s="177">
        <f t="shared" si="152"/>
        <v>4.3687093249824427E-7</v>
      </c>
      <c r="AF301" s="177">
        <f t="shared" si="153"/>
        <v>-1.2020000001939479E-2</v>
      </c>
      <c r="AG301" s="178"/>
      <c r="AH301" s="177">
        <f t="shared" si="154"/>
        <v>1.1774915895442509E-2</v>
      </c>
      <c r="AI301" s="177">
        <f t="shared" si="155"/>
        <v>0.8984826480134902</v>
      </c>
      <c r="AJ301" s="177">
        <f t="shared" si="156"/>
        <v>0.96813774740756509</v>
      </c>
      <c r="AK301" s="177">
        <f t="shared" si="157"/>
        <v>-0.16531188943014491</v>
      </c>
      <c r="AL301" s="177">
        <f t="shared" si="158"/>
        <v>-2.1215160313949202</v>
      </c>
      <c r="AM301" s="177">
        <f t="shared" si="159"/>
        <v>-1.7876007961233185</v>
      </c>
      <c r="AN301" s="177">
        <f t="shared" ref="AN301:AT310" si="164">$AU301+$AB$7*SIN(AO301)</f>
        <v>16.903500224234559</v>
      </c>
      <c r="AO301" s="177">
        <f t="shared" si="164"/>
        <v>16.903500243593147</v>
      </c>
      <c r="AP301" s="177">
        <f t="shared" si="164"/>
        <v>16.903499971326717</v>
      </c>
      <c r="AQ301" s="177">
        <f t="shared" si="164"/>
        <v>16.903503800601438</v>
      </c>
      <c r="AR301" s="177">
        <f t="shared" si="164"/>
        <v>16.903449947418384</v>
      </c>
      <c r="AS301" s="177">
        <f t="shared" si="164"/>
        <v>16.90420799172832</v>
      </c>
      <c r="AT301" s="177">
        <f t="shared" si="164"/>
        <v>16.893668465538905</v>
      </c>
      <c r="AU301" s="177">
        <f t="shared" si="160"/>
        <v>17.083994977032852</v>
      </c>
    </row>
    <row r="302" spans="1:47" s="177" customFormat="1" ht="12.95" customHeight="1" x14ac:dyDescent="0.2">
      <c r="A302" s="177" t="s">
        <v>178</v>
      </c>
      <c r="C302" s="196">
        <v>48385.436999999998</v>
      </c>
      <c r="D302" s="196">
        <v>4.0000000000000001E-3</v>
      </c>
      <c r="E302" s="199">
        <f t="shared" si="142"/>
        <v>3738.9806220722171</v>
      </c>
      <c r="F302" s="199">
        <f t="shared" si="143"/>
        <v>3739</v>
      </c>
      <c r="G302" s="199">
        <f t="shared" si="144"/>
        <v>-1.3319999998202547E-2</v>
      </c>
      <c r="H302" s="199"/>
      <c r="I302" s="177">
        <f>+G302</f>
        <v>-1.3319999998202547E-2</v>
      </c>
      <c r="O302" s="177">
        <f t="shared" ca="1" si="145"/>
        <v>5.724443233252572E-2</v>
      </c>
      <c r="Q302" s="198">
        <f t="shared" si="146"/>
        <v>33366.936999999998</v>
      </c>
      <c r="S302" s="178">
        <f t="shared" si="161"/>
        <v>0.1</v>
      </c>
      <c r="Z302" s="177">
        <f t="shared" si="147"/>
        <v>3739</v>
      </c>
      <c r="AA302" s="177">
        <f t="shared" si="148"/>
        <v>-1.0167965383137838E-2</v>
      </c>
      <c r="AB302" s="177">
        <f t="shared" si="149"/>
        <v>-2.4999258897622494E-2</v>
      </c>
      <c r="AC302" s="177">
        <f t="shared" si="150"/>
        <v>-1.3319999998202547E-2</v>
      </c>
      <c r="AD302" s="177">
        <f t="shared" si="151"/>
        <v>-3.152034615064709E-3</v>
      </c>
      <c r="AE302" s="177">
        <f t="shared" si="152"/>
        <v>9.93532221456613E-7</v>
      </c>
      <c r="AF302" s="177">
        <f t="shared" si="153"/>
        <v>-1.3319999998202547E-2</v>
      </c>
      <c r="AG302" s="178"/>
      <c r="AH302" s="177">
        <f t="shared" si="154"/>
        <v>1.1679258899419946E-2</v>
      </c>
      <c r="AI302" s="177">
        <f t="shared" si="155"/>
        <v>0.90107714958985163</v>
      </c>
      <c r="AJ302" s="177">
        <f t="shared" si="156"/>
        <v>0.96410818967123457</v>
      </c>
      <c r="AK302" s="177">
        <f t="shared" si="157"/>
        <v>-0.16687738974483268</v>
      </c>
      <c r="AL302" s="177">
        <f t="shared" si="158"/>
        <v>-2.1058957270368617</v>
      </c>
      <c r="AM302" s="177">
        <f t="shared" si="159"/>
        <v>-1.7552837087487208</v>
      </c>
      <c r="AN302" s="177">
        <f t="shared" si="164"/>
        <v>16.920530617299015</v>
      </c>
      <c r="AO302" s="177">
        <f t="shared" si="164"/>
        <v>16.920530631925612</v>
      </c>
      <c r="AP302" s="177">
        <f t="shared" si="164"/>
        <v>16.920530416884155</v>
      </c>
      <c r="AQ302" s="177">
        <f t="shared" si="164"/>
        <v>16.920533578454407</v>
      </c>
      <c r="AR302" s="177">
        <f t="shared" si="164"/>
        <v>16.920487099285669</v>
      </c>
      <c r="AS302" s="177">
        <f t="shared" si="164"/>
        <v>16.921170985324853</v>
      </c>
      <c r="AT302" s="177">
        <f t="shared" si="164"/>
        <v>16.911231244261682</v>
      </c>
      <c r="AU302" s="177">
        <f t="shared" si="160"/>
        <v>17.102210025265371</v>
      </c>
    </row>
    <row r="303" spans="1:47" s="177" customFormat="1" ht="12.95" customHeight="1" x14ac:dyDescent="0.2">
      <c r="A303" s="177" t="s">
        <v>175</v>
      </c>
      <c r="C303" s="196">
        <v>48385.438999999998</v>
      </c>
      <c r="D303" s="196"/>
      <c r="E303" s="199">
        <f t="shared" si="142"/>
        <v>3738.9835316709837</v>
      </c>
      <c r="F303" s="199">
        <f t="shared" si="143"/>
        <v>3739</v>
      </c>
      <c r="G303" s="199">
        <f t="shared" si="144"/>
        <v>-1.1319999997795094E-2</v>
      </c>
      <c r="H303" s="199"/>
      <c r="I303" s="177">
        <f>G303</f>
        <v>-1.1319999997795094E-2</v>
      </c>
      <c r="O303" s="177">
        <f t="shared" ca="1" si="145"/>
        <v>5.724443233252572E-2</v>
      </c>
      <c r="Q303" s="198">
        <f t="shared" si="146"/>
        <v>33366.938999999998</v>
      </c>
      <c r="S303" s="178">
        <f t="shared" si="161"/>
        <v>0.1</v>
      </c>
      <c r="Z303" s="177">
        <f t="shared" si="147"/>
        <v>3739</v>
      </c>
      <c r="AA303" s="177">
        <f t="shared" si="148"/>
        <v>-1.0167965383137838E-2</v>
      </c>
      <c r="AB303" s="177">
        <f t="shared" si="149"/>
        <v>-2.299925889721504E-2</v>
      </c>
      <c r="AC303" s="177">
        <f t="shared" si="150"/>
        <v>-1.1319999997795094E-2</v>
      </c>
      <c r="AD303" s="177">
        <f t="shared" si="151"/>
        <v>-1.1520346146572553E-3</v>
      </c>
      <c r="AE303" s="177">
        <f t="shared" si="152"/>
        <v>1.3271837533684909E-7</v>
      </c>
      <c r="AF303" s="177">
        <f t="shared" si="153"/>
        <v>-1.1319999997795094E-2</v>
      </c>
      <c r="AG303" s="178"/>
      <c r="AH303" s="177">
        <f t="shared" si="154"/>
        <v>1.1679258899419946E-2</v>
      </c>
      <c r="AI303" s="177">
        <f t="shared" si="155"/>
        <v>0.90107714958985163</v>
      </c>
      <c r="AJ303" s="177">
        <f t="shared" si="156"/>
        <v>0.96410818967123457</v>
      </c>
      <c r="AK303" s="177">
        <f t="shared" si="157"/>
        <v>-0.16687738974483268</v>
      </c>
      <c r="AL303" s="177">
        <f t="shared" si="158"/>
        <v>-2.1058957270368617</v>
      </c>
      <c r="AM303" s="177">
        <f t="shared" si="159"/>
        <v>-1.7552837087487208</v>
      </c>
      <c r="AN303" s="177">
        <f t="shared" si="164"/>
        <v>16.920530617299015</v>
      </c>
      <c r="AO303" s="177">
        <f t="shared" si="164"/>
        <v>16.920530631925612</v>
      </c>
      <c r="AP303" s="177">
        <f t="shared" si="164"/>
        <v>16.920530416884155</v>
      </c>
      <c r="AQ303" s="177">
        <f t="shared" si="164"/>
        <v>16.920533578454407</v>
      </c>
      <c r="AR303" s="177">
        <f t="shared" si="164"/>
        <v>16.920487099285669</v>
      </c>
      <c r="AS303" s="177">
        <f t="shared" si="164"/>
        <v>16.921170985324853</v>
      </c>
      <c r="AT303" s="177">
        <f t="shared" si="164"/>
        <v>16.911231244261682</v>
      </c>
      <c r="AU303" s="177">
        <f t="shared" si="160"/>
        <v>17.102210025265371</v>
      </c>
    </row>
    <row r="304" spans="1:47" s="177" customFormat="1" ht="12.95" customHeight="1" x14ac:dyDescent="0.2">
      <c r="A304" s="177" t="s">
        <v>175</v>
      </c>
      <c r="C304" s="196">
        <v>48385.451999999997</v>
      </c>
      <c r="D304" s="196"/>
      <c r="E304" s="199">
        <f t="shared" si="142"/>
        <v>3739.0024440629636</v>
      </c>
      <c r="F304" s="199">
        <f t="shared" si="143"/>
        <v>3739</v>
      </c>
      <c r="G304" s="199">
        <f t="shared" si="144"/>
        <v>1.680000001215376E-3</v>
      </c>
      <c r="H304" s="199"/>
      <c r="I304" s="177">
        <f>G304</f>
        <v>1.680000001215376E-3</v>
      </c>
      <c r="O304" s="177">
        <f t="shared" ca="1" si="145"/>
        <v>5.724443233252572E-2</v>
      </c>
      <c r="Q304" s="198">
        <f t="shared" si="146"/>
        <v>33366.951999999997</v>
      </c>
      <c r="S304" s="178">
        <f t="shared" si="161"/>
        <v>0.1</v>
      </c>
      <c r="Z304" s="177">
        <f t="shared" si="147"/>
        <v>3739</v>
      </c>
      <c r="AA304" s="177">
        <f t="shared" si="148"/>
        <v>-1.0167965383137838E-2</v>
      </c>
      <c r="AB304" s="177">
        <f t="shared" si="149"/>
        <v>-9.9992588982045702E-3</v>
      </c>
      <c r="AC304" s="177">
        <f t="shared" si="150"/>
        <v>1.680000001215376E-3</v>
      </c>
      <c r="AD304" s="177">
        <f t="shared" si="151"/>
        <v>1.1847965384353214E-2</v>
      </c>
      <c r="AE304" s="177">
        <f t="shared" si="152"/>
        <v>1.4037428374883202E-5</v>
      </c>
      <c r="AF304" s="177">
        <f t="shared" si="153"/>
        <v>1.680000001215376E-3</v>
      </c>
      <c r="AG304" s="178"/>
      <c r="AH304" s="177">
        <f t="shared" si="154"/>
        <v>1.1679258899419946E-2</v>
      </c>
      <c r="AI304" s="177">
        <f t="shared" si="155"/>
        <v>0.90107714958985163</v>
      </c>
      <c r="AJ304" s="177">
        <f t="shared" si="156"/>
        <v>0.96410818967123457</v>
      </c>
      <c r="AK304" s="177">
        <f t="shared" si="157"/>
        <v>-0.16687738974483268</v>
      </c>
      <c r="AL304" s="177">
        <f t="shared" si="158"/>
        <v>-2.1058957270368617</v>
      </c>
      <c r="AM304" s="177">
        <f t="shared" si="159"/>
        <v>-1.7552837087487208</v>
      </c>
      <c r="AN304" s="177">
        <f t="shared" si="164"/>
        <v>16.920530617299015</v>
      </c>
      <c r="AO304" s="177">
        <f t="shared" si="164"/>
        <v>16.920530631925612</v>
      </c>
      <c r="AP304" s="177">
        <f t="shared" si="164"/>
        <v>16.920530416884155</v>
      </c>
      <c r="AQ304" s="177">
        <f t="shared" si="164"/>
        <v>16.920533578454407</v>
      </c>
      <c r="AR304" s="177">
        <f t="shared" si="164"/>
        <v>16.920487099285669</v>
      </c>
      <c r="AS304" s="177">
        <f t="shared" si="164"/>
        <v>16.921170985324853</v>
      </c>
      <c r="AT304" s="177">
        <f t="shared" si="164"/>
        <v>16.911231244261682</v>
      </c>
      <c r="AU304" s="177">
        <f t="shared" si="160"/>
        <v>17.102210025265371</v>
      </c>
    </row>
    <row r="305" spans="1:47" s="177" customFormat="1" ht="12.95" customHeight="1" x14ac:dyDescent="0.2">
      <c r="A305" s="177" t="s">
        <v>178</v>
      </c>
      <c r="C305" s="196">
        <v>48407.442999999999</v>
      </c>
      <c r="D305" s="196">
        <v>3.0000000000000001E-3</v>
      </c>
      <c r="E305" s="199">
        <f t="shared" si="142"/>
        <v>3770.9949372981491</v>
      </c>
      <c r="F305" s="199">
        <f t="shared" si="143"/>
        <v>3771</v>
      </c>
      <c r="G305" s="199">
        <f t="shared" si="144"/>
        <v>-3.4799999993992969E-3</v>
      </c>
      <c r="H305" s="199"/>
      <c r="I305" s="177">
        <f t="shared" ref="I305:I312" si="165">+G305</f>
        <v>-3.4799999993992969E-3</v>
      </c>
      <c r="O305" s="177">
        <f t="shared" ca="1" si="145"/>
        <v>5.6943135720203958E-2</v>
      </c>
      <c r="Q305" s="198">
        <f t="shared" si="146"/>
        <v>33388.942999999999</v>
      </c>
      <c r="S305" s="178">
        <f t="shared" si="161"/>
        <v>0.1</v>
      </c>
      <c r="Z305" s="177">
        <f t="shared" si="147"/>
        <v>3771</v>
      </c>
      <c r="AA305" s="177">
        <f t="shared" si="148"/>
        <v>-1.0388841545378464E-2</v>
      </c>
      <c r="AB305" s="177">
        <f t="shared" si="149"/>
        <v>-1.5068580852824445E-2</v>
      </c>
      <c r="AC305" s="177">
        <f t="shared" si="150"/>
        <v>-3.4799999993992969E-3</v>
      </c>
      <c r="AD305" s="177">
        <f t="shared" si="151"/>
        <v>6.908841545979167E-3</v>
      </c>
      <c r="AE305" s="177">
        <f t="shared" si="152"/>
        <v>4.7732091507447815E-6</v>
      </c>
      <c r="AF305" s="177">
        <f t="shared" si="153"/>
        <v>-3.4799999993992969E-3</v>
      </c>
      <c r="AG305" s="178"/>
      <c r="AH305" s="177">
        <f t="shared" si="154"/>
        <v>1.1588580853425148E-2</v>
      </c>
      <c r="AI305" s="177">
        <f t="shared" si="155"/>
        <v>0.90348378160236553</v>
      </c>
      <c r="AJ305" s="177">
        <f t="shared" si="156"/>
        <v>0.96019594037568035</v>
      </c>
      <c r="AK305" s="177">
        <f t="shared" si="157"/>
        <v>-0.16828075685454205</v>
      </c>
      <c r="AL305" s="177">
        <f t="shared" si="158"/>
        <v>-2.091534801154133</v>
      </c>
      <c r="AM305" s="177">
        <f t="shared" si="159"/>
        <v>-1.7263443366624047</v>
      </c>
      <c r="AN305" s="177">
        <f t="shared" si="164"/>
        <v>16.93614454391339</v>
      </c>
      <c r="AO305" s="177">
        <f t="shared" si="164"/>
        <v>16.936144555062477</v>
      </c>
      <c r="AP305" s="177">
        <f t="shared" si="164"/>
        <v>16.936144383992477</v>
      </c>
      <c r="AQ305" s="177">
        <f t="shared" si="164"/>
        <v>16.93614700887532</v>
      </c>
      <c r="AR305" s="177">
        <f t="shared" si="164"/>
        <v>16.936106735031466</v>
      </c>
      <c r="AS305" s="177">
        <f t="shared" si="164"/>
        <v>16.936725161923267</v>
      </c>
      <c r="AT305" s="177">
        <f t="shared" si="164"/>
        <v>16.927344085761863</v>
      </c>
      <c r="AU305" s="177">
        <f t="shared" si="160"/>
        <v>17.118863783649392</v>
      </c>
    </row>
    <row r="306" spans="1:47" s="177" customFormat="1" ht="12.95" customHeight="1" x14ac:dyDescent="0.2">
      <c r="A306" s="177" t="s">
        <v>179</v>
      </c>
      <c r="C306" s="196">
        <v>48661.756999999998</v>
      </c>
      <c r="D306" s="196"/>
      <c r="E306" s="199">
        <f t="shared" si="142"/>
        <v>4140.9707876283865</v>
      </c>
      <c r="F306" s="199">
        <f t="shared" si="143"/>
        <v>4141</v>
      </c>
      <c r="G306" s="199">
        <f t="shared" si="144"/>
        <v>-2.0080000002053566E-2</v>
      </c>
      <c r="H306" s="199"/>
      <c r="I306" s="177">
        <f t="shared" si="165"/>
        <v>-2.0080000002053566E-2</v>
      </c>
      <c r="O306" s="177">
        <f t="shared" ca="1" si="145"/>
        <v>5.3459393640233561E-2</v>
      </c>
      <c r="Q306" s="198">
        <f t="shared" si="146"/>
        <v>33643.256999999998</v>
      </c>
      <c r="S306" s="178">
        <f t="shared" si="161"/>
        <v>0.1</v>
      </c>
      <c r="Z306" s="177">
        <f t="shared" si="147"/>
        <v>4141</v>
      </c>
      <c r="AA306" s="177">
        <f t="shared" si="148"/>
        <v>-1.3163709012045209E-2</v>
      </c>
      <c r="AB306" s="177">
        <f t="shared" si="149"/>
        <v>-3.0395960091165491E-2</v>
      </c>
      <c r="AC306" s="177">
        <f t="shared" si="150"/>
        <v>-2.0080000002053566E-2</v>
      </c>
      <c r="AD306" s="177">
        <f t="shared" si="151"/>
        <v>-6.9162909900083568E-3</v>
      </c>
      <c r="AE306" s="177">
        <f t="shared" si="152"/>
        <v>4.7835081058470779E-6</v>
      </c>
      <c r="AF306" s="177">
        <f t="shared" si="153"/>
        <v>-2.0080000002053566E-2</v>
      </c>
      <c r="AG306" s="178"/>
      <c r="AH306" s="177">
        <f t="shared" si="154"/>
        <v>1.0315960089111923E-2</v>
      </c>
      <c r="AI306" s="177">
        <f t="shared" si="155"/>
        <v>0.93370723917805187</v>
      </c>
      <c r="AJ306" s="177">
        <f t="shared" si="156"/>
        <v>0.89822592346781305</v>
      </c>
      <c r="AK306" s="177">
        <f t="shared" si="157"/>
        <v>-0.1823158342106394</v>
      </c>
      <c r="AL306" s="177">
        <f t="shared" si="158"/>
        <v>-1.9195484072107312</v>
      </c>
      <c r="AM306" s="177">
        <f t="shared" si="159"/>
        <v>-1.4276712448831599</v>
      </c>
      <c r="AN306" s="177">
        <f t="shared" si="164"/>
        <v>17.119872120084985</v>
      </c>
      <c r="AO306" s="177">
        <f t="shared" si="164"/>
        <v>17.119872120151157</v>
      </c>
      <c r="AP306" s="177">
        <f t="shared" si="164"/>
        <v>17.119872117995271</v>
      </c>
      <c r="AQ306" s="177">
        <f t="shared" si="164"/>
        <v>17.119872188233938</v>
      </c>
      <c r="AR306" s="177">
        <f t="shared" si="164"/>
        <v>17.119869899878193</v>
      </c>
      <c r="AS306" s="177">
        <f t="shared" si="164"/>
        <v>17.11994447067395</v>
      </c>
      <c r="AT306" s="177">
        <f t="shared" si="164"/>
        <v>17.117532027817735</v>
      </c>
      <c r="AU306" s="177">
        <f t="shared" si="160"/>
        <v>17.311422864964605</v>
      </c>
    </row>
    <row r="307" spans="1:47" s="177" customFormat="1" ht="12.95" customHeight="1" x14ac:dyDescent="0.2">
      <c r="A307" s="177" t="s">
        <v>180</v>
      </c>
      <c r="C307" s="196">
        <v>48737.381000000001</v>
      </c>
      <c r="D307" s="196">
        <v>5.0000000000000001E-3</v>
      </c>
      <c r="E307" s="199">
        <f t="shared" si="142"/>
        <v>4250.9885361808656</v>
      </c>
      <c r="F307" s="199">
        <f t="shared" si="143"/>
        <v>4251</v>
      </c>
      <c r="G307" s="199">
        <f t="shared" si="144"/>
        <v>-7.8799999973853119E-3</v>
      </c>
      <c r="H307" s="199"/>
      <c r="I307" s="177">
        <f t="shared" si="165"/>
        <v>-7.8799999973853119E-3</v>
      </c>
      <c r="O307" s="177">
        <f t="shared" ca="1" si="145"/>
        <v>5.2423686535377496E-2</v>
      </c>
      <c r="Q307" s="198">
        <f t="shared" si="146"/>
        <v>33718.881000000001</v>
      </c>
      <c r="S307" s="178">
        <f t="shared" si="161"/>
        <v>0.1</v>
      </c>
      <c r="Z307" s="177">
        <f t="shared" si="147"/>
        <v>4251</v>
      </c>
      <c r="AA307" s="177">
        <f t="shared" si="148"/>
        <v>-1.4067024327209009E-2</v>
      </c>
      <c r="AB307" s="177">
        <f t="shared" si="149"/>
        <v>-1.7738133712400163E-2</v>
      </c>
      <c r="AC307" s="177">
        <f t="shared" si="150"/>
        <v>-7.8799999973853119E-3</v>
      </c>
      <c r="AD307" s="177">
        <f t="shared" si="151"/>
        <v>6.1870243298236972E-3</v>
      </c>
      <c r="AE307" s="177">
        <f t="shared" si="152"/>
        <v>3.8279270057830369E-6</v>
      </c>
      <c r="AF307" s="177">
        <f t="shared" si="153"/>
        <v>-7.8799999973853119E-3</v>
      </c>
      <c r="AG307" s="178"/>
      <c r="AH307" s="177">
        <f t="shared" si="154"/>
        <v>9.8581337150148492E-3</v>
      </c>
      <c r="AI307" s="177">
        <f t="shared" si="155"/>
        <v>0.94353640481969681</v>
      </c>
      <c r="AJ307" s="177">
        <f t="shared" si="156"/>
        <v>0.87347606740070116</v>
      </c>
      <c r="AK307" s="177">
        <f t="shared" si="157"/>
        <v>-0.1855954093199296</v>
      </c>
      <c r="AL307" s="177">
        <f t="shared" si="158"/>
        <v>-1.8661288486223857</v>
      </c>
      <c r="AM307" s="177">
        <f t="shared" si="159"/>
        <v>-1.3494833157000714</v>
      </c>
      <c r="AN307" s="177">
        <f t="shared" si="164"/>
        <v>17.175705067530671</v>
      </c>
      <c r="AO307" s="177">
        <f t="shared" si="164"/>
        <v>17.175705067531467</v>
      </c>
      <c r="AP307" s="177">
        <f t="shared" si="164"/>
        <v>17.17570506749168</v>
      </c>
      <c r="AQ307" s="177">
        <f t="shared" si="164"/>
        <v>17.175705069485268</v>
      </c>
      <c r="AR307" s="177">
        <f t="shared" si="164"/>
        <v>17.175704969589304</v>
      </c>
      <c r="AS307" s="177">
        <f t="shared" si="164"/>
        <v>17.175709975359975</v>
      </c>
      <c r="AT307" s="177">
        <f t="shared" si="164"/>
        <v>17.175459434406459</v>
      </c>
      <c r="AU307" s="177">
        <f t="shared" si="160"/>
        <v>17.368670159409668</v>
      </c>
    </row>
    <row r="308" spans="1:47" s="177" customFormat="1" ht="12.95" customHeight="1" x14ac:dyDescent="0.2">
      <c r="A308" s="177" t="s">
        <v>180</v>
      </c>
      <c r="C308" s="196">
        <v>48770.366999999998</v>
      </c>
      <c r="D308" s="196">
        <v>4.0000000000000001E-3</v>
      </c>
      <c r="E308" s="199">
        <f t="shared" si="142"/>
        <v>4298.9765486339447</v>
      </c>
      <c r="F308" s="199">
        <f t="shared" si="143"/>
        <v>4299</v>
      </c>
      <c r="G308" s="199">
        <f t="shared" si="144"/>
        <v>-1.6120000000228174E-2</v>
      </c>
      <c r="H308" s="199"/>
      <c r="I308" s="177">
        <f t="shared" si="165"/>
        <v>-1.6120000000228174E-2</v>
      </c>
      <c r="O308" s="177">
        <f t="shared" ca="1" si="145"/>
        <v>5.197174161689485E-2</v>
      </c>
      <c r="Q308" s="198">
        <f t="shared" si="146"/>
        <v>33751.866999999998</v>
      </c>
      <c r="S308" s="178">
        <f t="shared" si="161"/>
        <v>0.1</v>
      </c>
      <c r="Z308" s="177">
        <f t="shared" si="147"/>
        <v>4299</v>
      </c>
      <c r="AA308" s="177">
        <f t="shared" si="148"/>
        <v>-1.4472369146358603E-2</v>
      </c>
      <c r="AB308" s="177">
        <f t="shared" si="149"/>
        <v>-2.5767022487595402E-2</v>
      </c>
      <c r="AC308" s="177">
        <f t="shared" si="150"/>
        <v>-1.6120000000228174E-2</v>
      </c>
      <c r="AD308" s="177">
        <f t="shared" si="151"/>
        <v>-1.6476308538695712E-3</v>
      </c>
      <c r="AE308" s="177">
        <f t="shared" si="152"/>
        <v>2.7146874306229718E-7</v>
      </c>
      <c r="AF308" s="177">
        <f t="shared" si="153"/>
        <v>-1.6120000000228174E-2</v>
      </c>
      <c r="AG308" s="178"/>
      <c r="AH308" s="177">
        <f t="shared" si="154"/>
        <v>9.6470224873672298E-3</v>
      </c>
      <c r="AI308" s="177">
        <f t="shared" si="155"/>
        <v>0.94794418054060514</v>
      </c>
      <c r="AJ308" s="177">
        <f t="shared" si="156"/>
        <v>0.8617101504278496</v>
      </c>
      <c r="AK308" s="177">
        <f t="shared" si="157"/>
        <v>-0.18687960081755384</v>
      </c>
      <c r="AL308" s="177">
        <f t="shared" si="158"/>
        <v>-1.8424624556200422</v>
      </c>
      <c r="AM308" s="177">
        <f t="shared" si="159"/>
        <v>-1.3166238131419978</v>
      </c>
      <c r="AN308" s="177">
        <f t="shared" si="164"/>
        <v>17.200253983040813</v>
      </c>
      <c r="AO308" s="177">
        <f t="shared" si="164"/>
        <v>17.200253983040252</v>
      </c>
      <c r="AP308" s="177">
        <f t="shared" si="164"/>
        <v>17.200253983077161</v>
      </c>
      <c r="AQ308" s="177">
        <f t="shared" si="164"/>
        <v>17.20025398065129</v>
      </c>
      <c r="AR308" s="177">
        <f t="shared" si="164"/>
        <v>17.200254140101357</v>
      </c>
      <c r="AS308" s="177">
        <f t="shared" si="164"/>
        <v>17.200243660297851</v>
      </c>
      <c r="AT308" s="177">
        <f t="shared" si="164"/>
        <v>17.200935437378686</v>
      </c>
      <c r="AU308" s="177">
        <f t="shared" si="160"/>
        <v>17.393650796985696</v>
      </c>
    </row>
    <row r="309" spans="1:47" s="177" customFormat="1" ht="12.95" customHeight="1" x14ac:dyDescent="0.2">
      <c r="A309" s="177" t="s">
        <v>180</v>
      </c>
      <c r="C309" s="196">
        <v>48783.423000000003</v>
      </c>
      <c r="D309" s="196">
        <v>5.0000000000000001E-3</v>
      </c>
      <c r="E309" s="199">
        <f t="shared" si="142"/>
        <v>4317.970409380554</v>
      </c>
      <c r="F309" s="199">
        <f t="shared" si="143"/>
        <v>4318</v>
      </c>
      <c r="G309" s="199">
        <f t="shared" si="144"/>
        <v>-2.0339999995485414E-2</v>
      </c>
      <c r="H309" s="199"/>
      <c r="I309" s="177">
        <f t="shared" si="165"/>
        <v>-2.0339999995485414E-2</v>
      </c>
      <c r="O309" s="177">
        <f t="shared" ca="1" si="145"/>
        <v>5.1792846753328806E-2</v>
      </c>
      <c r="Q309" s="198">
        <f t="shared" si="146"/>
        <v>33764.923000000003</v>
      </c>
      <c r="S309" s="178">
        <f t="shared" si="161"/>
        <v>0.1</v>
      </c>
      <c r="Z309" s="177">
        <f t="shared" si="147"/>
        <v>4318</v>
      </c>
      <c r="AA309" s="177">
        <f t="shared" si="148"/>
        <v>-1.463468412378721E-2</v>
      </c>
      <c r="AB309" s="177">
        <f t="shared" si="149"/>
        <v>-2.9901564513178235E-2</v>
      </c>
      <c r="AC309" s="177">
        <f t="shared" si="150"/>
        <v>-2.0339999995485414E-2</v>
      </c>
      <c r="AD309" s="177">
        <f t="shared" si="151"/>
        <v>-5.7053158716982039E-3</v>
      </c>
      <c r="AE309" s="177">
        <f t="shared" si="152"/>
        <v>3.2550629195851442E-6</v>
      </c>
      <c r="AF309" s="177">
        <f t="shared" si="153"/>
        <v>-2.0339999995485414E-2</v>
      </c>
      <c r="AG309" s="178"/>
      <c r="AH309" s="177">
        <f t="shared" si="154"/>
        <v>9.5615645176928225E-3</v>
      </c>
      <c r="AI309" s="177">
        <f t="shared" si="155"/>
        <v>0.94970860702237292</v>
      </c>
      <c r="AJ309" s="177">
        <f t="shared" si="156"/>
        <v>0.85688749361553451</v>
      </c>
      <c r="AK309" s="177">
        <f t="shared" si="157"/>
        <v>-0.18736213420455922</v>
      </c>
      <c r="AL309" s="177">
        <f t="shared" si="158"/>
        <v>-1.8330331844109167</v>
      </c>
      <c r="AM309" s="177">
        <f t="shared" si="159"/>
        <v>-1.3038157746345209</v>
      </c>
      <c r="AN309" s="177">
        <f t="shared" si="164"/>
        <v>17.210003023013591</v>
      </c>
      <c r="AO309" s="177">
        <f t="shared" si="164"/>
        <v>17.210003023013147</v>
      </c>
      <c r="AP309" s="177">
        <f t="shared" si="164"/>
        <v>17.210003023046465</v>
      </c>
      <c r="AQ309" s="177">
        <f t="shared" si="164"/>
        <v>17.210003020546676</v>
      </c>
      <c r="AR309" s="177">
        <f t="shared" si="164"/>
        <v>17.210003208107878</v>
      </c>
      <c r="AS309" s="177">
        <f t="shared" si="164"/>
        <v>17.209989136658571</v>
      </c>
      <c r="AT309" s="177">
        <f t="shared" si="164"/>
        <v>17.211052929562506</v>
      </c>
      <c r="AU309" s="177">
        <f t="shared" si="160"/>
        <v>17.403538966026208</v>
      </c>
    </row>
    <row r="310" spans="1:47" s="177" customFormat="1" ht="12.95" customHeight="1" x14ac:dyDescent="0.2">
      <c r="A310" s="177" t="s">
        <v>181</v>
      </c>
      <c r="C310" s="196">
        <v>49056.324000000001</v>
      </c>
      <c r="D310" s="196">
        <v>6.0000000000000001E-3</v>
      </c>
      <c r="E310" s="199">
        <f t="shared" si="142"/>
        <v>4714.9866158456789</v>
      </c>
      <c r="F310" s="199">
        <f t="shared" si="143"/>
        <v>4715</v>
      </c>
      <c r="G310" s="199">
        <f t="shared" si="144"/>
        <v>-9.2000000004190952E-3</v>
      </c>
      <c r="H310" s="199"/>
      <c r="I310" s="177">
        <f t="shared" si="165"/>
        <v>-9.2000000004190952E-3</v>
      </c>
      <c r="O310" s="177">
        <f t="shared" ca="1" si="145"/>
        <v>4.805488565671192E-2</v>
      </c>
      <c r="Q310" s="198">
        <f t="shared" si="146"/>
        <v>34037.824000000001</v>
      </c>
      <c r="S310" s="178">
        <f t="shared" si="161"/>
        <v>0.1</v>
      </c>
      <c r="Z310" s="177">
        <f t="shared" si="147"/>
        <v>4715</v>
      </c>
      <c r="AA310" s="177">
        <f t="shared" si="148"/>
        <v>-1.8263307197989416E-2</v>
      </c>
      <c r="AB310" s="177">
        <f t="shared" si="149"/>
        <v>-1.6735329708754538E-2</v>
      </c>
      <c r="AC310" s="177">
        <f t="shared" si="150"/>
        <v>-9.2000000004190952E-3</v>
      </c>
      <c r="AD310" s="177">
        <f t="shared" si="151"/>
        <v>9.0633071975703208E-3</v>
      </c>
      <c r="AE310" s="177">
        <f t="shared" si="152"/>
        <v>8.214353735752998E-6</v>
      </c>
      <c r="AF310" s="177">
        <f t="shared" si="153"/>
        <v>-9.2000000004190952E-3</v>
      </c>
      <c r="AG310" s="178"/>
      <c r="AH310" s="177">
        <f t="shared" si="154"/>
        <v>7.5353297083354427E-3</v>
      </c>
      <c r="AI310" s="177">
        <f t="shared" si="155"/>
        <v>0.98900113294643788</v>
      </c>
      <c r="AJ310" s="177">
        <f t="shared" si="156"/>
        <v>0.73365936007201804</v>
      </c>
      <c r="AK310" s="177">
        <f t="shared" si="157"/>
        <v>-0.19368226161643051</v>
      </c>
      <c r="AL310" s="177">
        <f t="shared" si="158"/>
        <v>-1.6275235994557737</v>
      </c>
      <c r="AM310" s="177">
        <f t="shared" si="159"/>
        <v>-1.0583993521667932</v>
      </c>
      <c r="AN310" s="177">
        <f t="shared" si="164"/>
        <v>17.418033786463859</v>
      </c>
      <c r="AO310" s="177">
        <f t="shared" si="164"/>
        <v>17.418033786587277</v>
      </c>
      <c r="AP310" s="177">
        <f t="shared" si="164"/>
        <v>17.418033791170028</v>
      </c>
      <c r="AQ310" s="177">
        <f t="shared" si="164"/>
        <v>17.41803396133546</v>
      </c>
      <c r="AR310" s="177">
        <f t="shared" si="164"/>
        <v>17.418040279723471</v>
      </c>
      <c r="AS310" s="177">
        <f t="shared" si="164"/>
        <v>17.418274685619547</v>
      </c>
      <c r="AT310" s="177">
        <f t="shared" si="164"/>
        <v>17.426710381332256</v>
      </c>
      <c r="AU310" s="177">
        <f t="shared" si="160"/>
        <v>17.610149655977935</v>
      </c>
    </row>
    <row r="311" spans="1:47" s="177" customFormat="1" ht="12.95" customHeight="1" x14ac:dyDescent="0.2">
      <c r="A311" s="177" t="s">
        <v>181</v>
      </c>
      <c r="C311" s="196">
        <v>49058.387999999999</v>
      </c>
      <c r="D311" s="196">
        <v>6.0000000000000001E-3</v>
      </c>
      <c r="E311" s="199">
        <f t="shared" si="142"/>
        <v>4717.9893217725294</v>
      </c>
      <c r="F311" s="199">
        <f t="shared" si="143"/>
        <v>4718</v>
      </c>
      <c r="G311" s="199">
        <f t="shared" si="144"/>
        <v>-7.3399999964749441E-3</v>
      </c>
      <c r="H311" s="199"/>
      <c r="I311" s="177">
        <f t="shared" si="165"/>
        <v>-7.3399999964749441E-3</v>
      </c>
      <c r="O311" s="177">
        <f t="shared" ca="1" si="145"/>
        <v>4.802663909930676E-2</v>
      </c>
      <c r="Q311" s="198">
        <f t="shared" si="146"/>
        <v>34039.887999999999</v>
      </c>
      <c r="S311" s="178">
        <f t="shared" si="161"/>
        <v>0.1</v>
      </c>
      <c r="Z311" s="177">
        <f t="shared" si="147"/>
        <v>4718</v>
      </c>
      <c r="AA311" s="177">
        <f t="shared" si="148"/>
        <v>-1.8292406143549156E-2</v>
      </c>
      <c r="AB311" s="177">
        <f t="shared" si="149"/>
        <v>-1.4858313919796962E-2</v>
      </c>
      <c r="AC311" s="177">
        <f t="shared" si="150"/>
        <v>-7.3399999964749441E-3</v>
      </c>
      <c r="AD311" s="177">
        <f t="shared" si="151"/>
        <v>1.0952406147074212E-2</v>
      </c>
      <c r="AE311" s="177">
        <f t="shared" si="152"/>
        <v>1.1995520041046898E-5</v>
      </c>
      <c r="AF311" s="177">
        <f t="shared" si="153"/>
        <v>-7.3399999964749441E-3</v>
      </c>
      <c r="AG311" s="178"/>
      <c r="AH311" s="177">
        <f t="shared" si="154"/>
        <v>7.5183139233220174E-3</v>
      </c>
      <c r="AI311" s="177">
        <f t="shared" si="155"/>
        <v>0.98931454361886872</v>
      </c>
      <c r="AJ311" s="177">
        <f t="shared" si="156"/>
        <v>0.73255887595324087</v>
      </c>
      <c r="AK311" s="177">
        <f t="shared" si="157"/>
        <v>-0.19369980527415179</v>
      </c>
      <c r="AL311" s="177">
        <f t="shared" si="158"/>
        <v>-1.6259055038812178</v>
      </c>
      <c r="AM311" s="177">
        <f t="shared" si="159"/>
        <v>-1.0566854688310419</v>
      </c>
      <c r="AN311" s="177">
        <f t="shared" ref="AN311:AT320" si="166">$AU311+$AB$7*SIN(AO311)</f>
        <v>17.41963854154756</v>
      </c>
      <c r="AO311" s="177">
        <f t="shared" si="166"/>
        <v>17.419638541678978</v>
      </c>
      <c r="AP311" s="177">
        <f t="shared" si="166"/>
        <v>17.419638546503492</v>
      </c>
      <c r="AQ311" s="177">
        <f t="shared" si="166"/>
        <v>17.419638723618629</v>
      </c>
      <c r="AR311" s="177">
        <f t="shared" si="166"/>
        <v>17.4196452256279</v>
      </c>
      <c r="AS311" s="177">
        <f t="shared" si="166"/>
        <v>17.419883712539672</v>
      </c>
      <c r="AT311" s="177">
        <f t="shared" si="166"/>
        <v>17.428370439520563</v>
      </c>
      <c r="AU311" s="177">
        <f t="shared" si="160"/>
        <v>17.611710945826438</v>
      </c>
    </row>
    <row r="312" spans="1:47" s="177" customFormat="1" ht="12.95" customHeight="1" x14ac:dyDescent="0.2">
      <c r="A312" s="177" t="s">
        <v>179</v>
      </c>
      <c r="C312" s="196">
        <v>49064.572</v>
      </c>
      <c r="D312" s="196"/>
      <c r="E312" s="199">
        <f t="shared" si="142"/>
        <v>4726.9858011580236</v>
      </c>
      <c r="F312" s="199">
        <f t="shared" si="143"/>
        <v>4727</v>
      </c>
      <c r="G312" s="199">
        <f t="shared" si="144"/>
        <v>-9.7600000008242205E-3</v>
      </c>
      <c r="H312" s="199"/>
      <c r="I312" s="177">
        <f t="shared" si="165"/>
        <v>-9.7600000008242205E-3</v>
      </c>
      <c r="O312" s="177">
        <f t="shared" ca="1" si="145"/>
        <v>4.7941899427091261E-2</v>
      </c>
      <c r="Q312" s="198">
        <f t="shared" si="146"/>
        <v>34046.072</v>
      </c>
      <c r="S312" s="178">
        <f t="shared" ref="S312:S320" si="167">S$16</f>
        <v>0.1</v>
      </c>
      <c r="Z312" s="177">
        <f t="shared" si="147"/>
        <v>4727</v>
      </c>
      <c r="AA312" s="177">
        <f t="shared" si="148"/>
        <v>-1.8379849176563382E-2</v>
      </c>
      <c r="AB312" s="177">
        <f t="shared" si="149"/>
        <v>-1.7227118071750338E-2</v>
      </c>
      <c r="AC312" s="177">
        <f t="shared" si="150"/>
        <v>-9.7600000008242205E-3</v>
      </c>
      <c r="AD312" s="177">
        <f t="shared" si="151"/>
        <v>8.6198491757391617E-3</v>
      </c>
      <c r="AE312" s="177">
        <f t="shared" si="152"/>
        <v>7.4301799812491104E-6</v>
      </c>
      <c r="AF312" s="177">
        <f t="shared" si="153"/>
        <v>-9.7600000008242205E-3</v>
      </c>
      <c r="AG312" s="178"/>
      <c r="AH312" s="177">
        <f t="shared" si="154"/>
        <v>7.4671180709261183E-3</v>
      </c>
      <c r="AI312" s="177">
        <f t="shared" si="155"/>
        <v>0.99025613365597098</v>
      </c>
      <c r="AJ312" s="177">
        <f t="shared" si="156"/>
        <v>0.72924171228317025</v>
      </c>
      <c r="AK312" s="177">
        <f t="shared" si="157"/>
        <v>-0.19374945318629178</v>
      </c>
      <c r="AL312" s="177">
        <f t="shared" si="158"/>
        <v>-1.6210450574466531</v>
      </c>
      <c r="AM312" s="177">
        <f t="shared" si="159"/>
        <v>-1.051554862018631</v>
      </c>
      <c r="AN312" s="177">
        <f t="shared" si="166"/>
        <v>17.424455860132248</v>
      </c>
      <c r="AO312" s="177">
        <f t="shared" si="166"/>
        <v>17.424455860290269</v>
      </c>
      <c r="AP312" s="177">
        <f t="shared" si="166"/>
        <v>17.424455865900949</v>
      </c>
      <c r="AQ312" s="177">
        <f t="shared" si="166"/>
        <v>17.424456065112892</v>
      </c>
      <c r="AR312" s="177">
        <f t="shared" si="166"/>
        <v>17.42446313812594</v>
      </c>
      <c r="AS312" s="177">
        <f t="shared" si="166"/>
        <v>17.424714044652131</v>
      </c>
      <c r="AT312" s="177">
        <f t="shared" si="166"/>
        <v>17.433353294609947</v>
      </c>
      <c r="AU312" s="177">
        <f t="shared" si="160"/>
        <v>17.616394815371944</v>
      </c>
    </row>
    <row r="313" spans="1:47" s="177" customFormat="1" ht="12.95" customHeight="1" x14ac:dyDescent="0.2">
      <c r="A313" s="177" t="s">
        <v>175</v>
      </c>
      <c r="C313" s="196">
        <v>49073.502</v>
      </c>
      <c r="D313" s="196"/>
      <c r="E313" s="199">
        <f t="shared" si="142"/>
        <v>4739.9771596496885</v>
      </c>
      <c r="F313" s="199">
        <f t="shared" si="143"/>
        <v>4740</v>
      </c>
      <c r="G313" s="199">
        <f t="shared" si="144"/>
        <v>-1.5699999996286351E-2</v>
      </c>
      <c r="H313" s="199"/>
      <c r="I313" s="177">
        <f>G313</f>
        <v>-1.5699999996286351E-2</v>
      </c>
      <c r="O313" s="177">
        <f t="shared" ca="1" si="145"/>
        <v>4.7819497678335543E-2</v>
      </c>
      <c r="Q313" s="198">
        <f t="shared" si="146"/>
        <v>34055.002</v>
      </c>
      <c r="S313" s="178">
        <f t="shared" si="167"/>
        <v>0.1</v>
      </c>
      <c r="Z313" s="177">
        <f t="shared" si="147"/>
        <v>4740</v>
      </c>
      <c r="AA313" s="177">
        <f t="shared" si="148"/>
        <v>-1.8506541965891674E-2</v>
      </c>
      <c r="AB313" s="177">
        <f t="shared" si="149"/>
        <v>-2.3092776223111587E-2</v>
      </c>
      <c r="AC313" s="177">
        <f t="shared" si="150"/>
        <v>-1.5699999996286351E-2</v>
      </c>
      <c r="AD313" s="177">
        <f t="shared" si="151"/>
        <v>2.8065419696053223E-3</v>
      </c>
      <c r="AE313" s="177">
        <f t="shared" si="152"/>
        <v>7.876677827156123E-7</v>
      </c>
      <c r="AF313" s="177">
        <f t="shared" si="153"/>
        <v>-1.5699999996286351E-2</v>
      </c>
      <c r="AG313" s="178"/>
      <c r="AH313" s="177">
        <f t="shared" si="154"/>
        <v>7.3927762268252342E-3</v>
      </c>
      <c r="AI313" s="177">
        <f t="shared" si="155"/>
        <v>0.99161977926691736</v>
      </c>
      <c r="AJ313" s="177">
        <f t="shared" si="156"/>
        <v>0.72440858302168332</v>
      </c>
      <c r="AK313" s="177">
        <f t="shared" si="157"/>
        <v>-0.19381322308290058</v>
      </c>
      <c r="AL313" s="177">
        <f t="shared" si="158"/>
        <v>-1.6140080537969543</v>
      </c>
      <c r="AM313" s="177">
        <f t="shared" si="159"/>
        <v>-1.044172996462617</v>
      </c>
      <c r="AN313" s="177">
        <f t="shared" si="166"/>
        <v>17.43142231101746</v>
      </c>
      <c r="AO313" s="177">
        <f t="shared" si="166"/>
        <v>17.431422311221635</v>
      </c>
      <c r="AP313" s="177">
        <f t="shared" si="166"/>
        <v>17.431422318142602</v>
      </c>
      <c r="AQ313" s="177">
        <f t="shared" si="166"/>
        <v>17.431422552745143</v>
      </c>
      <c r="AR313" s="177">
        <f t="shared" si="166"/>
        <v>17.431430504941076</v>
      </c>
      <c r="AS313" s="177">
        <f t="shared" si="166"/>
        <v>17.431699813600485</v>
      </c>
      <c r="AT313" s="177">
        <f t="shared" si="166"/>
        <v>17.440557839624898</v>
      </c>
      <c r="AU313" s="177">
        <f t="shared" si="160"/>
        <v>17.623160404715449</v>
      </c>
    </row>
    <row r="314" spans="1:47" s="177" customFormat="1" ht="12.95" customHeight="1" x14ac:dyDescent="0.2">
      <c r="A314" s="177" t="s">
        <v>175</v>
      </c>
      <c r="C314" s="196">
        <v>49073.506000000001</v>
      </c>
      <c r="D314" s="196"/>
      <c r="E314" s="199">
        <f t="shared" si="142"/>
        <v>4739.9829788472225</v>
      </c>
      <c r="F314" s="199">
        <f t="shared" si="143"/>
        <v>4740</v>
      </c>
      <c r="G314" s="199">
        <f t="shared" si="144"/>
        <v>-1.1699999995471444E-2</v>
      </c>
      <c r="H314" s="199"/>
      <c r="I314" s="177">
        <f>G314</f>
        <v>-1.1699999995471444E-2</v>
      </c>
      <c r="O314" s="177">
        <f t="shared" ca="1" si="145"/>
        <v>4.7819497678335543E-2</v>
      </c>
      <c r="Q314" s="198">
        <f t="shared" si="146"/>
        <v>34055.006000000001</v>
      </c>
      <c r="S314" s="178">
        <f t="shared" si="167"/>
        <v>0.1</v>
      </c>
      <c r="Z314" s="177">
        <f t="shared" si="147"/>
        <v>4740</v>
      </c>
      <c r="AA314" s="177">
        <f t="shared" si="148"/>
        <v>-1.8506541965891674E-2</v>
      </c>
      <c r="AB314" s="177">
        <f t="shared" si="149"/>
        <v>-1.909277622229668E-2</v>
      </c>
      <c r="AC314" s="177">
        <f t="shared" si="150"/>
        <v>-1.1699999995471444E-2</v>
      </c>
      <c r="AD314" s="177">
        <f t="shared" si="151"/>
        <v>6.8065419704202296E-3</v>
      </c>
      <c r="AE314" s="177">
        <f t="shared" si="152"/>
        <v>4.6329013595092105E-6</v>
      </c>
      <c r="AF314" s="177">
        <f t="shared" si="153"/>
        <v>-1.1699999995471444E-2</v>
      </c>
      <c r="AG314" s="178"/>
      <c r="AH314" s="177">
        <f t="shared" si="154"/>
        <v>7.3927762268252342E-3</v>
      </c>
      <c r="AI314" s="177">
        <f t="shared" si="155"/>
        <v>0.99161977926691736</v>
      </c>
      <c r="AJ314" s="177">
        <f t="shared" si="156"/>
        <v>0.72440858302168332</v>
      </c>
      <c r="AK314" s="177">
        <f t="shared" si="157"/>
        <v>-0.19381322308290058</v>
      </c>
      <c r="AL314" s="177">
        <f t="shared" si="158"/>
        <v>-1.6140080537969543</v>
      </c>
      <c r="AM314" s="177">
        <f t="shared" si="159"/>
        <v>-1.044172996462617</v>
      </c>
      <c r="AN314" s="177">
        <f t="shared" si="166"/>
        <v>17.43142231101746</v>
      </c>
      <c r="AO314" s="177">
        <f t="shared" si="166"/>
        <v>17.431422311221635</v>
      </c>
      <c r="AP314" s="177">
        <f t="shared" si="166"/>
        <v>17.431422318142602</v>
      </c>
      <c r="AQ314" s="177">
        <f t="shared" si="166"/>
        <v>17.431422552745143</v>
      </c>
      <c r="AR314" s="177">
        <f t="shared" si="166"/>
        <v>17.431430504941076</v>
      </c>
      <c r="AS314" s="177">
        <f t="shared" si="166"/>
        <v>17.431699813600485</v>
      </c>
      <c r="AT314" s="177">
        <f t="shared" si="166"/>
        <v>17.440557839624898</v>
      </c>
      <c r="AU314" s="177">
        <f t="shared" si="160"/>
        <v>17.623160404715449</v>
      </c>
    </row>
    <row r="315" spans="1:47" s="177" customFormat="1" ht="12.95" customHeight="1" x14ac:dyDescent="0.2">
      <c r="A315" s="177" t="s">
        <v>175</v>
      </c>
      <c r="C315" s="196">
        <v>49073.508000000002</v>
      </c>
      <c r="D315" s="196"/>
      <c r="E315" s="199">
        <f t="shared" si="142"/>
        <v>4739.9858884459891</v>
      </c>
      <c r="F315" s="199">
        <f t="shared" si="143"/>
        <v>4740</v>
      </c>
      <c r="G315" s="199">
        <f t="shared" si="144"/>
        <v>-9.6999999950639904E-3</v>
      </c>
      <c r="H315" s="199"/>
      <c r="I315" s="177">
        <f>G315</f>
        <v>-9.6999999950639904E-3</v>
      </c>
      <c r="O315" s="177">
        <f t="shared" ca="1" si="145"/>
        <v>4.7819497678335543E-2</v>
      </c>
      <c r="Q315" s="198">
        <f t="shared" si="146"/>
        <v>34055.008000000002</v>
      </c>
      <c r="S315" s="178">
        <f t="shared" si="167"/>
        <v>0.1</v>
      </c>
      <c r="Z315" s="177">
        <f t="shared" si="147"/>
        <v>4740</v>
      </c>
      <c r="AA315" s="177">
        <f t="shared" si="148"/>
        <v>-1.8506541965891674E-2</v>
      </c>
      <c r="AB315" s="177">
        <f t="shared" si="149"/>
        <v>-1.7092776221889226E-2</v>
      </c>
      <c r="AC315" s="177">
        <f t="shared" si="150"/>
        <v>-9.6999999950639904E-3</v>
      </c>
      <c r="AD315" s="177">
        <f t="shared" si="151"/>
        <v>8.8065419708276832E-3</v>
      </c>
      <c r="AE315" s="177">
        <f t="shared" si="152"/>
        <v>7.7555181483949527E-6</v>
      </c>
      <c r="AF315" s="177">
        <f t="shared" si="153"/>
        <v>-9.6999999950639904E-3</v>
      </c>
      <c r="AG315" s="178"/>
      <c r="AH315" s="177">
        <f t="shared" si="154"/>
        <v>7.3927762268252342E-3</v>
      </c>
      <c r="AI315" s="177">
        <f t="shared" si="155"/>
        <v>0.99161977926691736</v>
      </c>
      <c r="AJ315" s="177">
        <f t="shared" si="156"/>
        <v>0.72440858302168332</v>
      </c>
      <c r="AK315" s="177">
        <f t="shared" si="157"/>
        <v>-0.19381322308290058</v>
      </c>
      <c r="AL315" s="177">
        <f t="shared" si="158"/>
        <v>-1.6140080537969543</v>
      </c>
      <c r="AM315" s="177">
        <f t="shared" si="159"/>
        <v>-1.044172996462617</v>
      </c>
      <c r="AN315" s="177">
        <f t="shared" si="166"/>
        <v>17.43142231101746</v>
      </c>
      <c r="AO315" s="177">
        <f t="shared" si="166"/>
        <v>17.431422311221635</v>
      </c>
      <c r="AP315" s="177">
        <f t="shared" si="166"/>
        <v>17.431422318142602</v>
      </c>
      <c r="AQ315" s="177">
        <f t="shared" si="166"/>
        <v>17.431422552745143</v>
      </c>
      <c r="AR315" s="177">
        <f t="shared" si="166"/>
        <v>17.431430504941076</v>
      </c>
      <c r="AS315" s="177">
        <f t="shared" si="166"/>
        <v>17.431699813600485</v>
      </c>
      <c r="AT315" s="177">
        <f t="shared" si="166"/>
        <v>17.440557839624898</v>
      </c>
      <c r="AU315" s="177">
        <f t="shared" si="160"/>
        <v>17.623160404715449</v>
      </c>
    </row>
    <row r="316" spans="1:47" s="177" customFormat="1" ht="12.95" customHeight="1" x14ac:dyDescent="0.2">
      <c r="A316" s="144" t="s">
        <v>182</v>
      </c>
      <c r="B316" s="145" t="s">
        <v>97</v>
      </c>
      <c r="C316" s="146">
        <v>49073.512000000002</v>
      </c>
      <c r="D316" s="196"/>
      <c r="E316" s="105">
        <f t="shared" si="142"/>
        <v>4739.9917076435231</v>
      </c>
      <c r="F316" s="199">
        <f t="shared" si="143"/>
        <v>4740</v>
      </c>
      <c r="G316" s="201">
        <f t="shared" si="144"/>
        <v>-5.6999999942490831E-3</v>
      </c>
      <c r="H316" s="199"/>
      <c r="I316" s="177">
        <f>G316</f>
        <v>-5.6999999942490831E-3</v>
      </c>
      <c r="O316" s="177">
        <f t="shared" ca="1" si="145"/>
        <v>4.7819497678335543E-2</v>
      </c>
      <c r="Q316" s="198">
        <f t="shared" si="146"/>
        <v>34055.012000000002</v>
      </c>
      <c r="S316" s="178">
        <f t="shared" si="167"/>
        <v>0.1</v>
      </c>
      <c r="Z316" s="177">
        <f t="shared" si="147"/>
        <v>4740</v>
      </c>
      <c r="AA316" s="177">
        <f t="shared" si="148"/>
        <v>-1.8506541965891674E-2</v>
      </c>
      <c r="AB316" s="177">
        <f t="shared" si="149"/>
        <v>-1.3092776221074317E-2</v>
      </c>
      <c r="AC316" s="177">
        <f t="shared" si="150"/>
        <v>-5.6999999942490831E-3</v>
      </c>
      <c r="AD316" s="177">
        <f t="shared" si="151"/>
        <v>1.280654197164259E-2</v>
      </c>
      <c r="AE316" s="177">
        <f t="shared" si="152"/>
        <v>1.6400751727144331E-5</v>
      </c>
      <c r="AF316" s="177">
        <f t="shared" si="153"/>
        <v>-5.6999999942490831E-3</v>
      </c>
      <c r="AG316" s="178"/>
      <c r="AH316" s="177">
        <f t="shared" si="154"/>
        <v>7.3927762268252342E-3</v>
      </c>
      <c r="AI316" s="177">
        <f t="shared" si="155"/>
        <v>0.99161977926691736</v>
      </c>
      <c r="AJ316" s="177">
        <f t="shared" si="156"/>
        <v>0.72440858302168332</v>
      </c>
      <c r="AK316" s="177">
        <f t="shared" si="157"/>
        <v>-0.19381322308290058</v>
      </c>
      <c r="AL316" s="177">
        <f t="shared" si="158"/>
        <v>-1.6140080537969543</v>
      </c>
      <c r="AM316" s="177">
        <f t="shared" si="159"/>
        <v>-1.044172996462617</v>
      </c>
      <c r="AN316" s="177">
        <f t="shared" si="166"/>
        <v>17.43142231101746</v>
      </c>
      <c r="AO316" s="177">
        <f t="shared" si="166"/>
        <v>17.431422311221635</v>
      </c>
      <c r="AP316" s="177">
        <f t="shared" si="166"/>
        <v>17.431422318142602</v>
      </c>
      <c r="AQ316" s="177">
        <f t="shared" si="166"/>
        <v>17.431422552745143</v>
      </c>
      <c r="AR316" s="177">
        <f t="shared" si="166"/>
        <v>17.431430504941076</v>
      </c>
      <c r="AS316" s="177">
        <f t="shared" si="166"/>
        <v>17.431699813600485</v>
      </c>
      <c r="AT316" s="177">
        <f t="shared" si="166"/>
        <v>17.440557839624898</v>
      </c>
      <c r="AU316" s="177">
        <f t="shared" si="160"/>
        <v>17.623160404715449</v>
      </c>
    </row>
    <row r="317" spans="1:47" s="177" customFormat="1" ht="12.95" customHeight="1" x14ac:dyDescent="0.2">
      <c r="A317" s="177" t="s">
        <v>183</v>
      </c>
      <c r="C317" s="196">
        <v>49078.311999999998</v>
      </c>
      <c r="D317" s="196">
        <v>4.0000000000000001E-3</v>
      </c>
      <c r="E317" s="199">
        <f t="shared" si="142"/>
        <v>4746.9747446827087</v>
      </c>
      <c r="F317" s="199">
        <f t="shared" si="143"/>
        <v>4747</v>
      </c>
      <c r="G317" s="199">
        <f t="shared" si="144"/>
        <v>-1.735999999800697E-2</v>
      </c>
      <c r="H317" s="199"/>
      <c r="I317" s="177">
        <f>+G317</f>
        <v>-1.735999999800697E-2</v>
      </c>
      <c r="O317" s="177">
        <f t="shared" ca="1" si="145"/>
        <v>4.7753589044390157E-2</v>
      </c>
      <c r="Q317" s="198">
        <f t="shared" si="146"/>
        <v>34059.811999999998</v>
      </c>
      <c r="S317" s="178">
        <f t="shared" si="167"/>
        <v>0.1</v>
      </c>
      <c r="Z317" s="177">
        <f t="shared" si="147"/>
        <v>4747</v>
      </c>
      <c r="AA317" s="177">
        <f t="shared" si="148"/>
        <v>-1.8574949647140186E-2</v>
      </c>
      <c r="AB317" s="177">
        <f t="shared" si="149"/>
        <v>-2.4712554531286245E-2</v>
      </c>
      <c r="AC317" s="177">
        <f t="shared" si="150"/>
        <v>-1.735999999800697E-2</v>
      </c>
      <c r="AD317" s="177">
        <f t="shared" si="151"/>
        <v>1.2149496491332158E-3</v>
      </c>
      <c r="AE317" s="177">
        <f t="shared" si="152"/>
        <v>1.4761026499289243E-7</v>
      </c>
      <c r="AF317" s="177">
        <f t="shared" si="153"/>
        <v>-1.735999999800697E-2</v>
      </c>
      <c r="AG317" s="178"/>
      <c r="AH317" s="177">
        <f t="shared" si="154"/>
        <v>7.3525545332792765E-3</v>
      </c>
      <c r="AI317" s="177">
        <f t="shared" si="155"/>
        <v>0.9923557835871466</v>
      </c>
      <c r="AJ317" s="177">
        <f t="shared" si="156"/>
        <v>0.72178569447900198</v>
      </c>
      <c r="AK317" s="177">
        <f t="shared" si="157"/>
        <v>-0.19384364703737605</v>
      </c>
      <c r="AL317" s="177">
        <f t="shared" si="158"/>
        <v>-1.6102108635877292</v>
      </c>
      <c r="AM317" s="177">
        <f t="shared" si="159"/>
        <v>-1.0402122156804119</v>
      </c>
      <c r="AN317" s="177">
        <f t="shared" si="166"/>
        <v>17.435177451905709</v>
      </c>
      <c r="AO317" s="177">
        <f t="shared" si="166"/>
        <v>17.435177452139015</v>
      </c>
      <c r="AP317" s="177">
        <f t="shared" si="166"/>
        <v>17.435177459859069</v>
      </c>
      <c r="AQ317" s="177">
        <f t="shared" si="166"/>
        <v>17.435177715315703</v>
      </c>
      <c r="AR317" s="177">
        <f t="shared" si="166"/>
        <v>17.435186168140824</v>
      </c>
      <c r="AS317" s="177">
        <f t="shared" si="166"/>
        <v>17.43546560930195</v>
      </c>
      <c r="AT317" s="177">
        <f t="shared" si="166"/>
        <v>17.444440673319427</v>
      </c>
      <c r="AU317" s="177">
        <f t="shared" si="160"/>
        <v>17.626803414361955</v>
      </c>
    </row>
    <row r="318" spans="1:47" s="177" customFormat="1" ht="12.95" customHeight="1" x14ac:dyDescent="0.2">
      <c r="A318" s="177" t="s">
        <v>179</v>
      </c>
      <c r="C318" s="196">
        <v>49134.677000000003</v>
      </c>
      <c r="D318" s="196"/>
      <c r="E318" s="199">
        <f t="shared" si="142"/>
        <v>4828.9745119148156</v>
      </c>
      <c r="F318" s="199">
        <f t="shared" si="143"/>
        <v>4829</v>
      </c>
      <c r="G318" s="199">
        <f t="shared" si="144"/>
        <v>-1.751999999396503E-2</v>
      </c>
      <c r="H318" s="199"/>
      <c r="I318" s="177">
        <f>+G318</f>
        <v>-1.751999999396503E-2</v>
      </c>
      <c r="O318" s="177">
        <f t="shared" ca="1" si="145"/>
        <v>4.6981516475315635E-2</v>
      </c>
      <c r="Q318" s="198">
        <f t="shared" si="146"/>
        <v>34116.177000000003</v>
      </c>
      <c r="S318" s="178">
        <f t="shared" si="167"/>
        <v>0.1</v>
      </c>
      <c r="Z318" s="177">
        <f t="shared" si="147"/>
        <v>4829</v>
      </c>
      <c r="AA318" s="177">
        <f t="shared" si="148"/>
        <v>-1.9386015318223197E-2</v>
      </c>
      <c r="AB318" s="177">
        <f t="shared" si="149"/>
        <v>-2.4391512079910138E-2</v>
      </c>
      <c r="AC318" s="177">
        <f t="shared" si="150"/>
        <v>-1.751999999396503E-2</v>
      </c>
      <c r="AD318" s="177">
        <f t="shared" si="151"/>
        <v>1.8660153242581676E-3</v>
      </c>
      <c r="AE318" s="177">
        <f t="shared" si="152"/>
        <v>3.4820131903663145E-7</v>
      </c>
      <c r="AF318" s="177">
        <f t="shared" si="153"/>
        <v>-1.751999999396503E-2</v>
      </c>
      <c r="AG318" s="178"/>
      <c r="AH318" s="177">
        <f t="shared" si="154"/>
        <v>6.8715120859451102E-3</v>
      </c>
      <c r="AI318" s="177">
        <f t="shared" si="155"/>
        <v>1.0010651160418405</v>
      </c>
      <c r="AJ318" s="177">
        <f t="shared" si="156"/>
        <v>0.68998902819892727</v>
      </c>
      <c r="AK318" s="177">
        <f t="shared" si="157"/>
        <v>-0.1939913891623409</v>
      </c>
      <c r="AL318" s="177">
        <f t="shared" si="158"/>
        <v>-1.565305849389401</v>
      </c>
      <c r="AM318" s="177">
        <f t="shared" si="159"/>
        <v>-0.99452454028345938</v>
      </c>
      <c r="AN318" s="177">
        <f t="shared" si="166"/>
        <v>17.479375085082001</v>
      </c>
      <c r="AO318" s="177">
        <f t="shared" si="166"/>
        <v>17.479375085996988</v>
      </c>
      <c r="AP318" s="177">
        <f t="shared" si="166"/>
        <v>17.479375109665956</v>
      </c>
      <c r="AQ318" s="177">
        <f t="shared" si="166"/>
        <v>17.479375721934822</v>
      </c>
      <c r="AR318" s="177">
        <f t="shared" si="166"/>
        <v>17.479391559466777</v>
      </c>
      <c r="AS318" s="177">
        <f t="shared" si="166"/>
        <v>17.479800800510702</v>
      </c>
      <c r="AT318" s="177">
        <f t="shared" si="166"/>
        <v>17.4901046537687</v>
      </c>
      <c r="AU318" s="177">
        <f t="shared" si="160"/>
        <v>17.669478670221</v>
      </c>
    </row>
    <row r="319" spans="1:47" s="177" customFormat="1" ht="12.95" customHeight="1" x14ac:dyDescent="0.2">
      <c r="A319" s="177" t="s">
        <v>183</v>
      </c>
      <c r="C319" s="196">
        <v>49137.421000000002</v>
      </c>
      <c r="D319" s="196">
        <v>4.0000000000000001E-3</v>
      </c>
      <c r="E319" s="199">
        <f t="shared" si="142"/>
        <v>4832.9664814222187</v>
      </c>
      <c r="F319" s="199">
        <f t="shared" si="143"/>
        <v>4833</v>
      </c>
      <c r="G319" s="199">
        <f t="shared" si="144"/>
        <v>-2.3039999992761295E-2</v>
      </c>
      <c r="H319" s="199"/>
      <c r="I319" s="177">
        <f>+G319</f>
        <v>-2.3039999992761295E-2</v>
      </c>
      <c r="O319" s="177">
        <f t="shared" ca="1" si="145"/>
        <v>4.6943854398775416E-2</v>
      </c>
      <c r="Q319" s="198">
        <f t="shared" si="146"/>
        <v>34118.921000000002</v>
      </c>
      <c r="S319" s="178">
        <f t="shared" si="167"/>
        <v>0.1</v>
      </c>
      <c r="Z319" s="177">
        <f t="shared" si="147"/>
        <v>4833</v>
      </c>
      <c r="AA319" s="177">
        <f t="shared" si="148"/>
        <v>-1.9426032775143376E-2</v>
      </c>
      <c r="AB319" s="177">
        <f t="shared" si="149"/>
        <v>-2.9887585986450835E-2</v>
      </c>
      <c r="AC319" s="177">
        <f t="shared" si="150"/>
        <v>-2.3039999992761295E-2</v>
      </c>
      <c r="AD319" s="177">
        <f t="shared" si="151"/>
        <v>-3.6139672176179194E-3</v>
      </c>
      <c r="AE319" s="177">
        <f t="shared" si="152"/>
        <v>1.3060759050017007E-6</v>
      </c>
      <c r="AF319" s="177">
        <f t="shared" si="153"/>
        <v>-2.3039999992761295E-2</v>
      </c>
      <c r="AG319" s="178"/>
      <c r="AH319" s="177">
        <f t="shared" si="154"/>
        <v>6.8475859936895393E-3</v>
      </c>
      <c r="AI319" s="177">
        <f t="shared" si="155"/>
        <v>1.001493962526069</v>
      </c>
      <c r="AJ319" s="177">
        <f t="shared" si="156"/>
        <v>0.68838722235692795</v>
      </c>
      <c r="AK319" s="177">
        <f t="shared" si="157"/>
        <v>-0.19398856053202743</v>
      </c>
      <c r="AL319" s="177">
        <f t="shared" si="158"/>
        <v>-1.5630951871635945</v>
      </c>
      <c r="AM319" s="177">
        <f t="shared" si="159"/>
        <v>-0.99232836262845747</v>
      </c>
      <c r="AN319" s="177">
        <f t="shared" si="166"/>
        <v>17.481540979277145</v>
      </c>
      <c r="AO319" s="177">
        <f t="shared" si="166"/>
        <v>17.481540980247672</v>
      </c>
      <c r="AP319" s="177">
        <f t="shared" si="166"/>
        <v>17.481541005088808</v>
      </c>
      <c r="AQ319" s="177">
        <f t="shared" si="166"/>
        <v>17.481541640908702</v>
      </c>
      <c r="AR319" s="177">
        <f t="shared" si="166"/>
        <v>17.48155791433204</v>
      </c>
      <c r="AS319" s="177">
        <f t="shared" si="166"/>
        <v>17.481973985282576</v>
      </c>
      <c r="AT319" s="177">
        <f t="shared" si="166"/>
        <v>17.492340566641243</v>
      </c>
      <c r="AU319" s="177">
        <f t="shared" si="160"/>
        <v>17.671560390019003</v>
      </c>
    </row>
    <row r="320" spans="1:47" s="177" customFormat="1" ht="12.95" customHeight="1" x14ac:dyDescent="0.2">
      <c r="A320" s="177" t="s">
        <v>179</v>
      </c>
      <c r="C320" s="196">
        <v>49283.828000000001</v>
      </c>
      <c r="D320" s="196"/>
      <c r="E320" s="199">
        <f t="shared" si="142"/>
        <v>5045.9592947132642</v>
      </c>
      <c r="F320" s="199">
        <f t="shared" si="143"/>
        <v>5046</v>
      </c>
      <c r="G320" s="199">
        <f t="shared" si="144"/>
        <v>-2.7979999998933636E-2</v>
      </c>
      <c r="H320" s="199"/>
      <c r="I320" s="177">
        <f>+G320</f>
        <v>-2.7979999998933636E-2</v>
      </c>
      <c r="O320" s="177">
        <f t="shared" ca="1" si="145"/>
        <v>4.4938348823008678E-2</v>
      </c>
      <c r="Q320" s="198">
        <f t="shared" si="146"/>
        <v>34265.328000000001</v>
      </c>
      <c r="S320" s="178">
        <f t="shared" si="167"/>
        <v>0.1</v>
      </c>
      <c r="Z320" s="177">
        <f t="shared" si="147"/>
        <v>5046</v>
      </c>
      <c r="AA320" s="177">
        <f t="shared" si="148"/>
        <v>-2.161549798022459E-2</v>
      </c>
      <c r="AB320" s="177">
        <f t="shared" si="149"/>
        <v>-3.3494001183021635E-2</v>
      </c>
      <c r="AC320" s="177">
        <f t="shared" si="150"/>
        <v>-2.7979999998933636E-2</v>
      </c>
      <c r="AD320" s="177">
        <f t="shared" si="151"/>
        <v>-6.3645020187090458E-3</v>
      </c>
      <c r="AE320" s="177">
        <f t="shared" si="152"/>
        <v>4.0506885946151517E-6</v>
      </c>
      <c r="AF320" s="177">
        <f t="shared" si="153"/>
        <v>-2.7979999998933636E-2</v>
      </c>
      <c r="AG320" s="178"/>
      <c r="AH320" s="177">
        <f t="shared" si="154"/>
        <v>5.5140011840879985E-3</v>
      </c>
      <c r="AI320" s="177">
        <f t="shared" si="155"/>
        <v>1.0248047522436123</v>
      </c>
      <c r="AJ320" s="177">
        <f t="shared" si="156"/>
        <v>0.59619242035803843</v>
      </c>
      <c r="AK320" s="177">
        <f t="shared" si="157"/>
        <v>-0.19240196934400225</v>
      </c>
      <c r="AL320" s="177">
        <f t="shared" si="158"/>
        <v>-1.442582035895843</v>
      </c>
      <c r="AM320" s="177">
        <f t="shared" si="159"/>
        <v>-0.87935462147663901</v>
      </c>
      <c r="AN320" s="177">
        <f t="shared" si="166"/>
        <v>17.598233625669874</v>
      </c>
      <c r="AO320" s="177">
        <f t="shared" si="166"/>
        <v>17.598233637181924</v>
      </c>
      <c r="AP320" s="177">
        <f t="shared" si="166"/>
        <v>17.598233826129299</v>
      </c>
      <c r="AQ320" s="177">
        <f t="shared" si="166"/>
        <v>17.598236927308868</v>
      </c>
      <c r="AR320" s="177">
        <f t="shared" si="166"/>
        <v>17.598287822590745</v>
      </c>
      <c r="AS320" s="177">
        <f t="shared" si="166"/>
        <v>17.599121979339547</v>
      </c>
      <c r="AT320" s="177">
        <f t="shared" si="166"/>
        <v>17.612506769808363</v>
      </c>
      <c r="AU320" s="177">
        <f t="shared" si="160"/>
        <v>17.782411969262625</v>
      </c>
    </row>
    <row r="321" spans="1:47" s="177" customFormat="1" ht="12.95" customHeight="1" x14ac:dyDescent="0.2">
      <c r="A321" s="144" t="s">
        <v>184</v>
      </c>
      <c r="B321" s="145" t="s">
        <v>97</v>
      </c>
      <c r="C321" s="146">
        <v>49291.3897</v>
      </c>
      <c r="D321" s="196"/>
      <c r="E321" s="105">
        <f t="shared" si="142"/>
        <v>5056.960051208941</v>
      </c>
      <c r="F321" s="199">
        <f t="shared" si="143"/>
        <v>5057</v>
      </c>
      <c r="G321" s="201">
        <f t="shared" si="144"/>
        <v>-2.7459999997518025E-2</v>
      </c>
      <c r="H321" s="199"/>
      <c r="J321" s="177">
        <f>G321</f>
        <v>-2.7459999997518025E-2</v>
      </c>
      <c r="O321" s="177">
        <f t="shared" ca="1" si="145"/>
        <v>4.4834778112523073E-2</v>
      </c>
      <c r="Q321" s="198">
        <f t="shared" si="146"/>
        <v>34272.8897</v>
      </c>
      <c r="S321" s="178">
        <f>S$17</f>
        <v>1</v>
      </c>
      <c r="Z321" s="177">
        <f t="shared" si="147"/>
        <v>5057</v>
      </c>
      <c r="AA321" s="177">
        <f t="shared" si="148"/>
        <v>-2.17315807384948E-2</v>
      </c>
      <c r="AB321" s="177">
        <f t="shared" si="149"/>
        <v>-3.2902066321987056E-2</v>
      </c>
      <c r="AC321" s="177">
        <f t="shared" si="150"/>
        <v>-2.7459999997518025E-2</v>
      </c>
      <c r="AD321" s="177">
        <f t="shared" si="151"/>
        <v>-5.728419259023225E-3</v>
      </c>
      <c r="AE321" s="177">
        <f t="shared" si="152"/>
        <v>3.2814787207148196E-5</v>
      </c>
      <c r="AF321" s="177">
        <f t="shared" si="153"/>
        <v>-2.7459999997518025E-2</v>
      </c>
      <c r="AG321" s="178"/>
      <c r="AH321" s="177">
        <f t="shared" si="154"/>
        <v>5.4420663244690286E-3</v>
      </c>
      <c r="AI321" s="177">
        <f t="shared" si="155"/>
        <v>1.0260309884809915</v>
      </c>
      <c r="AJ321" s="177">
        <f t="shared" si="156"/>
        <v>0.59106144462845112</v>
      </c>
      <c r="AK321" s="177">
        <f t="shared" si="157"/>
        <v>-0.19223990527468499</v>
      </c>
      <c r="AL321" s="177">
        <f t="shared" si="158"/>
        <v>-1.4362060682016657</v>
      </c>
      <c r="AM321" s="177">
        <f t="shared" si="159"/>
        <v>-0.87371726721607956</v>
      </c>
      <c r="AN321" s="177">
        <f t="shared" ref="AN321:AT330" si="168">$AU321+$AB$7*SIN(AO321)</f>
        <v>17.60433342325334</v>
      </c>
      <c r="AO321" s="177">
        <f t="shared" si="168"/>
        <v>17.604333435992672</v>
      </c>
      <c r="AP321" s="177">
        <f t="shared" si="168"/>
        <v>17.604333641301526</v>
      </c>
      <c r="AQ321" s="177">
        <f t="shared" si="168"/>
        <v>17.604336950070905</v>
      </c>
      <c r="AR321" s="177">
        <f t="shared" si="168"/>
        <v>17.604390269916941</v>
      </c>
      <c r="AS321" s="177">
        <f t="shared" si="168"/>
        <v>17.605248345506386</v>
      </c>
      <c r="AT321" s="177">
        <f t="shared" si="168"/>
        <v>17.618770269721978</v>
      </c>
      <c r="AU321" s="177">
        <f t="shared" si="160"/>
        <v>17.788136698707131</v>
      </c>
    </row>
    <row r="322" spans="1:47" s="177" customFormat="1" ht="12.95" customHeight="1" x14ac:dyDescent="0.2">
      <c r="A322" s="177" t="s">
        <v>175</v>
      </c>
      <c r="C322" s="196">
        <v>49416.51</v>
      </c>
      <c r="D322" s="196"/>
      <c r="E322" s="199">
        <f t="shared" si="142"/>
        <v>5238.984986470372</v>
      </c>
      <c r="F322" s="199">
        <f t="shared" si="143"/>
        <v>5239</v>
      </c>
      <c r="G322" s="199"/>
      <c r="H322" s="199"/>
      <c r="O322" s="177">
        <f t="shared" ca="1" si="145"/>
        <v>4.3121153629943038E-2</v>
      </c>
      <c r="Q322" s="198">
        <f t="shared" si="146"/>
        <v>34398.01</v>
      </c>
      <c r="S322" s="178"/>
      <c r="U322" s="129">
        <v>-1.0319999993953388E-2</v>
      </c>
      <c r="Z322" s="177">
        <f t="shared" si="147"/>
        <v>5239</v>
      </c>
      <c r="AA322" s="177">
        <f t="shared" si="148"/>
        <v>-2.3691950765597772E-2</v>
      </c>
      <c r="AB322" s="177">
        <f t="shared" si="149"/>
        <v>-9999</v>
      </c>
      <c r="AC322" s="177">
        <f t="shared" si="150"/>
        <v>0</v>
      </c>
      <c r="AD322" s="177">
        <f t="shared" si="151"/>
        <v>-9999</v>
      </c>
      <c r="AE322" s="177">
        <f t="shared" si="152"/>
        <v>0</v>
      </c>
      <c r="AF322" s="177">
        <f t="shared" si="153"/>
        <v>-9999</v>
      </c>
      <c r="AG322" s="178"/>
      <c r="AH322" s="177">
        <f t="shared" si="154"/>
        <v>4.2113949621248635E-3</v>
      </c>
      <c r="AI322" s="177">
        <f t="shared" si="155"/>
        <v>1.0465517831076709</v>
      </c>
      <c r="AJ322" s="177">
        <f t="shared" si="156"/>
        <v>0.5008970457879498</v>
      </c>
      <c r="AK322" s="177">
        <f t="shared" si="157"/>
        <v>-0.18832611351274081</v>
      </c>
      <c r="AL322" s="177">
        <f t="shared" si="158"/>
        <v>-1.3284668598941056</v>
      </c>
      <c r="AM322" s="177">
        <f t="shared" si="159"/>
        <v>-0.78291070372363125</v>
      </c>
      <c r="AN322" s="177">
        <f t="shared" si="168"/>
        <v>17.706324351029458</v>
      </c>
      <c r="AO322" s="177">
        <f t="shared" si="168"/>
        <v>17.706324404331486</v>
      </c>
      <c r="AP322" s="177">
        <f t="shared" si="168"/>
        <v>17.706325066954296</v>
      </c>
      <c r="AQ322" s="177">
        <f t="shared" si="168"/>
        <v>17.706333304252805</v>
      </c>
      <c r="AR322" s="177">
        <f t="shared" si="168"/>
        <v>17.706435692595957</v>
      </c>
      <c r="AS322" s="177">
        <f t="shared" si="168"/>
        <v>17.707706449851671</v>
      </c>
      <c r="AT322" s="177">
        <f t="shared" si="168"/>
        <v>17.723194469825579</v>
      </c>
      <c r="AU322" s="177">
        <f t="shared" si="160"/>
        <v>17.882854949516236</v>
      </c>
    </row>
    <row r="323" spans="1:47" s="177" customFormat="1" ht="12.95" customHeight="1" x14ac:dyDescent="0.2">
      <c r="A323" s="177" t="s">
        <v>175</v>
      </c>
      <c r="C323" s="196">
        <v>49416.51</v>
      </c>
      <c r="D323" s="196"/>
      <c r="E323" s="199">
        <f t="shared" si="142"/>
        <v>5238.984986470372</v>
      </c>
      <c r="F323" s="199">
        <f t="shared" si="143"/>
        <v>5239</v>
      </c>
      <c r="G323" s="199"/>
      <c r="H323" s="199"/>
      <c r="O323" s="177">
        <f t="shared" ca="1" si="145"/>
        <v>4.3121153629943038E-2</v>
      </c>
      <c r="Q323" s="198">
        <f t="shared" si="146"/>
        <v>34398.01</v>
      </c>
      <c r="S323" s="178"/>
      <c r="U323" s="129">
        <v>-1.0319999993953388E-2</v>
      </c>
      <c r="Z323" s="177">
        <f t="shared" si="147"/>
        <v>5239</v>
      </c>
      <c r="AA323" s="177">
        <f t="shared" si="148"/>
        <v>-2.3691950765597772E-2</v>
      </c>
      <c r="AB323" s="177">
        <f t="shared" si="149"/>
        <v>-9999</v>
      </c>
      <c r="AC323" s="177">
        <f t="shared" si="150"/>
        <v>0</v>
      </c>
      <c r="AD323" s="177">
        <f t="shared" si="151"/>
        <v>-9999</v>
      </c>
      <c r="AE323" s="177">
        <f t="shared" si="152"/>
        <v>0</v>
      </c>
      <c r="AF323" s="177">
        <f t="shared" si="153"/>
        <v>-9999</v>
      </c>
      <c r="AG323" s="178"/>
      <c r="AH323" s="177">
        <f t="shared" si="154"/>
        <v>4.2113949621248635E-3</v>
      </c>
      <c r="AI323" s="177">
        <f t="shared" si="155"/>
        <v>1.0465517831076709</v>
      </c>
      <c r="AJ323" s="177">
        <f t="shared" si="156"/>
        <v>0.5008970457879498</v>
      </c>
      <c r="AK323" s="177">
        <f t="shared" si="157"/>
        <v>-0.18832611351274081</v>
      </c>
      <c r="AL323" s="177">
        <f t="shared" si="158"/>
        <v>-1.3284668598941056</v>
      </c>
      <c r="AM323" s="177">
        <f t="shared" si="159"/>
        <v>-0.78291070372363125</v>
      </c>
      <c r="AN323" s="177">
        <f t="shared" si="168"/>
        <v>17.706324351029458</v>
      </c>
      <c r="AO323" s="177">
        <f t="shared" si="168"/>
        <v>17.706324404331486</v>
      </c>
      <c r="AP323" s="177">
        <f t="shared" si="168"/>
        <v>17.706325066954296</v>
      </c>
      <c r="AQ323" s="177">
        <f t="shared" si="168"/>
        <v>17.706333304252805</v>
      </c>
      <c r="AR323" s="177">
        <f t="shared" si="168"/>
        <v>17.706435692595957</v>
      </c>
      <c r="AS323" s="177">
        <f t="shared" si="168"/>
        <v>17.707706449851671</v>
      </c>
      <c r="AT323" s="177">
        <f t="shared" si="168"/>
        <v>17.723194469825579</v>
      </c>
      <c r="AU323" s="177">
        <f t="shared" si="160"/>
        <v>17.882854949516236</v>
      </c>
    </row>
    <row r="324" spans="1:47" s="177" customFormat="1" ht="12.95" customHeight="1" x14ac:dyDescent="0.2">
      <c r="A324" s="177" t="s">
        <v>175</v>
      </c>
      <c r="C324" s="196">
        <v>49416.517</v>
      </c>
      <c r="D324" s="196"/>
      <c r="E324" s="199">
        <f t="shared" si="142"/>
        <v>5238.9951700660513</v>
      </c>
      <c r="F324" s="199">
        <f t="shared" si="143"/>
        <v>5239</v>
      </c>
      <c r="G324" s="199"/>
      <c r="H324" s="199"/>
      <c r="O324" s="177">
        <f t="shared" ca="1" si="145"/>
        <v>4.3121153629943038E-2</v>
      </c>
      <c r="Q324" s="198">
        <f t="shared" si="146"/>
        <v>34398.017</v>
      </c>
      <c r="S324" s="178"/>
      <c r="U324" s="129">
        <v>-3.3199999961652793E-3</v>
      </c>
      <c r="Z324" s="177">
        <f t="shared" si="147"/>
        <v>5239</v>
      </c>
      <c r="AA324" s="177">
        <f t="shared" si="148"/>
        <v>-2.3691950765597772E-2</v>
      </c>
      <c r="AB324" s="177">
        <f t="shared" si="149"/>
        <v>-9999</v>
      </c>
      <c r="AC324" s="177">
        <f t="shared" si="150"/>
        <v>0</v>
      </c>
      <c r="AD324" s="177">
        <f t="shared" si="151"/>
        <v>-9999</v>
      </c>
      <c r="AE324" s="177">
        <f t="shared" si="152"/>
        <v>0</v>
      </c>
      <c r="AF324" s="177">
        <f t="shared" si="153"/>
        <v>-9999</v>
      </c>
      <c r="AG324" s="178"/>
      <c r="AH324" s="177">
        <f t="shared" si="154"/>
        <v>4.2113949621248635E-3</v>
      </c>
      <c r="AI324" s="177">
        <f t="shared" si="155"/>
        <v>1.0465517831076709</v>
      </c>
      <c r="AJ324" s="177">
        <f t="shared" si="156"/>
        <v>0.5008970457879498</v>
      </c>
      <c r="AK324" s="177">
        <f t="shared" si="157"/>
        <v>-0.18832611351274081</v>
      </c>
      <c r="AL324" s="177">
        <f t="shared" si="158"/>
        <v>-1.3284668598941056</v>
      </c>
      <c r="AM324" s="177">
        <f t="shared" si="159"/>
        <v>-0.78291070372363125</v>
      </c>
      <c r="AN324" s="177">
        <f t="shared" si="168"/>
        <v>17.706324351029458</v>
      </c>
      <c r="AO324" s="177">
        <f t="shared" si="168"/>
        <v>17.706324404331486</v>
      </c>
      <c r="AP324" s="177">
        <f t="shared" si="168"/>
        <v>17.706325066954296</v>
      </c>
      <c r="AQ324" s="177">
        <f t="shared" si="168"/>
        <v>17.706333304252805</v>
      </c>
      <c r="AR324" s="177">
        <f t="shared" si="168"/>
        <v>17.706435692595957</v>
      </c>
      <c r="AS324" s="177">
        <f t="shared" si="168"/>
        <v>17.707706449851671</v>
      </c>
      <c r="AT324" s="177">
        <f t="shared" si="168"/>
        <v>17.723194469825579</v>
      </c>
      <c r="AU324" s="177">
        <f t="shared" si="160"/>
        <v>17.882854949516236</v>
      </c>
    </row>
    <row r="325" spans="1:47" s="177" customFormat="1" ht="12.95" customHeight="1" x14ac:dyDescent="0.2">
      <c r="A325" s="177" t="s">
        <v>175</v>
      </c>
      <c r="C325" s="196">
        <v>49416.521000000001</v>
      </c>
      <c r="D325" s="196"/>
      <c r="E325" s="199">
        <f t="shared" si="142"/>
        <v>5239.0009892635853</v>
      </c>
      <c r="F325" s="199">
        <f t="shared" si="143"/>
        <v>5239</v>
      </c>
      <c r="G325" s="199"/>
      <c r="H325" s="199"/>
      <c r="O325" s="177">
        <f t="shared" ca="1" si="145"/>
        <v>4.3121153629943038E-2</v>
      </c>
      <c r="Q325" s="198">
        <f t="shared" si="146"/>
        <v>34398.021000000001</v>
      </c>
      <c r="S325" s="178"/>
      <c r="U325" s="129">
        <v>6.8000000464962795E-4</v>
      </c>
      <c r="Z325" s="177">
        <f t="shared" si="147"/>
        <v>5239</v>
      </c>
      <c r="AA325" s="177">
        <f t="shared" si="148"/>
        <v>-2.3691950765597772E-2</v>
      </c>
      <c r="AB325" s="177">
        <f t="shared" si="149"/>
        <v>-9999</v>
      </c>
      <c r="AC325" s="177">
        <f t="shared" si="150"/>
        <v>0</v>
      </c>
      <c r="AD325" s="177">
        <f t="shared" si="151"/>
        <v>-9999</v>
      </c>
      <c r="AE325" s="177">
        <f t="shared" si="152"/>
        <v>0</v>
      </c>
      <c r="AF325" s="177">
        <f t="shared" si="153"/>
        <v>-9999</v>
      </c>
      <c r="AG325" s="178"/>
      <c r="AH325" s="177">
        <f t="shared" si="154"/>
        <v>4.2113949621248635E-3</v>
      </c>
      <c r="AI325" s="177">
        <f t="shared" si="155"/>
        <v>1.0465517831076709</v>
      </c>
      <c r="AJ325" s="177">
        <f t="shared" si="156"/>
        <v>0.5008970457879498</v>
      </c>
      <c r="AK325" s="177">
        <f t="shared" si="157"/>
        <v>-0.18832611351274081</v>
      </c>
      <c r="AL325" s="177">
        <f t="shared" si="158"/>
        <v>-1.3284668598941056</v>
      </c>
      <c r="AM325" s="177">
        <f t="shared" si="159"/>
        <v>-0.78291070372363125</v>
      </c>
      <c r="AN325" s="177">
        <f t="shared" si="168"/>
        <v>17.706324351029458</v>
      </c>
      <c r="AO325" s="177">
        <f t="shared" si="168"/>
        <v>17.706324404331486</v>
      </c>
      <c r="AP325" s="177">
        <f t="shared" si="168"/>
        <v>17.706325066954296</v>
      </c>
      <c r="AQ325" s="177">
        <f t="shared" si="168"/>
        <v>17.706333304252805</v>
      </c>
      <c r="AR325" s="177">
        <f t="shared" si="168"/>
        <v>17.706435692595957</v>
      </c>
      <c r="AS325" s="177">
        <f t="shared" si="168"/>
        <v>17.707706449851671</v>
      </c>
      <c r="AT325" s="177">
        <f t="shared" si="168"/>
        <v>17.723194469825579</v>
      </c>
      <c r="AU325" s="177">
        <f t="shared" si="160"/>
        <v>17.882854949516236</v>
      </c>
    </row>
    <row r="326" spans="1:47" s="177" customFormat="1" ht="12.95" customHeight="1" x14ac:dyDescent="0.2">
      <c r="A326" s="177" t="s">
        <v>175</v>
      </c>
      <c r="C326" s="196">
        <v>49416.531999999999</v>
      </c>
      <c r="D326" s="196"/>
      <c r="E326" s="199">
        <f t="shared" si="142"/>
        <v>5239.0169920567978</v>
      </c>
      <c r="F326" s="199">
        <f t="shared" si="143"/>
        <v>5239</v>
      </c>
      <c r="G326" s="199"/>
      <c r="H326" s="199"/>
      <c r="O326" s="177">
        <f t="shared" ca="1" si="145"/>
        <v>4.3121153629943038E-2</v>
      </c>
      <c r="Q326" s="198">
        <f t="shared" si="146"/>
        <v>34398.031999999999</v>
      </c>
      <c r="S326" s="178"/>
      <c r="U326" s="129">
        <v>1.1680000003252644E-2</v>
      </c>
      <c r="Z326" s="177">
        <f t="shared" si="147"/>
        <v>5239</v>
      </c>
      <c r="AA326" s="177">
        <f t="shared" si="148"/>
        <v>-2.3691950765597772E-2</v>
      </c>
      <c r="AB326" s="177">
        <f t="shared" si="149"/>
        <v>-9999</v>
      </c>
      <c r="AC326" s="177">
        <f t="shared" si="150"/>
        <v>0</v>
      </c>
      <c r="AD326" s="177">
        <f t="shared" si="151"/>
        <v>-9999</v>
      </c>
      <c r="AE326" s="177">
        <f t="shared" si="152"/>
        <v>0</v>
      </c>
      <c r="AF326" s="177">
        <f t="shared" si="153"/>
        <v>-9999</v>
      </c>
      <c r="AG326" s="178"/>
      <c r="AH326" s="177">
        <f t="shared" si="154"/>
        <v>4.2113949621248635E-3</v>
      </c>
      <c r="AI326" s="177">
        <f t="shared" si="155"/>
        <v>1.0465517831076709</v>
      </c>
      <c r="AJ326" s="177">
        <f t="shared" si="156"/>
        <v>0.5008970457879498</v>
      </c>
      <c r="AK326" s="177">
        <f t="shared" si="157"/>
        <v>-0.18832611351274081</v>
      </c>
      <c r="AL326" s="177">
        <f t="shared" si="158"/>
        <v>-1.3284668598941056</v>
      </c>
      <c r="AM326" s="177">
        <f t="shared" si="159"/>
        <v>-0.78291070372363125</v>
      </c>
      <c r="AN326" s="177">
        <f t="shared" si="168"/>
        <v>17.706324351029458</v>
      </c>
      <c r="AO326" s="177">
        <f t="shared" si="168"/>
        <v>17.706324404331486</v>
      </c>
      <c r="AP326" s="177">
        <f t="shared" si="168"/>
        <v>17.706325066954296</v>
      </c>
      <c r="AQ326" s="177">
        <f t="shared" si="168"/>
        <v>17.706333304252805</v>
      </c>
      <c r="AR326" s="177">
        <f t="shared" si="168"/>
        <v>17.706435692595957</v>
      </c>
      <c r="AS326" s="177">
        <f t="shared" si="168"/>
        <v>17.707706449851671</v>
      </c>
      <c r="AT326" s="177">
        <f t="shared" si="168"/>
        <v>17.723194469825579</v>
      </c>
      <c r="AU326" s="177">
        <f t="shared" si="160"/>
        <v>17.882854949516236</v>
      </c>
    </row>
    <row r="327" spans="1:47" s="177" customFormat="1" ht="12.95" customHeight="1" x14ac:dyDescent="0.2">
      <c r="A327" s="177" t="s">
        <v>179</v>
      </c>
      <c r="C327" s="196">
        <v>49442.618000000002</v>
      </c>
      <c r="D327" s="196"/>
      <c r="E327" s="199">
        <f t="shared" si="142"/>
        <v>5276.9668887660455</v>
      </c>
      <c r="F327" s="199">
        <f t="shared" si="143"/>
        <v>5277</v>
      </c>
      <c r="G327" s="199">
        <f t="shared" ref="G327:G358" si="169">C327-(C$7+C$8*F327)</f>
        <v>-2.2759999992558733E-2</v>
      </c>
      <c r="H327" s="199"/>
      <c r="I327" s="177">
        <f>+G327</f>
        <v>-2.2759999992558733E-2</v>
      </c>
      <c r="O327" s="177">
        <f t="shared" ca="1" si="145"/>
        <v>4.2763363902810943E-2</v>
      </c>
      <c r="Q327" s="198">
        <f t="shared" si="146"/>
        <v>34424.118000000002</v>
      </c>
      <c r="S327" s="178">
        <f>S$16</f>
        <v>0.1</v>
      </c>
      <c r="Z327" s="177">
        <f t="shared" si="147"/>
        <v>5277</v>
      </c>
      <c r="AA327" s="177">
        <f t="shared" si="148"/>
        <v>-2.4110210185599737E-2</v>
      </c>
      <c r="AB327" s="177">
        <f t="shared" si="149"/>
        <v>-2.6705312084908971E-2</v>
      </c>
      <c r="AC327" s="177">
        <f t="shared" si="150"/>
        <v>-2.2759999992558733E-2</v>
      </c>
      <c r="AD327" s="177">
        <f t="shared" si="151"/>
        <v>1.3502101930410043E-3</v>
      </c>
      <c r="AE327" s="177">
        <f t="shared" si="152"/>
        <v>1.8230675653918262E-7</v>
      </c>
      <c r="AF327" s="177">
        <f t="shared" si="153"/>
        <v>-2.2759999992558733E-2</v>
      </c>
      <c r="AG327" s="178"/>
      <c r="AH327" s="177">
        <f t="shared" si="154"/>
        <v>3.9453120923502363E-3</v>
      </c>
      <c r="AI327" s="177">
        <f t="shared" si="155"/>
        <v>1.0508777558023847</v>
      </c>
      <c r="AJ327" s="177">
        <f t="shared" si="156"/>
        <v>0.48082609632674433</v>
      </c>
      <c r="AK327" s="177">
        <f t="shared" si="157"/>
        <v>-0.18720375932611577</v>
      </c>
      <c r="AL327" s="177">
        <f t="shared" si="158"/>
        <v>-1.3054285789622226</v>
      </c>
      <c r="AM327" s="177">
        <f t="shared" si="159"/>
        <v>-0.7644961718731742</v>
      </c>
      <c r="AN327" s="177">
        <f t="shared" si="168"/>
        <v>17.727875111063259</v>
      </c>
      <c r="AO327" s="177">
        <f t="shared" si="168"/>
        <v>17.727875179558264</v>
      </c>
      <c r="AP327" s="177">
        <f t="shared" si="168"/>
        <v>17.727875992783265</v>
      </c>
      <c r="AQ327" s="177">
        <f t="shared" si="168"/>
        <v>17.727885647906756</v>
      </c>
      <c r="AR327" s="177">
        <f t="shared" si="168"/>
        <v>17.728000264886465</v>
      </c>
      <c r="AS327" s="177">
        <f t="shared" si="168"/>
        <v>17.729358819582696</v>
      </c>
      <c r="AT327" s="177">
        <f t="shared" si="168"/>
        <v>17.745181085277498</v>
      </c>
      <c r="AU327" s="177">
        <f t="shared" si="160"/>
        <v>17.902631287597259</v>
      </c>
    </row>
    <row r="328" spans="1:47" s="177" customFormat="1" ht="12.95" customHeight="1" x14ac:dyDescent="0.2">
      <c r="A328" s="144" t="s">
        <v>184</v>
      </c>
      <c r="B328" s="145" t="s">
        <v>97</v>
      </c>
      <c r="C328" s="146">
        <v>49640.576200000003</v>
      </c>
      <c r="D328" s="196"/>
      <c r="E328" s="105">
        <f t="shared" si="142"/>
        <v>5564.9563560185134</v>
      </c>
      <c r="F328" s="199">
        <f t="shared" si="143"/>
        <v>5565</v>
      </c>
      <c r="G328" s="201">
        <f t="shared" si="169"/>
        <v>-2.9999999991559889E-2</v>
      </c>
      <c r="H328" s="199"/>
      <c r="J328" s="177">
        <f>G328</f>
        <v>-2.9999999991559889E-2</v>
      </c>
      <c r="O328" s="177">
        <f t="shared" ca="1" si="145"/>
        <v>4.0051694391915069E-2</v>
      </c>
      <c r="Q328" s="198">
        <f t="shared" si="146"/>
        <v>34622.076200000003</v>
      </c>
      <c r="S328" s="178">
        <f>S$17</f>
        <v>1</v>
      </c>
      <c r="Z328" s="177">
        <f t="shared" si="147"/>
        <v>5565</v>
      </c>
      <c r="AA328" s="177">
        <f t="shared" si="148"/>
        <v>-2.7366083570020506E-2</v>
      </c>
      <c r="AB328" s="177">
        <f t="shared" si="149"/>
        <v>-3.1840776410440037E-2</v>
      </c>
      <c r="AC328" s="177">
        <f t="shared" si="150"/>
        <v>-2.9999999991559889E-2</v>
      </c>
      <c r="AD328" s="177">
        <f t="shared" si="151"/>
        <v>-2.6339164215393833E-3</v>
      </c>
      <c r="AE328" s="177">
        <f t="shared" si="152"/>
        <v>6.9375157156548306E-6</v>
      </c>
      <c r="AF328" s="177">
        <f t="shared" si="153"/>
        <v>-2.9999999991559889E-2</v>
      </c>
      <c r="AG328" s="178"/>
      <c r="AH328" s="177">
        <f t="shared" si="154"/>
        <v>1.8407764188801477E-3</v>
      </c>
      <c r="AI328" s="177">
        <f t="shared" si="155"/>
        <v>1.0837228944423964</v>
      </c>
      <c r="AJ328" s="177">
        <f t="shared" si="156"/>
        <v>0.31525704811879074</v>
      </c>
      <c r="AK328" s="177">
        <f t="shared" si="157"/>
        <v>-0.17499791566617223</v>
      </c>
      <c r="AL328" s="177">
        <f t="shared" si="158"/>
        <v>-1.1245594570946147</v>
      </c>
      <c r="AM328" s="177">
        <f t="shared" si="159"/>
        <v>-0.63012989786361673</v>
      </c>
      <c r="AN328" s="177">
        <f t="shared" si="168"/>
        <v>17.894104339724866</v>
      </c>
      <c r="AO328" s="177">
        <f t="shared" si="168"/>
        <v>17.894104651766821</v>
      </c>
      <c r="AP328" s="177">
        <f t="shared" si="168"/>
        <v>17.894107438314467</v>
      </c>
      <c r="AQ328" s="177">
        <f t="shared" si="168"/>
        <v>17.894132321814052</v>
      </c>
      <c r="AR328" s="177">
        <f t="shared" si="168"/>
        <v>17.894354489334866</v>
      </c>
      <c r="AS328" s="177">
        <f t="shared" si="168"/>
        <v>17.896334986029661</v>
      </c>
      <c r="AT328" s="177">
        <f t="shared" si="168"/>
        <v>17.91375267549153</v>
      </c>
      <c r="AU328" s="177">
        <f t="shared" si="160"/>
        <v>18.052515113053428</v>
      </c>
    </row>
    <row r="329" spans="1:47" s="177" customFormat="1" ht="12.95" customHeight="1" x14ac:dyDescent="0.2">
      <c r="A329" s="144" t="s">
        <v>185</v>
      </c>
      <c r="B329" s="145" t="s">
        <v>97</v>
      </c>
      <c r="C329" s="146">
        <v>49747.122000000003</v>
      </c>
      <c r="D329" s="196"/>
      <c r="E329" s="105">
        <f t="shared" si="142"/>
        <v>5719.9591201373414</v>
      </c>
      <c r="F329" s="199">
        <f t="shared" si="143"/>
        <v>5720</v>
      </c>
      <c r="G329" s="201">
        <f t="shared" si="169"/>
        <v>-2.8099999995902181E-2</v>
      </c>
      <c r="H329" s="199"/>
      <c r="K329" s="177">
        <f>G329</f>
        <v>-2.8099999995902181E-2</v>
      </c>
      <c r="O329" s="177">
        <f t="shared" ca="1" si="145"/>
        <v>3.8592288925981523E-2</v>
      </c>
      <c r="Q329" s="198">
        <f t="shared" si="146"/>
        <v>34728.622000000003</v>
      </c>
      <c r="S329" s="178">
        <f>S$18</f>
        <v>1</v>
      </c>
      <c r="Z329" s="177">
        <f t="shared" si="147"/>
        <v>5720</v>
      </c>
      <c r="AA329" s="177">
        <f t="shared" si="148"/>
        <v>-2.9169047325982446E-2</v>
      </c>
      <c r="AB329" s="177">
        <f t="shared" si="149"/>
        <v>-2.8755993259447978E-2</v>
      </c>
      <c r="AC329" s="177">
        <f t="shared" si="150"/>
        <v>-2.8099999995902181E-2</v>
      </c>
      <c r="AD329" s="177">
        <f t="shared" si="151"/>
        <v>1.0690473300802653E-3</v>
      </c>
      <c r="AE329" s="177">
        <f t="shared" si="152"/>
        <v>1.1428621939517437E-6</v>
      </c>
      <c r="AF329" s="177">
        <f t="shared" si="153"/>
        <v>-2.8099999995902181E-2</v>
      </c>
      <c r="AG329" s="178"/>
      <c r="AH329" s="177">
        <f t="shared" si="154"/>
        <v>6.5599326354579793E-4</v>
      </c>
      <c r="AI329" s="177">
        <f t="shared" si="155"/>
        <v>1.1011024433904926</v>
      </c>
      <c r="AJ329" s="177">
        <f t="shared" si="156"/>
        <v>0.21701211129992692</v>
      </c>
      <c r="AK329" s="177">
        <f t="shared" si="157"/>
        <v>-0.16556596716049354</v>
      </c>
      <c r="AL329" s="177">
        <f t="shared" si="158"/>
        <v>-1.0225845469186488</v>
      </c>
      <c r="AM329" s="177">
        <f t="shared" si="159"/>
        <v>-0.5610565466448113</v>
      </c>
      <c r="AN329" s="177">
        <f t="shared" si="168"/>
        <v>17.985674522271228</v>
      </c>
      <c r="AO329" s="177">
        <f t="shared" si="168"/>
        <v>17.985675088190028</v>
      </c>
      <c r="AP329" s="177">
        <f t="shared" si="168"/>
        <v>17.985679579680756</v>
      </c>
      <c r="AQ329" s="177">
        <f t="shared" si="168"/>
        <v>17.98571522616399</v>
      </c>
      <c r="AR329" s="177">
        <f t="shared" si="168"/>
        <v>17.985998079902252</v>
      </c>
      <c r="AS329" s="177">
        <f t="shared" si="168"/>
        <v>17.988239207891613</v>
      </c>
      <c r="AT329" s="177">
        <f t="shared" si="168"/>
        <v>18.00579453182532</v>
      </c>
      <c r="AU329" s="177">
        <f t="shared" si="160"/>
        <v>18.133181755226015</v>
      </c>
    </row>
    <row r="330" spans="1:47" s="177" customFormat="1" ht="12.95" customHeight="1" x14ac:dyDescent="0.2">
      <c r="A330" s="177" t="s">
        <v>186</v>
      </c>
      <c r="C330" s="196">
        <v>49788.37</v>
      </c>
      <c r="D330" s="196">
        <v>6.0000000000000001E-3</v>
      </c>
      <c r="E330" s="199">
        <f t="shared" si="142"/>
        <v>5779.966685094133</v>
      </c>
      <c r="F330" s="199">
        <f t="shared" si="143"/>
        <v>5780</v>
      </c>
      <c r="G330" s="199">
        <f t="shared" si="169"/>
        <v>-2.2899999996297993E-2</v>
      </c>
      <c r="H330" s="199"/>
      <c r="I330" s="177">
        <f>+G330</f>
        <v>-2.2899999996297993E-2</v>
      </c>
      <c r="O330" s="177">
        <f t="shared" ca="1" si="145"/>
        <v>3.8027357777878218E-2</v>
      </c>
      <c r="Q330" s="198">
        <f t="shared" si="146"/>
        <v>34769.870000000003</v>
      </c>
      <c r="S330" s="178">
        <f>S$16</f>
        <v>0.1</v>
      </c>
      <c r="Z330" s="177">
        <f t="shared" si="147"/>
        <v>5780</v>
      </c>
      <c r="AA330" s="177">
        <f t="shared" si="148"/>
        <v>-2.9873762572252219E-2</v>
      </c>
      <c r="AB330" s="177">
        <f t="shared" si="149"/>
        <v>-2.3090298885815753E-2</v>
      </c>
      <c r="AC330" s="177">
        <f t="shared" si="150"/>
        <v>-2.2899999996297993E-2</v>
      </c>
      <c r="AD330" s="177">
        <f t="shared" si="151"/>
        <v>6.9737625759542267E-3</v>
      </c>
      <c r="AE330" s="177">
        <f t="shared" si="152"/>
        <v>4.8633364465779737E-6</v>
      </c>
      <c r="AF330" s="177">
        <f t="shared" si="153"/>
        <v>-2.2899999996297993E-2</v>
      </c>
      <c r="AG330" s="178"/>
      <c r="AH330" s="177">
        <f t="shared" si="154"/>
        <v>1.9029888951776141E-4</v>
      </c>
      <c r="AI330" s="177">
        <f t="shared" si="155"/>
        <v>1.1076977234880327</v>
      </c>
      <c r="AJ330" s="177">
        <f t="shared" si="156"/>
        <v>0.17746507472617709</v>
      </c>
      <c r="AK330" s="177">
        <f t="shared" si="157"/>
        <v>-0.16135362994619179</v>
      </c>
      <c r="AL330" s="177">
        <f t="shared" si="158"/>
        <v>-0.9822419939795457</v>
      </c>
      <c r="AM330" s="177">
        <f t="shared" si="159"/>
        <v>-0.53482893262588926</v>
      </c>
      <c r="AN330" s="177">
        <f t="shared" si="168"/>
        <v>18.021509146175536</v>
      </c>
      <c r="AO330" s="177">
        <f t="shared" si="168"/>
        <v>18.021509835038167</v>
      </c>
      <c r="AP330" s="177">
        <f t="shared" si="168"/>
        <v>18.02151508543966</v>
      </c>
      <c r="AQ330" s="177">
        <f t="shared" si="168"/>
        <v>18.021555102178947</v>
      </c>
      <c r="AR330" s="177">
        <f t="shared" si="168"/>
        <v>18.021860038612861</v>
      </c>
      <c r="AS330" s="177">
        <f t="shared" si="168"/>
        <v>18.024180408356248</v>
      </c>
      <c r="AT330" s="177">
        <f t="shared" si="168"/>
        <v>18.041650297263015</v>
      </c>
      <c r="AU330" s="177">
        <f t="shared" si="160"/>
        <v>18.16440755219605</v>
      </c>
    </row>
    <row r="331" spans="1:47" s="177" customFormat="1" ht="12.95" customHeight="1" x14ac:dyDescent="0.2">
      <c r="A331" s="177" t="s">
        <v>187</v>
      </c>
      <c r="C331" s="196">
        <v>49799.366999999998</v>
      </c>
      <c r="D331" s="196">
        <v>5.0000000000000001E-3</v>
      </c>
      <c r="E331" s="199">
        <f t="shared" si="142"/>
        <v>5795.9651139107928</v>
      </c>
      <c r="F331" s="199">
        <f t="shared" si="143"/>
        <v>5796</v>
      </c>
      <c r="G331" s="199">
        <f t="shared" si="169"/>
        <v>-2.3979999998118728E-2</v>
      </c>
      <c r="H331" s="199"/>
      <c r="I331" s="177">
        <f>+G331</f>
        <v>-2.3979999998118728E-2</v>
      </c>
      <c r="O331" s="177">
        <f t="shared" ca="1" si="145"/>
        <v>3.7876709471717333E-2</v>
      </c>
      <c r="Q331" s="198">
        <f t="shared" si="146"/>
        <v>34780.866999999998</v>
      </c>
      <c r="S331" s="178">
        <f>S$16</f>
        <v>0.1</v>
      </c>
      <c r="Z331" s="177">
        <f t="shared" si="147"/>
        <v>5796</v>
      </c>
      <c r="AA331" s="177">
        <f t="shared" si="148"/>
        <v>-3.0062194959759387E-2</v>
      </c>
      <c r="AB331" s="177">
        <f t="shared" si="149"/>
        <v>-2.4045579491606003E-2</v>
      </c>
      <c r="AC331" s="177">
        <f t="shared" si="150"/>
        <v>-2.3979999998118728E-2</v>
      </c>
      <c r="AD331" s="177">
        <f t="shared" si="151"/>
        <v>6.0821949616406586E-3</v>
      </c>
      <c r="AE331" s="177">
        <f t="shared" si="152"/>
        <v>3.6993095551407014E-6</v>
      </c>
      <c r="AF331" s="177">
        <f t="shared" si="153"/>
        <v>-2.3979999998118728E-2</v>
      </c>
      <c r="AG331" s="178"/>
      <c r="AH331" s="177">
        <f t="shared" si="154"/>
        <v>6.5579493487274838E-5</v>
      </c>
      <c r="AI331" s="177">
        <f t="shared" si="155"/>
        <v>1.1094403102204273</v>
      </c>
      <c r="AJ331" s="177">
        <f t="shared" si="156"/>
        <v>0.16678768815200434</v>
      </c>
      <c r="AK331" s="177">
        <f t="shared" si="157"/>
        <v>-0.16017681492704869</v>
      </c>
      <c r="AL331" s="177">
        <f t="shared" si="158"/>
        <v>-0.97140277362602123</v>
      </c>
      <c r="AM331" s="177">
        <f t="shared" si="159"/>
        <v>-0.52787916269623325</v>
      </c>
      <c r="AN331" s="177">
        <f t="shared" ref="AN331:AT340" si="170">$AU331+$AB$7*SIN(AO331)</f>
        <v>18.031101057695789</v>
      </c>
      <c r="AO331" s="177">
        <f t="shared" si="170"/>
        <v>18.03110178147443</v>
      </c>
      <c r="AP331" s="177">
        <f t="shared" si="170"/>
        <v>18.031107241213526</v>
      </c>
      <c r="AQ331" s="177">
        <f t="shared" si="170"/>
        <v>18.031148425087594</v>
      </c>
      <c r="AR331" s="177">
        <f t="shared" si="170"/>
        <v>18.031459024701366</v>
      </c>
      <c r="AS331" s="177">
        <f t="shared" si="170"/>
        <v>18.033798190696825</v>
      </c>
      <c r="AT331" s="177">
        <f t="shared" si="170"/>
        <v>18.051232237268728</v>
      </c>
      <c r="AU331" s="177">
        <f t="shared" si="160"/>
        <v>18.172734431388058</v>
      </c>
    </row>
    <row r="332" spans="1:47" s="177" customFormat="1" ht="12.95" customHeight="1" x14ac:dyDescent="0.2">
      <c r="A332" s="147" t="s">
        <v>275</v>
      </c>
      <c r="B332" s="147" t="s">
        <v>52</v>
      </c>
      <c r="C332" s="148">
        <v>49799.37023</v>
      </c>
      <c r="D332" s="149">
        <v>1E-4</v>
      </c>
      <c r="E332" s="105">
        <f t="shared" si="142"/>
        <v>5795.9698129128037</v>
      </c>
      <c r="F332" s="199">
        <f t="shared" si="143"/>
        <v>5796</v>
      </c>
      <c r="G332" s="201">
        <f t="shared" si="169"/>
        <v>-2.0749999996041879E-2</v>
      </c>
      <c r="H332" s="199"/>
      <c r="K332" s="177">
        <f>G332</f>
        <v>-2.0749999996041879E-2</v>
      </c>
      <c r="O332" s="177">
        <f t="shared" ca="1" si="145"/>
        <v>3.7876709471717333E-2</v>
      </c>
      <c r="Q332" s="198">
        <f t="shared" si="146"/>
        <v>34780.87023</v>
      </c>
      <c r="S332" s="178">
        <f>S$18</f>
        <v>1</v>
      </c>
      <c r="Z332" s="177">
        <f t="shared" si="147"/>
        <v>5796</v>
      </c>
      <c r="AA332" s="177">
        <f t="shared" si="148"/>
        <v>-3.0062194959759387E-2</v>
      </c>
      <c r="AB332" s="177">
        <f t="shared" si="149"/>
        <v>-2.0815579489529154E-2</v>
      </c>
      <c r="AC332" s="177">
        <f t="shared" si="150"/>
        <v>-2.0749999996041879E-2</v>
      </c>
      <c r="AD332" s="177">
        <f t="shared" si="151"/>
        <v>9.3121949637175079E-3</v>
      </c>
      <c r="AE332" s="177">
        <f t="shared" si="152"/>
        <v>8.6716975042285723E-5</v>
      </c>
      <c r="AF332" s="177">
        <f t="shared" si="153"/>
        <v>-2.0749999996041879E-2</v>
      </c>
      <c r="AG332" s="178"/>
      <c r="AH332" s="177">
        <f t="shared" si="154"/>
        <v>6.5579493487274838E-5</v>
      </c>
      <c r="AI332" s="177">
        <f t="shared" si="155"/>
        <v>1.1094403102204273</v>
      </c>
      <c r="AJ332" s="177">
        <f t="shared" si="156"/>
        <v>0.16678768815200434</v>
      </c>
      <c r="AK332" s="177">
        <f t="shared" si="157"/>
        <v>-0.16017681492704869</v>
      </c>
      <c r="AL332" s="177">
        <f t="shared" si="158"/>
        <v>-0.97140277362602123</v>
      </c>
      <c r="AM332" s="177">
        <f t="shared" si="159"/>
        <v>-0.52787916269623325</v>
      </c>
      <c r="AN332" s="177">
        <f t="shared" si="170"/>
        <v>18.031101057695789</v>
      </c>
      <c r="AO332" s="177">
        <f t="shared" si="170"/>
        <v>18.03110178147443</v>
      </c>
      <c r="AP332" s="177">
        <f t="shared" si="170"/>
        <v>18.031107241213526</v>
      </c>
      <c r="AQ332" s="177">
        <f t="shared" si="170"/>
        <v>18.031148425087594</v>
      </c>
      <c r="AR332" s="177">
        <f t="shared" si="170"/>
        <v>18.031459024701366</v>
      </c>
      <c r="AS332" s="177">
        <f t="shared" si="170"/>
        <v>18.033798190696825</v>
      </c>
      <c r="AT332" s="177">
        <f t="shared" si="170"/>
        <v>18.051232237268728</v>
      </c>
      <c r="AU332" s="177">
        <f t="shared" si="160"/>
        <v>18.172734431388058</v>
      </c>
    </row>
    <row r="333" spans="1:47" s="177" customFormat="1" ht="12.95" customHeight="1" x14ac:dyDescent="0.2">
      <c r="A333" s="177" t="s">
        <v>186</v>
      </c>
      <c r="C333" s="196">
        <v>49801.421999999999</v>
      </c>
      <c r="D333" s="196">
        <v>5.0000000000000001E-3</v>
      </c>
      <c r="E333" s="199">
        <f t="shared" si="142"/>
        <v>5798.9547266431973</v>
      </c>
      <c r="F333" s="199">
        <f t="shared" si="143"/>
        <v>5799</v>
      </c>
      <c r="G333" s="199">
        <f t="shared" si="169"/>
        <v>-3.1119999999646097E-2</v>
      </c>
      <c r="H333" s="199"/>
      <c r="I333" s="177">
        <f>+G333</f>
        <v>-3.1119999999646097E-2</v>
      </c>
      <c r="O333" s="177">
        <f t="shared" ca="1" si="145"/>
        <v>3.7848462914312174E-2</v>
      </c>
      <c r="Q333" s="198">
        <f t="shared" si="146"/>
        <v>34782.921999999999</v>
      </c>
      <c r="S333" s="178">
        <f>S$16</f>
        <v>0.1</v>
      </c>
      <c r="Z333" s="177">
        <f t="shared" si="147"/>
        <v>5799</v>
      </c>
      <c r="AA333" s="177">
        <f t="shared" si="148"/>
        <v>-3.0097547641889315E-2</v>
      </c>
      <c r="AB333" s="177">
        <f t="shared" si="149"/>
        <v>-3.1162171782477769E-2</v>
      </c>
      <c r="AC333" s="177">
        <f t="shared" si="150"/>
        <v>-3.1119999999646097E-2</v>
      </c>
      <c r="AD333" s="177">
        <f t="shared" si="151"/>
        <v>-1.0224523577567826E-3</v>
      </c>
      <c r="AE333" s="177">
        <f t="shared" si="152"/>
        <v>1.0454088238824039E-7</v>
      </c>
      <c r="AF333" s="177">
        <f t="shared" si="153"/>
        <v>-3.1119999999646097E-2</v>
      </c>
      <c r="AG333" s="178"/>
      <c r="AH333" s="177">
        <f t="shared" si="154"/>
        <v>4.2171782831671021E-5</v>
      </c>
      <c r="AI333" s="177">
        <f t="shared" si="155"/>
        <v>1.1097662263964743</v>
      </c>
      <c r="AJ333" s="177">
        <f t="shared" si="156"/>
        <v>0.1647797191490166</v>
      </c>
      <c r="AK333" s="177">
        <f t="shared" si="157"/>
        <v>-0.15995364667301379</v>
      </c>
      <c r="AL333" s="177">
        <f t="shared" si="158"/>
        <v>-0.96936662835064236</v>
      </c>
      <c r="AM333" s="177">
        <f t="shared" si="159"/>
        <v>-0.52657809636048403</v>
      </c>
      <c r="AN333" s="177">
        <f t="shared" si="170"/>
        <v>18.032901218096896</v>
      </c>
      <c r="AO333" s="177">
        <f t="shared" si="170"/>
        <v>18.03290194851661</v>
      </c>
      <c r="AP333" s="177">
        <f t="shared" si="170"/>
        <v>18.03290744778403</v>
      </c>
      <c r="AQ333" s="177">
        <f t="shared" si="170"/>
        <v>18.032948850263455</v>
      </c>
      <c r="AR333" s="177">
        <f t="shared" si="170"/>
        <v>18.033260499644335</v>
      </c>
      <c r="AS333" s="177">
        <f t="shared" si="170"/>
        <v>18.035603076167327</v>
      </c>
      <c r="AT333" s="177">
        <f t="shared" si="170"/>
        <v>18.053029791541405</v>
      </c>
      <c r="AU333" s="177">
        <f t="shared" si="160"/>
        <v>18.174295721236561</v>
      </c>
    </row>
    <row r="334" spans="1:47" s="177" customFormat="1" ht="12.95" customHeight="1" x14ac:dyDescent="0.2">
      <c r="A334" s="177" t="s">
        <v>188</v>
      </c>
      <c r="C334" s="196">
        <v>49810.347999999998</v>
      </c>
      <c r="D334" s="196">
        <v>5.0000000000000001E-3</v>
      </c>
      <c r="E334" s="199">
        <f t="shared" si="142"/>
        <v>5811.9402659373281</v>
      </c>
      <c r="F334" s="199">
        <f t="shared" si="143"/>
        <v>5812</v>
      </c>
      <c r="G334" s="199">
        <f t="shared" si="169"/>
        <v>-4.1060000003199093E-2</v>
      </c>
      <c r="H334" s="199"/>
      <c r="I334" s="177">
        <f>+G334</f>
        <v>-4.1060000003199093E-2</v>
      </c>
      <c r="O334" s="177">
        <f t="shared" ca="1" si="145"/>
        <v>3.7726061165556456E-2</v>
      </c>
      <c r="Q334" s="198">
        <f t="shared" si="146"/>
        <v>34791.847999999998</v>
      </c>
      <c r="S334" s="178">
        <f>S$16</f>
        <v>0.1</v>
      </c>
      <c r="Z334" s="177">
        <f t="shared" si="147"/>
        <v>5812</v>
      </c>
      <c r="AA334" s="177">
        <f t="shared" si="148"/>
        <v>-3.0250818117104557E-2</v>
      </c>
      <c r="AB334" s="177">
        <f t="shared" si="149"/>
        <v>-4.1000658422275654E-2</v>
      </c>
      <c r="AC334" s="177">
        <f t="shared" si="150"/>
        <v>-4.1060000003199093E-2</v>
      </c>
      <c r="AD334" s="177">
        <f t="shared" si="151"/>
        <v>-1.0809181886094536E-2</v>
      </c>
      <c r="AE334" s="177">
        <f t="shared" si="152"/>
        <v>1.1683841304667423E-5</v>
      </c>
      <c r="AF334" s="177">
        <f t="shared" si="153"/>
        <v>-4.1060000003199093E-2</v>
      </c>
      <c r="AG334" s="178"/>
      <c r="AH334" s="177">
        <f t="shared" si="154"/>
        <v>-5.9341580923438151E-5</v>
      </c>
      <c r="AI334" s="177">
        <f t="shared" si="155"/>
        <v>1.1111754493816763</v>
      </c>
      <c r="AJ334" s="177">
        <f t="shared" si="156"/>
        <v>0.15605709165178153</v>
      </c>
      <c r="AK334" s="177">
        <f t="shared" si="157"/>
        <v>-0.15897739775232109</v>
      </c>
      <c r="AL334" s="177">
        <f t="shared" si="158"/>
        <v>-0.96052952177992346</v>
      </c>
      <c r="AM334" s="177">
        <f t="shared" si="159"/>
        <v>-0.52094741112078513</v>
      </c>
      <c r="AN334" s="177">
        <f t="shared" si="170"/>
        <v>18.040708015224283</v>
      </c>
      <c r="AO334" s="177">
        <f t="shared" si="170"/>
        <v>18.040708774756443</v>
      </c>
      <c r="AP334" s="177">
        <f t="shared" si="170"/>
        <v>18.040714446247623</v>
      </c>
      <c r="AQ334" s="177">
        <f t="shared" si="170"/>
        <v>18.040756794688612</v>
      </c>
      <c r="AR334" s="177">
        <f t="shared" si="170"/>
        <v>18.041072946756618</v>
      </c>
      <c r="AS334" s="177">
        <f t="shared" si="170"/>
        <v>18.043429880940682</v>
      </c>
      <c r="AT334" s="177">
        <f t="shared" si="170"/>
        <v>18.060822601813324</v>
      </c>
      <c r="AU334" s="177">
        <f t="shared" si="160"/>
        <v>18.18106131058007</v>
      </c>
    </row>
    <row r="335" spans="1:47" s="177" customFormat="1" ht="12.95" customHeight="1" x14ac:dyDescent="0.2">
      <c r="A335" s="144" t="s">
        <v>185</v>
      </c>
      <c r="B335" s="145" t="s">
        <v>97</v>
      </c>
      <c r="C335" s="146">
        <v>49811.048000000003</v>
      </c>
      <c r="D335" s="196"/>
      <c r="E335" s="105">
        <f t="shared" si="142"/>
        <v>5812.9586255055501</v>
      </c>
      <c r="F335" s="199">
        <f t="shared" si="143"/>
        <v>5813</v>
      </c>
      <c r="G335" s="201">
        <f t="shared" si="169"/>
        <v>-2.8439999994589016E-2</v>
      </c>
      <c r="H335" s="199"/>
      <c r="K335" s="177">
        <f>G335</f>
        <v>-2.8439999994589016E-2</v>
      </c>
      <c r="O335" s="177">
        <f t="shared" ca="1" si="145"/>
        <v>3.7716645646421403E-2</v>
      </c>
      <c r="Q335" s="198">
        <f t="shared" si="146"/>
        <v>34792.548000000003</v>
      </c>
      <c r="S335" s="178">
        <f>S$18</f>
        <v>1</v>
      </c>
      <c r="Z335" s="177">
        <f t="shared" si="147"/>
        <v>5813</v>
      </c>
      <c r="AA335" s="177">
        <f t="shared" si="148"/>
        <v>-3.0262613116660002E-2</v>
      </c>
      <c r="AB335" s="177">
        <f t="shared" si="149"/>
        <v>-2.837284443209585E-2</v>
      </c>
      <c r="AC335" s="177">
        <f t="shared" si="150"/>
        <v>-2.8439999994589016E-2</v>
      </c>
      <c r="AD335" s="177">
        <f t="shared" si="151"/>
        <v>1.822613122070986E-3</v>
      </c>
      <c r="AE335" s="177">
        <f t="shared" si="152"/>
        <v>3.3219185927453467E-6</v>
      </c>
      <c r="AF335" s="177">
        <f t="shared" si="153"/>
        <v>-2.8439999994589016E-2</v>
      </c>
      <c r="AG335" s="178"/>
      <c r="AH335" s="177">
        <f t="shared" si="154"/>
        <v>-6.7155562493165154E-5</v>
      </c>
      <c r="AI335" s="177">
        <f t="shared" si="155"/>
        <v>1.1112836404907007</v>
      </c>
      <c r="AJ335" s="177">
        <f t="shared" si="156"/>
        <v>0.15538468949573797</v>
      </c>
      <c r="AK335" s="177">
        <f t="shared" si="157"/>
        <v>-0.15890168312656056</v>
      </c>
      <c r="AL335" s="177">
        <f t="shared" si="158"/>
        <v>-0.95984881574196956</v>
      </c>
      <c r="AM335" s="177">
        <f t="shared" si="159"/>
        <v>-0.52051476768115779</v>
      </c>
      <c r="AN335" s="177">
        <f t="shared" si="170"/>
        <v>18.041308948155354</v>
      </c>
      <c r="AO335" s="177">
        <f t="shared" si="170"/>
        <v>18.041309709949076</v>
      </c>
      <c r="AP335" s="177">
        <f t="shared" si="170"/>
        <v>18.041315394748249</v>
      </c>
      <c r="AQ335" s="177">
        <f t="shared" si="170"/>
        <v>18.041357815848734</v>
      </c>
      <c r="AR335" s="177">
        <f t="shared" si="170"/>
        <v>18.041674311081209</v>
      </c>
      <c r="AS335" s="177">
        <f t="shared" si="170"/>
        <v>18.044032321128739</v>
      </c>
      <c r="AT335" s="177">
        <f t="shared" si="170"/>
        <v>18.061422277321697</v>
      </c>
      <c r="AU335" s="177">
        <f t="shared" si="160"/>
        <v>18.18158174052957</v>
      </c>
    </row>
    <row r="336" spans="1:47" s="177" customFormat="1" ht="12.95" customHeight="1" x14ac:dyDescent="0.2">
      <c r="A336" s="144" t="s">
        <v>189</v>
      </c>
      <c r="B336" s="145" t="s">
        <v>97</v>
      </c>
      <c r="C336" s="146">
        <v>50094.2863</v>
      </c>
      <c r="D336" s="196"/>
      <c r="E336" s="105">
        <f t="shared" si="142"/>
        <v>6225.0135296342669</v>
      </c>
      <c r="F336" s="199">
        <f t="shared" si="143"/>
        <v>6225</v>
      </c>
      <c r="G336" s="201">
        <f t="shared" si="169"/>
        <v>9.3000000051688403E-3</v>
      </c>
      <c r="H336" s="199"/>
      <c r="I336" s="177">
        <f>G336</f>
        <v>9.3000000051688403E-3</v>
      </c>
      <c r="O336" s="177">
        <f t="shared" ca="1" si="145"/>
        <v>3.3837451762778692E-2</v>
      </c>
      <c r="Q336" s="198">
        <f t="shared" si="146"/>
        <v>35075.7863</v>
      </c>
      <c r="S336" s="178">
        <f t="shared" ref="S336:S348" si="171">S$16</f>
        <v>0.1</v>
      </c>
      <c r="Z336" s="177">
        <f t="shared" si="147"/>
        <v>6225</v>
      </c>
      <c r="AA336" s="177">
        <f t="shared" si="148"/>
        <v>-3.5143172216668933E-2</v>
      </c>
      <c r="AB336" s="177">
        <f t="shared" si="149"/>
        <v>1.2611160558163767E-2</v>
      </c>
      <c r="AC336" s="177">
        <f t="shared" si="150"/>
        <v>9.3000000051688403E-3</v>
      </c>
      <c r="AD336" s="177">
        <f t="shared" si="151"/>
        <v>4.4443172221837773E-2</v>
      </c>
      <c r="AE336" s="177">
        <f t="shared" si="152"/>
        <v>1.9751955571399327E-4</v>
      </c>
      <c r="AF336" s="177">
        <f t="shared" si="153"/>
        <v>9.3000000051688403E-3</v>
      </c>
      <c r="AG336" s="178"/>
      <c r="AH336" s="177">
        <f t="shared" si="154"/>
        <v>-3.3111605529949264E-3</v>
      </c>
      <c r="AI336" s="177">
        <f t="shared" si="155"/>
        <v>1.1522310965142264</v>
      </c>
      <c r="AJ336" s="177">
        <f t="shared" si="156"/>
        <v>-0.13486666665468977</v>
      </c>
      <c r="AK336" s="177">
        <f t="shared" si="157"/>
        <v>-0.12024760619402655</v>
      </c>
      <c r="AL336" s="177">
        <f t="shared" si="158"/>
        <v>-0.66855305645447782</v>
      </c>
      <c r="AM336" s="177">
        <f t="shared" si="159"/>
        <v>-0.3473101708640553</v>
      </c>
      <c r="AN336" s="177">
        <f t="shared" si="170"/>
        <v>18.293621080497154</v>
      </c>
      <c r="AO336" s="177">
        <f t="shared" si="170"/>
        <v>18.293622854964163</v>
      </c>
      <c r="AP336" s="177">
        <f t="shared" si="170"/>
        <v>18.293633623605871</v>
      </c>
      <c r="AQ336" s="177">
        <f t="shared" si="170"/>
        <v>18.293698973314683</v>
      </c>
      <c r="AR336" s="177">
        <f t="shared" si="170"/>
        <v>18.294095492402796</v>
      </c>
      <c r="AS336" s="177">
        <f t="shared" si="170"/>
        <v>18.296499344018255</v>
      </c>
      <c r="AT336" s="177">
        <f t="shared" si="170"/>
        <v>18.31099722499178</v>
      </c>
      <c r="AU336" s="177">
        <f t="shared" si="160"/>
        <v>18.395998879723805</v>
      </c>
    </row>
    <row r="337" spans="1:47" s="177" customFormat="1" ht="12.95" customHeight="1" x14ac:dyDescent="0.2">
      <c r="A337" s="144" t="s">
        <v>189</v>
      </c>
      <c r="B337" s="145" t="s">
        <v>97</v>
      </c>
      <c r="C337" s="146">
        <v>50096.343200000003</v>
      </c>
      <c r="D337" s="196"/>
      <c r="E337" s="105">
        <f t="shared" si="142"/>
        <v>6228.0059064855031</v>
      </c>
      <c r="F337" s="199">
        <f t="shared" si="143"/>
        <v>6228</v>
      </c>
      <c r="G337" s="201">
        <f t="shared" si="169"/>
        <v>4.0600000065751374E-3</v>
      </c>
      <c r="H337" s="199"/>
      <c r="I337" s="177">
        <f>G337</f>
        <v>4.0600000065751374E-3</v>
      </c>
      <c r="O337" s="177">
        <f t="shared" ca="1" si="145"/>
        <v>3.3809205205373526E-2</v>
      </c>
      <c r="Q337" s="198">
        <f t="shared" si="146"/>
        <v>35077.843200000003</v>
      </c>
      <c r="S337" s="178">
        <f t="shared" si="171"/>
        <v>0.1</v>
      </c>
      <c r="Z337" s="177">
        <f t="shared" si="147"/>
        <v>6228</v>
      </c>
      <c r="AA337" s="177">
        <f t="shared" si="148"/>
        <v>-3.5178565150840009E-2</v>
      </c>
      <c r="AB337" s="177">
        <f t="shared" si="149"/>
        <v>7.3946633632583809E-3</v>
      </c>
      <c r="AC337" s="177">
        <f t="shared" si="150"/>
        <v>4.0600000065751374E-3</v>
      </c>
      <c r="AD337" s="177">
        <f t="shared" si="151"/>
        <v>3.9238565157415146E-2</v>
      </c>
      <c r="AE337" s="177">
        <f t="shared" si="152"/>
        <v>1.539664995612714E-4</v>
      </c>
      <c r="AF337" s="177">
        <f t="shared" si="153"/>
        <v>4.0600000065751374E-3</v>
      </c>
      <c r="AG337" s="178"/>
      <c r="AH337" s="177">
        <f t="shared" si="154"/>
        <v>-3.334663356683244E-3</v>
      </c>
      <c r="AI337" s="177">
        <f t="shared" si="155"/>
        <v>1.1524948048961043</v>
      </c>
      <c r="AJ337" s="177">
        <f t="shared" si="156"/>
        <v>-0.13704237491988977</v>
      </c>
      <c r="AK337" s="177">
        <f t="shared" si="157"/>
        <v>-0.11991300188476815</v>
      </c>
      <c r="AL337" s="177">
        <f t="shared" si="158"/>
        <v>-0.66635695711910248</v>
      </c>
      <c r="AM337" s="177">
        <f t="shared" si="159"/>
        <v>-0.34608013825925482</v>
      </c>
      <c r="AN337" s="177">
        <f t="shared" si="170"/>
        <v>18.295490612287701</v>
      </c>
      <c r="AO337" s="177">
        <f t="shared" si="170"/>
        <v>18.295492392907576</v>
      </c>
      <c r="AP337" s="177">
        <f t="shared" si="170"/>
        <v>18.295503186370844</v>
      </c>
      <c r="AQ337" s="177">
        <f t="shared" si="170"/>
        <v>18.295568610835797</v>
      </c>
      <c r="AR337" s="177">
        <f t="shared" si="170"/>
        <v>18.295965123903148</v>
      </c>
      <c r="AS337" s="177">
        <f t="shared" si="170"/>
        <v>18.298366166655171</v>
      </c>
      <c r="AT337" s="177">
        <f t="shared" si="170"/>
        <v>18.31283087662683</v>
      </c>
      <c r="AU337" s="177">
        <f t="shared" si="160"/>
        <v>18.397560169572309</v>
      </c>
    </row>
    <row r="338" spans="1:47" s="177" customFormat="1" ht="12.95" customHeight="1" x14ac:dyDescent="0.2">
      <c r="A338" s="177" t="s">
        <v>179</v>
      </c>
      <c r="C338" s="196">
        <v>50130.665000000001</v>
      </c>
      <c r="D338" s="196"/>
      <c r="E338" s="199">
        <f t="shared" si="142"/>
        <v>6277.9372399546155</v>
      </c>
      <c r="F338" s="199">
        <f t="shared" si="143"/>
        <v>6278</v>
      </c>
      <c r="G338" s="199">
        <f t="shared" si="169"/>
        <v>-4.3139999994309619E-2</v>
      </c>
      <c r="H338" s="199"/>
      <c r="I338" s="177">
        <f>+G338</f>
        <v>-4.3139999994309619E-2</v>
      </c>
      <c r="O338" s="177">
        <f t="shared" ca="1" si="145"/>
        <v>3.3338429248620766E-2</v>
      </c>
      <c r="Q338" s="198">
        <f t="shared" si="146"/>
        <v>35112.165000000001</v>
      </c>
      <c r="S338" s="178">
        <f t="shared" si="171"/>
        <v>0.1</v>
      </c>
      <c r="Z338" s="177">
        <f t="shared" si="147"/>
        <v>6278</v>
      </c>
      <c r="AA338" s="177">
        <f t="shared" si="148"/>
        <v>-3.5767386057422676E-2</v>
      </c>
      <c r="AB338" s="177">
        <f t="shared" si="149"/>
        <v>-3.9414628112194719E-2</v>
      </c>
      <c r="AC338" s="177">
        <f t="shared" si="150"/>
        <v>-4.3139999994309619E-2</v>
      </c>
      <c r="AD338" s="177">
        <f t="shared" si="151"/>
        <v>-7.3726139368869431E-3</v>
      </c>
      <c r="AE338" s="177">
        <f t="shared" si="152"/>
        <v>5.4355436262379599E-6</v>
      </c>
      <c r="AF338" s="177">
        <f t="shared" si="153"/>
        <v>-4.3139999994309619E-2</v>
      </c>
      <c r="AG338" s="178"/>
      <c r="AH338" s="177">
        <f t="shared" si="154"/>
        <v>-3.7253718821149014E-3</v>
      </c>
      <c r="AI338" s="177">
        <f t="shared" si="155"/>
        <v>1.1567974004649557</v>
      </c>
      <c r="AJ338" s="177">
        <f t="shared" si="156"/>
        <v>-0.1733427640328582</v>
      </c>
      <c r="AK338" s="177">
        <f t="shared" si="157"/>
        <v>-0.11422945657206668</v>
      </c>
      <c r="AL338" s="177">
        <f t="shared" si="158"/>
        <v>-0.62960914640322296</v>
      </c>
      <c r="AM338" s="177">
        <f t="shared" si="159"/>
        <v>-0.32563328075577624</v>
      </c>
      <c r="AN338" s="177">
        <f t="shared" si="170"/>
        <v>18.326711605502414</v>
      </c>
      <c r="AO338" s="177">
        <f t="shared" si="170"/>
        <v>18.326713480939077</v>
      </c>
      <c r="AP338" s="177">
        <f t="shared" si="170"/>
        <v>18.326724639081398</v>
      </c>
      <c r="AQ338" s="177">
        <f t="shared" si="170"/>
        <v>18.326791024345521</v>
      </c>
      <c r="AR338" s="177">
        <f t="shared" si="170"/>
        <v>18.327185930381095</v>
      </c>
      <c r="AS338" s="177">
        <f t="shared" si="170"/>
        <v>18.329533256980142</v>
      </c>
      <c r="AT338" s="177">
        <f t="shared" si="170"/>
        <v>18.343421632010223</v>
      </c>
      <c r="AU338" s="177">
        <f t="shared" si="160"/>
        <v>18.423581667047337</v>
      </c>
    </row>
    <row r="339" spans="1:47" s="177" customFormat="1" ht="12.95" customHeight="1" x14ac:dyDescent="0.2">
      <c r="A339" s="144" t="s">
        <v>189</v>
      </c>
      <c r="B339" s="145" t="s">
        <v>97</v>
      </c>
      <c r="C339" s="146">
        <v>50131.395799999998</v>
      </c>
      <c r="D339" s="196"/>
      <c r="E339" s="105">
        <f t="shared" si="142"/>
        <v>6279.0004073438286</v>
      </c>
      <c r="F339" s="199">
        <f t="shared" si="143"/>
        <v>6279</v>
      </c>
      <c r="G339" s="201">
        <f t="shared" si="169"/>
        <v>2.8000000020256266E-4</v>
      </c>
      <c r="H339" s="199"/>
      <c r="I339" s="177">
        <f>G339</f>
        <v>2.8000000020256266E-4</v>
      </c>
      <c r="O339" s="177">
        <f t="shared" ca="1" si="145"/>
        <v>3.3329013729485713E-2</v>
      </c>
      <c r="Q339" s="198">
        <f t="shared" si="146"/>
        <v>35112.895799999998</v>
      </c>
      <c r="S339" s="178">
        <f t="shared" si="171"/>
        <v>0.1</v>
      </c>
      <c r="Z339" s="177">
        <f t="shared" si="147"/>
        <v>6279</v>
      </c>
      <c r="AA339" s="177">
        <f t="shared" si="148"/>
        <v>-3.5779140290813319E-2</v>
      </c>
      <c r="AB339" s="177">
        <f t="shared" si="149"/>
        <v>4.0131649546781573E-3</v>
      </c>
      <c r="AC339" s="177">
        <f t="shared" si="150"/>
        <v>2.8000000020256266E-4</v>
      </c>
      <c r="AD339" s="177">
        <f t="shared" si="151"/>
        <v>3.6059140291015881E-2</v>
      </c>
      <c r="AE339" s="177">
        <f t="shared" si="152"/>
        <v>1.300261598527165E-4</v>
      </c>
      <c r="AF339" s="177">
        <f t="shared" si="153"/>
        <v>2.8000000020256266E-4</v>
      </c>
      <c r="AG339" s="178"/>
      <c r="AH339" s="177">
        <f t="shared" si="154"/>
        <v>-3.7331649544755942E-3</v>
      </c>
      <c r="AI339" s="177">
        <f t="shared" si="155"/>
        <v>1.156881628453315</v>
      </c>
      <c r="AJ339" s="177">
        <f t="shared" si="156"/>
        <v>-0.17406928015516515</v>
      </c>
      <c r="AK339" s="177">
        <f t="shared" si="157"/>
        <v>-0.11411375112208612</v>
      </c>
      <c r="AL339" s="177">
        <f t="shared" si="158"/>
        <v>-0.62887141493847143</v>
      </c>
      <c r="AM339" s="177">
        <f t="shared" si="159"/>
        <v>-0.32522535057538188</v>
      </c>
      <c r="AN339" s="177">
        <f t="shared" si="170"/>
        <v>18.327337203531719</v>
      </c>
      <c r="AO339" s="177">
        <f t="shared" si="170"/>
        <v>18.327339080703844</v>
      </c>
      <c r="AP339" s="177">
        <f t="shared" si="170"/>
        <v>18.327350245148271</v>
      </c>
      <c r="AQ339" s="177">
        <f t="shared" si="170"/>
        <v>18.327416643980925</v>
      </c>
      <c r="AR339" s="177">
        <f t="shared" si="170"/>
        <v>18.327811488536856</v>
      </c>
      <c r="AS339" s="177">
        <f t="shared" si="170"/>
        <v>18.330157608326203</v>
      </c>
      <c r="AT339" s="177">
        <f t="shared" si="170"/>
        <v>18.344034011092134</v>
      </c>
      <c r="AU339" s="177">
        <f t="shared" si="160"/>
        <v>18.424102096996837</v>
      </c>
    </row>
    <row r="340" spans="1:47" s="177" customFormat="1" ht="12.95" customHeight="1" x14ac:dyDescent="0.2">
      <c r="A340" s="177" t="s">
        <v>190</v>
      </c>
      <c r="C340" s="196">
        <v>50142.366000000002</v>
      </c>
      <c r="D340" s="196">
        <v>5.0000000000000001E-3</v>
      </c>
      <c r="E340" s="199">
        <f t="shared" si="142"/>
        <v>6294.9598475370312</v>
      </c>
      <c r="F340" s="199">
        <f t="shared" si="143"/>
        <v>6295</v>
      </c>
      <c r="G340" s="199">
        <f t="shared" si="169"/>
        <v>-2.7599999993981328E-2</v>
      </c>
      <c r="H340" s="199"/>
      <c r="I340" s="177">
        <f>+G340</f>
        <v>-2.7599999993981328E-2</v>
      </c>
      <c r="O340" s="177">
        <f t="shared" ca="1" si="145"/>
        <v>3.3178365423324828E-2</v>
      </c>
      <c r="Q340" s="198">
        <f t="shared" si="146"/>
        <v>35123.866000000002</v>
      </c>
      <c r="S340" s="178">
        <f t="shared" si="171"/>
        <v>0.1</v>
      </c>
      <c r="Z340" s="177">
        <f t="shared" si="147"/>
        <v>6295</v>
      </c>
      <c r="AA340" s="177">
        <f t="shared" si="148"/>
        <v>-3.5967078006543467E-2</v>
      </c>
      <c r="AB340" s="177">
        <f t="shared" si="149"/>
        <v>-2.3742270105091685E-2</v>
      </c>
      <c r="AC340" s="177">
        <f t="shared" si="150"/>
        <v>-2.7599999993981328E-2</v>
      </c>
      <c r="AD340" s="177">
        <f t="shared" si="151"/>
        <v>8.3670780125621388E-3</v>
      </c>
      <c r="AE340" s="177">
        <f t="shared" si="152"/>
        <v>7.0007994468300794E-6</v>
      </c>
      <c r="AF340" s="177">
        <f t="shared" si="153"/>
        <v>-2.7599999993981328E-2</v>
      </c>
      <c r="AG340" s="178"/>
      <c r="AH340" s="177">
        <f t="shared" si="154"/>
        <v>-3.8577298888896436E-3</v>
      </c>
      <c r="AI340" s="177">
        <f t="shared" si="155"/>
        <v>1.1582192659964243</v>
      </c>
      <c r="AJ340" s="177">
        <f t="shared" si="156"/>
        <v>-0.18569467772056772</v>
      </c>
      <c r="AK340" s="177">
        <f t="shared" si="157"/>
        <v>-0.11225175904577221</v>
      </c>
      <c r="AL340" s="177">
        <f t="shared" si="158"/>
        <v>-0.6170531660101557</v>
      </c>
      <c r="AM340" s="177">
        <f t="shared" si="159"/>
        <v>-0.3187036664294518</v>
      </c>
      <c r="AN340" s="177">
        <f t="shared" si="170"/>
        <v>18.337352936765004</v>
      </c>
      <c r="AO340" s="177">
        <f t="shared" si="170"/>
        <v>18.337354840767418</v>
      </c>
      <c r="AP340" s="177">
        <f t="shared" si="170"/>
        <v>18.337366100448232</v>
      </c>
      <c r="AQ340" s="177">
        <f t="shared" si="170"/>
        <v>18.337432685257621</v>
      </c>
      <c r="AR340" s="177">
        <f t="shared" si="170"/>
        <v>18.337826387663501</v>
      </c>
      <c r="AS340" s="177">
        <f t="shared" si="170"/>
        <v>18.34015249498222</v>
      </c>
      <c r="AT340" s="177">
        <f t="shared" si="170"/>
        <v>18.353835008776855</v>
      </c>
      <c r="AU340" s="177">
        <f t="shared" si="160"/>
        <v>18.432428976188849</v>
      </c>
    </row>
    <row r="341" spans="1:47" s="177" customFormat="1" ht="12.95" customHeight="1" x14ac:dyDescent="0.2">
      <c r="A341" s="177" t="s">
        <v>191</v>
      </c>
      <c r="C341" s="196">
        <v>50151.303</v>
      </c>
      <c r="D341" s="196"/>
      <c r="E341" s="199">
        <f t="shared" ref="E341:E404" si="172">(C341-C$7)/C$8</f>
        <v>6307.9613896243745</v>
      </c>
      <c r="F341" s="199">
        <f t="shared" ref="F341:F404" si="173">ROUND(2*E341,0)/2</f>
        <v>6308</v>
      </c>
      <c r="G341" s="199">
        <f t="shared" si="169"/>
        <v>-2.6539999998931307E-2</v>
      </c>
      <c r="H341" s="199"/>
      <c r="I341" s="177">
        <f>G341</f>
        <v>-2.6539999998931307E-2</v>
      </c>
      <c r="O341" s="177">
        <f t="shared" ref="O341:O404" ca="1" si="174">+C$11+C$12*F341</f>
        <v>3.3055963674569117E-2</v>
      </c>
      <c r="Q341" s="198">
        <f t="shared" ref="Q341:Q404" si="175">C341-15018.5</f>
        <v>35132.803</v>
      </c>
      <c r="S341" s="178">
        <f t="shared" si="171"/>
        <v>0.1</v>
      </c>
      <c r="Z341" s="177">
        <f t="shared" ref="Z341:Z404" si="176">F341</f>
        <v>6308</v>
      </c>
      <c r="AA341" s="177">
        <f t="shared" ref="AA341:AA404" si="177">AB$3+AB$4*Z341+AB$5*Z341^2+AH341</f>
        <v>-3.6119589890628329E-2</v>
      </c>
      <c r="AB341" s="177">
        <f t="shared" ref="AB341:AB404" si="178">IF(S341&lt;&gt;0,G341-AH341,-9999)</f>
        <v>-2.2581240578509687E-2</v>
      </c>
      <c r="AC341" s="177">
        <f t="shared" ref="AC341:AC404" si="179">+G341-P341</f>
        <v>-2.6539999998931307E-2</v>
      </c>
      <c r="AD341" s="177">
        <f t="shared" ref="AD341:AD404" si="180">IF(S341&lt;&gt;0,G341-AA341,-9999)</f>
        <v>9.5795898916970212E-3</v>
      </c>
      <c r="AE341" s="177">
        <f t="shared" ref="AE341:AE404" si="181">+(G341-AA341)^2*S341</f>
        <v>9.1768542493103763E-6</v>
      </c>
      <c r="AF341" s="177">
        <f t="shared" ref="AF341:AF404" si="182">IF(S341&lt;&gt;0,G341-P341,-9999)</f>
        <v>-2.6539999998931307E-2</v>
      </c>
      <c r="AG341" s="178"/>
      <c r="AH341" s="177">
        <f t="shared" ref="AH341:AH404" si="183">$AB$6*($AB$11/AI341*AJ341+$AB$12)</f>
        <v>-3.9587594204216203E-3</v>
      </c>
      <c r="AI341" s="177">
        <f t="shared" ref="AI341:AI404" si="184">1+$AB$7*COS(AL341)</f>
        <v>1.1592920474581514</v>
      </c>
      <c r="AJ341" s="177">
        <f t="shared" ref="AJ341:AJ404" si="185">SIN(AL341+RADIANS($AB$9))</f>
        <v>-0.19514090262606437</v>
      </c>
      <c r="AK341" s="177">
        <f t="shared" ref="AK341:AK404" si="186">$AB$7*SIN(AL341)</f>
        <v>-0.11072414893738143</v>
      </c>
      <c r="AL341" s="177">
        <f t="shared" ref="AL341:AL404" si="187">2*ATAN(AM341)</f>
        <v>-0.60743084228833366</v>
      </c>
      <c r="AM341" s="177">
        <f t="shared" ref="AM341:AM404" si="188">SQRT((1+$AB$7)/(1-$AB$7))*TAN(AN341/2)</f>
        <v>-0.31341189832889416</v>
      </c>
      <c r="AN341" s="177">
        <f t="shared" ref="AN341:AT350" si="189">$AU341+$AB$7*SIN(AO341)</f>
        <v>18.345499188950413</v>
      </c>
      <c r="AO341" s="177">
        <f t="shared" si="189"/>
        <v>18.345501113405426</v>
      </c>
      <c r="AP341" s="177">
        <f t="shared" si="189"/>
        <v>18.345512442523251</v>
      </c>
      <c r="AQ341" s="177">
        <f t="shared" si="189"/>
        <v>18.345579134728656</v>
      </c>
      <c r="AR341" s="177">
        <f t="shared" si="189"/>
        <v>18.345971688435309</v>
      </c>
      <c r="AS341" s="177">
        <f t="shared" si="189"/>
        <v>18.348280563030176</v>
      </c>
      <c r="AT341" s="177">
        <f t="shared" si="189"/>
        <v>18.36180233668172</v>
      </c>
      <c r="AU341" s="177">
        <f t="shared" ref="AU341:AU404" si="190">RADIANS($AB$9)+$AB$18*(F341-AB$15)</f>
        <v>18.439194565532354</v>
      </c>
    </row>
    <row r="342" spans="1:47" s="177" customFormat="1" ht="12.95" customHeight="1" x14ac:dyDescent="0.2">
      <c r="A342" s="177" t="s">
        <v>179</v>
      </c>
      <c r="C342" s="196">
        <v>50152.677000000003</v>
      </c>
      <c r="D342" s="196"/>
      <c r="E342" s="199">
        <f t="shared" si="172"/>
        <v>6309.9602839768477</v>
      </c>
      <c r="F342" s="199">
        <f t="shared" si="173"/>
        <v>6310</v>
      </c>
      <c r="G342" s="199">
        <f t="shared" si="169"/>
        <v>-2.7299999994284008E-2</v>
      </c>
      <c r="H342" s="199"/>
      <c r="I342" s="177">
        <f t="shared" ref="I342:I348" si="191">+G342</f>
        <v>-2.7299999994284008E-2</v>
      </c>
      <c r="O342" s="177">
        <f t="shared" ca="1" si="174"/>
        <v>3.3037132636299003E-2</v>
      </c>
      <c r="Q342" s="198">
        <f t="shared" si="175"/>
        <v>35134.177000000003</v>
      </c>
      <c r="S342" s="178">
        <f t="shared" si="171"/>
        <v>0.1</v>
      </c>
      <c r="Z342" s="177">
        <f t="shared" si="176"/>
        <v>6310</v>
      </c>
      <c r="AA342" s="177">
        <f t="shared" si="177"/>
        <v>-3.6143037734681534E-2</v>
      </c>
      <c r="AB342" s="177">
        <f t="shared" si="178"/>
        <v>-2.3325712452568002E-2</v>
      </c>
      <c r="AC342" s="177">
        <f t="shared" si="179"/>
        <v>-2.7299999994284008E-2</v>
      </c>
      <c r="AD342" s="177">
        <f t="shared" si="180"/>
        <v>8.843037740397526E-3</v>
      </c>
      <c r="AE342" s="177">
        <f t="shared" si="181"/>
        <v>7.819931647809498E-6</v>
      </c>
      <c r="AF342" s="177">
        <f t="shared" si="182"/>
        <v>-2.7299999994284008E-2</v>
      </c>
      <c r="AG342" s="178"/>
      <c r="AH342" s="177">
        <f t="shared" si="183"/>
        <v>-3.9742875417160045E-3</v>
      </c>
      <c r="AI342" s="177">
        <f t="shared" si="184"/>
        <v>1.1594559584841935</v>
      </c>
      <c r="AJ342" s="177">
        <f t="shared" si="185"/>
        <v>-0.19659413300611656</v>
      </c>
      <c r="AK342" s="177">
        <f t="shared" si="186"/>
        <v>-0.11048796697018422</v>
      </c>
      <c r="AL342" s="177">
        <f t="shared" si="187"/>
        <v>-0.60594890722006511</v>
      </c>
      <c r="AM342" s="177">
        <f t="shared" si="188"/>
        <v>-0.31259833654640523</v>
      </c>
      <c r="AN342" s="177">
        <f t="shared" si="189"/>
        <v>18.346753126158443</v>
      </c>
      <c r="AO342" s="177">
        <f t="shared" si="189"/>
        <v>18.346755053648895</v>
      </c>
      <c r="AP342" s="177">
        <f t="shared" si="189"/>
        <v>18.346766392802397</v>
      </c>
      <c r="AQ342" s="177">
        <f t="shared" si="189"/>
        <v>18.346833098006051</v>
      </c>
      <c r="AR342" s="177">
        <f t="shared" si="189"/>
        <v>18.347225457347299</v>
      </c>
      <c r="AS342" s="177">
        <f t="shared" si="189"/>
        <v>18.349531603584428</v>
      </c>
      <c r="AT342" s="177">
        <f t="shared" si="189"/>
        <v>18.363028395236555</v>
      </c>
      <c r="AU342" s="177">
        <f t="shared" si="190"/>
        <v>18.440235425431357</v>
      </c>
    </row>
    <row r="343" spans="1:47" s="177" customFormat="1" ht="12.95" customHeight="1" x14ac:dyDescent="0.2">
      <c r="A343" s="177" t="s">
        <v>190</v>
      </c>
      <c r="C343" s="196">
        <v>50153.356</v>
      </c>
      <c r="D343" s="196">
        <v>5.0000000000000001E-3</v>
      </c>
      <c r="E343" s="199">
        <f t="shared" si="172"/>
        <v>6310.9480927580116</v>
      </c>
      <c r="F343" s="199">
        <f t="shared" si="173"/>
        <v>6311</v>
      </c>
      <c r="G343" s="199">
        <f t="shared" si="169"/>
        <v>-3.568000000086613E-2</v>
      </c>
      <c r="H343" s="199"/>
      <c r="I343" s="177">
        <f t="shared" si="191"/>
        <v>-3.568000000086613E-2</v>
      </c>
      <c r="O343" s="177">
        <f t="shared" ca="1" si="174"/>
        <v>3.302771711716395E-2</v>
      </c>
      <c r="Q343" s="198">
        <f t="shared" si="175"/>
        <v>35134.856</v>
      </c>
      <c r="S343" s="178">
        <f t="shared" si="171"/>
        <v>0.1</v>
      </c>
      <c r="Z343" s="177">
        <f t="shared" si="176"/>
        <v>6311</v>
      </c>
      <c r="AA343" s="177">
        <f t="shared" si="177"/>
        <v>-3.6154760073328629E-2</v>
      </c>
      <c r="AB343" s="177">
        <f t="shared" si="178"/>
        <v>-3.1697949917965207E-2</v>
      </c>
      <c r="AC343" s="177">
        <f t="shared" si="179"/>
        <v>-3.568000000086613E-2</v>
      </c>
      <c r="AD343" s="177">
        <f t="shared" si="180"/>
        <v>4.7476007246249896E-4</v>
      </c>
      <c r="AE343" s="177">
        <f t="shared" si="181"/>
        <v>2.2539712640459729E-8</v>
      </c>
      <c r="AF343" s="177">
        <f t="shared" si="182"/>
        <v>-3.568000000086613E-2</v>
      </c>
      <c r="AG343" s="178"/>
      <c r="AH343" s="177">
        <f t="shared" si="183"/>
        <v>-3.9820500829009266E-3</v>
      </c>
      <c r="AI343" s="177">
        <f t="shared" si="184"/>
        <v>1.1595378000327095</v>
      </c>
      <c r="AJ343" s="177">
        <f t="shared" si="185"/>
        <v>-0.19732074044646153</v>
      </c>
      <c r="AK343" s="177">
        <f t="shared" si="186"/>
        <v>-0.11036975990750617</v>
      </c>
      <c r="AL343" s="177">
        <f t="shared" si="187"/>
        <v>-0.60520778264247432</v>
      </c>
      <c r="AM343" s="177">
        <f t="shared" si="188"/>
        <v>-0.3121916108509572</v>
      </c>
      <c r="AN343" s="177">
        <f t="shared" si="189"/>
        <v>18.347380161199268</v>
      </c>
      <c r="AO343" s="177">
        <f t="shared" si="189"/>
        <v>18.347382090196124</v>
      </c>
      <c r="AP343" s="177">
        <f t="shared" si="189"/>
        <v>18.34739343430202</v>
      </c>
      <c r="AQ343" s="177">
        <f t="shared" si="189"/>
        <v>18.347460145650086</v>
      </c>
      <c r="AR343" s="177">
        <f t="shared" si="189"/>
        <v>18.347852406040591</v>
      </c>
      <c r="AS343" s="177">
        <f t="shared" si="189"/>
        <v>18.350157180394525</v>
      </c>
      <c r="AT343" s="177">
        <f t="shared" si="189"/>
        <v>18.363641455893486</v>
      </c>
      <c r="AU343" s="177">
        <f t="shared" si="190"/>
        <v>18.440755855380857</v>
      </c>
    </row>
    <row r="344" spans="1:47" s="177" customFormat="1" ht="12.95" customHeight="1" x14ac:dyDescent="0.2">
      <c r="A344" s="177" t="s">
        <v>179</v>
      </c>
      <c r="C344" s="196">
        <v>50183.597999999998</v>
      </c>
      <c r="D344" s="196"/>
      <c r="E344" s="199">
        <f t="shared" si="172"/>
        <v>6354.9441357036876</v>
      </c>
      <c r="F344" s="199">
        <f t="shared" si="173"/>
        <v>6355</v>
      </c>
      <c r="G344" s="199">
        <f t="shared" si="169"/>
        <v>-3.8399999997636769E-2</v>
      </c>
      <c r="H344" s="199"/>
      <c r="I344" s="177">
        <f t="shared" si="191"/>
        <v>-3.8399999997636769E-2</v>
      </c>
      <c r="O344" s="177">
        <f t="shared" ca="1" si="174"/>
        <v>3.2613434275221523E-2</v>
      </c>
      <c r="Q344" s="198">
        <f t="shared" si="175"/>
        <v>35165.097999999998</v>
      </c>
      <c r="S344" s="178">
        <f t="shared" si="171"/>
        <v>0.1</v>
      </c>
      <c r="Z344" s="177">
        <f t="shared" si="176"/>
        <v>6355</v>
      </c>
      <c r="AA344" s="177">
        <f t="shared" si="177"/>
        <v>-3.6669437430086702E-2</v>
      </c>
      <c r="AB344" s="177">
        <f t="shared" si="178"/>
        <v>-3.4077461460935085E-2</v>
      </c>
      <c r="AC344" s="177">
        <f t="shared" si="179"/>
        <v>-3.8399999997636769E-2</v>
      </c>
      <c r="AD344" s="177">
        <f t="shared" si="180"/>
        <v>-1.7305625675500674E-3</v>
      </c>
      <c r="AE344" s="177">
        <f t="shared" si="181"/>
        <v>2.9948468002054819E-7</v>
      </c>
      <c r="AF344" s="177">
        <f t="shared" si="182"/>
        <v>-3.8399999997636769E-2</v>
      </c>
      <c r="AG344" s="178"/>
      <c r="AH344" s="177">
        <f t="shared" si="183"/>
        <v>-4.322538536701683E-3</v>
      </c>
      <c r="AI344" s="177">
        <f t="shared" si="184"/>
        <v>1.1630621906162018</v>
      </c>
      <c r="AJ344" s="177">
        <f t="shared" si="185"/>
        <v>-0.22927802743491957</v>
      </c>
      <c r="AK344" s="177">
        <f t="shared" si="186"/>
        <v>-0.10509289002003361</v>
      </c>
      <c r="AL344" s="177">
        <f t="shared" si="187"/>
        <v>-0.57249606852966428</v>
      </c>
      <c r="AM344" s="177">
        <f t="shared" si="188"/>
        <v>-0.29433125823610984</v>
      </c>
      <c r="AN344" s="177">
        <f t="shared" si="189"/>
        <v>18.375012905208173</v>
      </c>
      <c r="AO344" s="177">
        <f t="shared" si="189"/>
        <v>18.375014892640145</v>
      </c>
      <c r="AP344" s="177">
        <f t="shared" si="189"/>
        <v>18.37502641004939</v>
      </c>
      <c r="AQ344" s="177">
        <f t="shared" si="189"/>
        <v>18.37509315349093</v>
      </c>
      <c r="AR344" s="177">
        <f t="shared" si="189"/>
        <v>18.375479887026145</v>
      </c>
      <c r="AS344" s="177">
        <f t="shared" si="189"/>
        <v>18.377719241756171</v>
      </c>
      <c r="AT344" s="177">
        <f t="shared" si="189"/>
        <v>18.390636445241643</v>
      </c>
      <c r="AU344" s="177">
        <f t="shared" si="190"/>
        <v>18.463654773158883</v>
      </c>
    </row>
    <row r="345" spans="1:47" s="177" customFormat="1" ht="12.95" customHeight="1" x14ac:dyDescent="0.2">
      <c r="A345" s="177" t="s">
        <v>192</v>
      </c>
      <c r="C345" s="196">
        <v>50188.415999999997</v>
      </c>
      <c r="D345" s="196">
        <v>5.0000000000000001E-3</v>
      </c>
      <c r="E345" s="199">
        <f t="shared" si="172"/>
        <v>6361.9533591317759</v>
      </c>
      <c r="F345" s="199">
        <f t="shared" si="173"/>
        <v>6362</v>
      </c>
      <c r="G345" s="199">
        <f t="shared" si="169"/>
        <v>-3.2059999997727573E-2</v>
      </c>
      <c r="H345" s="199"/>
      <c r="I345" s="177">
        <f t="shared" si="191"/>
        <v>-3.2059999997727573E-2</v>
      </c>
      <c r="O345" s="177">
        <f t="shared" ca="1" si="174"/>
        <v>3.2547525641276137E-2</v>
      </c>
      <c r="Q345" s="198">
        <f t="shared" si="175"/>
        <v>35169.915999999997</v>
      </c>
      <c r="S345" s="178">
        <f t="shared" si="171"/>
        <v>0.1</v>
      </c>
      <c r="Z345" s="177">
        <f t="shared" si="176"/>
        <v>6362</v>
      </c>
      <c r="AA345" s="177">
        <f t="shared" si="177"/>
        <v>-3.6751106479917625E-2</v>
      </c>
      <c r="AB345" s="177">
        <f t="shared" si="178"/>
        <v>-2.7683496675968484E-2</v>
      </c>
      <c r="AC345" s="177">
        <f t="shared" si="179"/>
        <v>-3.2059999997727573E-2</v>
      </c>
      <c r="AD345" s="177">
        <f t="shared" si="180"/>
        <v>4.6911064821900522E-3</v>
      </c>
      <c r="AE345" s="177">
        <f t="shared" si="181"/>
        <v>2.2006480027245528E-6</v>
      </c>
      <c r="AF345" s="177">
        <f t="shared" si="182"/>
        <v>-3.2059999997727573E-2</v>
      </c>
      <c r="AG345" s="178"/>
      <c r="AH345" s="177">
        <f t="shared" si="183"/>
        <v>-4.3765033217590867E-3</v>
      </c>
      <c r="AI345" s="177">
        <f t="shared" si="184"/>
        <v>1.1636087891943847</v>
      </c>
      <c r="AJ345" s="177">
        <f t="shared" si="185"/>
        <v>-0.2343580423877703</v>
      </c>
      <c r="AK345" s="177">
        <f t="shared" si="186"/>
        <v>-0.10423990425774937</v>
      </c>
      <c r="AL345" s="177">
        <f t="shared" si="187"/>
        <v>-0.56727378754094537</v>
      </c>
      <c r="AM345" s="177">
        <f t="shared" si="188"/>
        <v>-0.29149608481939543</v>
      </c>
      <c r="AN345" s="177">
        <f t="shared" si="189"/>
        <v>18.379416682116887</v>
      </c>
      <c r="AO345" s="177">
        <f t="shared" si="189"/>
        <v>18.379418677356355</v>
      </c>
      <c r="AP345" s="177">
        <f t="shared" si="189"/>
        <v>18.379430214025138</v>
      </c>
      <c r="AQ345" s="177">
        <f t="shared" si="189"/>
        <v>18.379496918840907</v>
      </c>
      <c r="AR345" s="177">
        <f t="shared" si="189"/>
        <v>18.379882560607392</v>
      </c>
      <c r="AS345" s="177">
        <f t="shared" si="189"/>
        <v>18.382110602174162</v>
      </c>
      <c r="AT345" s="177">
        <f t="shared" si="189"/>
        <v>18.39493468843769</v>
      </c>
      <c r="AU345" s="177">
        <f t="shared" si="190"/>
        <v>18.467297782805385</v>
      </c>
    </row>
    <row r="346" spans="1:47" s="177" customFormat="1" ht="12.95" customHeight="1" x14ac:dyDescent="0.2">
      <c r="A346" s="177" t="s">
        <v>192</v>
      </c>
      <c r="C346" s="196">
        <v>50210.404999999999</v>
      </c>
      <c r="D346" s="196">
        <v>5.0000000000000001E-3</v>
      </c>
      <c r="E346" s="199">
        <f t="shared" si="172"/>
        <v>6393.9429427681944</v>
      </c>
      <c r="F346" s="199">
        <f t="shared" si="173"/>
        <v>6394</v>
      </c>
      <c r="G346" s="199">
        <f t="shared" si="169"/>
        <v>-3.9219999998749699E-2</v>
      </c>
      <c r="H346" s="199"/>
      <c r="I346" s="177">
        <f t="shared" si="191"/>
        <v>-3.9219999998749699E-2</v>
      </c>
      <c r="O346" s="177">
        <f t="shared" ca="1" si="174"/>
        <v>3.2246229028954375E-2</v>
      </c>
      <c r="Q346" s="198">
        <f t="shared" si="175"/>
        <v>35191.904999999999</v>
      </c>
      <c r="S346" s="178">
        <f t="shared" si="171"/>
        <v>0.1</v>
      </c>
      <c r="Z346" s="177">
        <f t="shared" si="176"/>
        <v>6394</v>
      </c>
      <c r="AA346" s="177">
        <f t="shared" si="177"/>
        <v>-3.7123643741090756E-2</v>
      </c>
      <c r="AB346" s="177">
        <f t="shared" si="178"/>
        <v>-3.4597580893781885E-2</v>
      </c>
      <c r="AC346" s="177">
        <f t="shared" si="179"/>
        <v>-3.9219999998749699E-2</v>
      </c>
      <c r="AD346" s="177">
        <f t="shared" si="180"/>
        <v>-2.0963562576589434E-3</v>
      </c>
      <c r="AE346" s="177">
        <f t="shared" si="181"/>
        <v>4.3947095590258102E-7</v>
      </c>
      <c r="AF346" s="177">
        <f t="shared" si="182"/>
        <v>-3.9219999998749699E-2</v>
      </c>
      <c r="AG346" s="178"/>
      <c r="AH346" s="177">
        <f t="shared" si="183"/>
        <v>-4.6224191049678157E-3</v>
      </c>
      <c r="AI346" s="177">
        <f t="shared" si="184"/>
        <v>1.1660566765690799</v>
      </c>
      <c r="AJ346" s="177">
        <f t="shared" si="185"/>
        <v>-0.25755716748526575</v>
      </c>
      <c r="AK346" s="177">
        <f t="shared" si="186"/>
        <v>-0.10029443508066326</v>
      </c>
      <c r="AL346" s="177">
        <f t="shared" si="187"/>
        <v>-0.54333873078776107</v>
      </c>
      <c r="AM346" s="177">
        <f t="shared" si="188"/>
        <v>-0.27855619881520022</v>
      </c>
      <c r="AN346" s="177">
        <f t="shared" si="189"/>
        <v>18.399574257994999</v>
      </c>
      <c r="AO346" s="177">
        <f t="shared" si="189"/>
        <v>18.399576283323739</v>
      </c>
      <c r="AP346" s="177">
        <f t="shared" si="189"/>
        <v>18.399587877578373</v>
      </c>
      <c r="AQ346" s="177">
        <f t="shared" si="189"/>
        <v>18.399654249129227</v>
      </c>
      <c r="AR346" s="177">
        <f t="shared" si="189"/>
        <v>18.400034153516426</v>
      </c>
      <c r="AS346" s="177">
        <f t="shared" si="189"/>
        <v>18.402207352848183</v>
      </c>
      <c r="AT346" s="177">
        <f t="shared" si="189"/>
        <v>18.414595898023215</v>
      </c>
      <c r="AU346" s="177">
        <f t="shared" si="190"/>
        <v>18.483951541189406</v>
      </c>
    </row>
    <row r="347" spans="1:47" s="177" customFormat="1" ht="12.95" customHeight="1" x14ac:dyDescent="0.2">
      <c r="A347" s="177" t="s">
        <v>193</v>
      </c>
      <c r="C347" s="196">
        <v>50487.423999999999</v>
      </c>
      <c r="D347" s="196">
        <v>5.0000000000000001E-3</v>
      </c>
      <c r="E347" s="199">
        <f t="shared" si="172"/>
        <v>6796.9500130931965</v>
      </c>
      <c r="F347" s="199">
        <f t="shared" si="173"/>
        <v>6797</v>
      </c>
      <c r="G347" s="199">
        <f t="shared" si="169"/>
        <v>-3.4359999997832347E-2</v>
      </c>
      <c r="H347" s="199"/>
      <c r="I347" s="177">
        <f t="shared" si="191"/>
        <v>-3.4359999997832347E-2</v>
      </c>
      <c r="O347" s="177">
        <f t="shared" ca="1" si="174"/>
        <v>2.8451774817527156E-2</v>
      </c>
      <c r="Q347" s="198">
        <f t="shared" si="175"/>
        <v>35468.923999999999</v>
      </c>
      <c r="S347" s="178">
        <f t="shared" si="171"/>
        <v>0.1</v>
      </c>
      <c r="Z347" s="177">
        <f t="shared" si="176"/>
        <v>6797</v>
      </c>
      <c r="AA347" s="177">
        <f t="shared" si="177"/>
        <v>-4.1650780097183857E-2</v>
      </c>
      <c r="AB347" s="177">
        <f t="shared" si="178"/>
        <v>-2.6801348770990358E-2</v>
      </c>
      <c r="AC347" s="177">
        <f t="shared" si="179"/>
        <v>-3.4359999997832347E-2</v>
      </c>
      <c r="AD347" s="177">
        <f t="shared" si="180"/>
        <v>7.2907800993515098E-3</v>
      </c>
      <c r="AE347" s="177">
        <f t="shared" si="181"/>
        <v>5.3155474457100019E-6</v>
      </c>
      <c r="AF347" s="177">
        <f t="shared" si="182"/>
        <v>-3.4359999997832347E-2</v>
      </c>
      <c r="AG347" s="178"/>
      <c r="AH347" s="177">
        <f t="shared" si="183"/>
        <v>-7.5586512268419901E-3</v>
      </c>
      <c r="AI347" s="177">
        <f t="shared" si="184"/>
        <v>1.188676995679006</v>
      </c>
      <c r="AJ347" s="177">
        <f t="shared" si="185"/>
        <v>-0.53892347157091136</v>
      </c>
      <c r="AK347" s="177">
        <f t="shared" si="186"/>
        <v>-4.5108589457682147E-2</v>
      </c>
      <c r="AL347" s="177">
        <f t="shared" si="187"/>
        <v>-0.23467336770535749</v>
      </c>
      <c r="AM347" s="177">
        <f t="shared" si="188"/>
        <v>-0.11787815917963054</v>
      </c>
      <c r="AN347" s="177">
        <f t="shared" si="189"/>
        <v>18.656457439671186</v>
      </c>
      <c r="AO347" s="177">
        <f t="shared" si="189"/>
        <v>18.656458881247925</v>
      </c>
      <c r="AP347" s="177">
        <f t="shared" si="189"/>
        <v>18.656466452991896</v>
      </c>
      <c r="AQ347" s="177">
        <f t="shared" si="189"/>
        <v>18.656506222669055</v>
      </c>
      <c r="AR347" s="177">
        <f t="shared" si="189"/>
        <v>18.656715103053774</v>
      </c>
      <c r="AS347" s="177">
        <f t="shared" si="189"/>
        <v>18.657812055923419</v>
      </c>
      <c r="AT347" s="177">
        <f t="shared" si="189"/>
        <v>18.663568996309259</v>
      </c>
      <c r="AU347" s="177">
        <f t="shared" si="190"/>
        <v>18.693684810838135</v>
      </c>
    </row>
    <row r="348" spans="1:47" s="177" customFormat="1" ht="12.95" customHeight="1" x14ac:dyDescent="0.2">
      <c r="A348" s="177" t="s">
        <v>179</v>
      </c>
      <c r="C348" s="196">
        <v>50488.792999999998</v>
      </c>
      <c r="D348" s="196"/>
      <c r="E348" s="199">
        <f t="shared" si="172"/>
        <v>6798.9416334487478</v>
      </c>
      <c r="F348" s="199">
        <f t="shared" si="173"/>
        <v>6799</v>
      </c>
      <c r="G348" s="199">
        <f t="shared" si="169"/>
        <v>-4.011999999784166E-2</v>
      </c>
      <c r="H348" s="199"/>
      <c r="I348" s="177">
        <f t="shared" si="191"/>
        <v>-4.011999999784166E-2</v>
      </c>
      <c r="O348" s="177">
        <f t="shared" ca="1" si="174"/>
        <v>2.843294377925705E-2</v>
      </c>
      <c r="Q348" s="198">
        <f t="shared" si="175"/>
        <v>35470.292999999998</v>
      </c>
      <c r="S348" s="178">
        <f t="shared" si="171"/>
        <v>0.1</v>
      </c>
      <c r="Z348" s="177">
        <f t="shared" si="176"/>
        <v>6799</v>
      </c>
      <c r="AA348" s="177">
        <f t="shared" si="177"/>
        <v>-4.1672255123870919E-2</v>
      </c>
      <c r="AB348" s="177">
        <f t="shared" si="178"/>
        <v>-3.254775179303121E-2</v>
      </c>
      <c r="AC348" s="177">
        <f t="shared" si="179"/>
        <v>-4.011999999784166E-2</v>
      </c>
      <c r="AD348" s="177">
        <f t="shared" si="180"/>
        <v>1.5522551260292589E-3</v>
      </c>
      <c r="AE348" s="177">
        <f t="shared" si="181"/>
        <v>2.4094959762841106E-7</v>
      </c>
      <c r="AF348" s="177">
        <f t="shared" si="182"/>
        <v>-4.011999999784166E-2</v>
      </c>
      <c r="AG348" s="178"/>
      <c r="AH348" s="177">
        <f t="shared" si="183"/>
        <v>-7.5722482048104474E-3</v>
      </c>
      <c r="AI348" s="177">
        <f t="shared" si="184"/>
        <v>1.1887470405411937</v>
      </c>
      <c r="AJ348" s="177">
        <f t="shared" si="185"/>
        <v>-0.54023510614550263</v>
      </c>
      <c r="AK348" s="177">
        <f t="shared" si="186"/>
        <v>-4.481459838332108E-2</v>
      </c>
      <c r="AL348" s="177">
        <f t="shared" si="187"/>
        <v>-0.23311548592418788</v>
      </c>
      <c r="AM348" s="177">
        <f t="shared" si="188"/>
        <v>-0.11708846705243542</v>
      </c>
      <c r="AN348" s="177">
        <f t="shared" si="189"/>
        <v>18.65774310523987</v>
      </c>
      <c r="AO348" s="177">
        <f t="shared" si="189"/>
        <v>18.657744539325638</v>
      </c>
      <c r="AP348" s="177">
        <f t="shared" si="189"/>
        <v>18.657752069837205</v>
      </c>
      <c r="AQ348" s="177">
        <f t="shared" si="189"/>
        <v>18.657791613040686</v>
      </c>
      <c r="AR348" s="177">
        <f t="shared" si="189"/>
        <v>18.657999251979806</v>
      </c>
      <c r="AS348" s="177">
        <f t="shared" si="189"/>
        <v>18.659089414344116</v>
      </c>
      <c r="AT348" s="177">
        <f t="shared" si="189"/>
        <v>18.664809345434069</v>
      </c>
      <c r="AU348" s="177">
        <f t="shared" si="190"/>
        <v>18.694725670737139</v>
      </c>
    </row>
    <row r="349" spans="1:47" s="177" customFormat="1" ht="12.95" customHeight="1" x14ac:dyDescent="0.2">
      <c r="A349" s="144" t="s">
        <v>185</v>
      </c>
      <c r="B349" s="145" t="s">
        <v>97</v>
      </c>
      <c r="C349" s="146">
        <v>50501.167999999998</v>
      </c>
      <c r="D349" s="196"/>
      <c r="E349" s="105">
        <f t="shared" si="172"/>
        <v>6816.9447758154156</v>
      </c>
      <c r="F349" s="199">
        <f t="shared" si="173"/>
        <v>6817</v>
      </c>
      <c r="G349" s="201">
        <f t="shared" si="169"/>
        <v>-3.7960000001476146E-2</v>
      </c>
      <c r="H349" s="199"/>
      <c r="K349" s="177">
        <f>G349</f>
        <v>-3.7960000001476146E-2</v>
      </c>
      <c r="O349" s="177">
        <f t="shared" ca="1" si="174"/>
        <v>2.8263464434826052E-2</v>
      </c>
      <c r="Q349" s="198">
        <f t="shared" si="175"/>
        <v>35482.667999999998</v>
      </c>
      <c r="S349" s="178">
        <f>S$18</f>
        <v>1</v>
      </c>
      <c r="Z349" s="177">
        <f t="shared" si="176"/>
        <v>6817</v>
      </c>
      <c r="AA349" s="177">
        <f t="shared" si="177"/>
        <v>-4.1864991767276587E-2</v>
      </c>
      <c r="AB349" s="177">
        <f t="shared" si="178"/>
        <v>-3.0265909921658733E-2</v>
      </c>
      <c r="AC349" s="177">
        <f t="shared" si="179"/>
        <v>-3.7960000001476146E-2</v>
      </c>
      <c r="AD349" s="177">
        <f t="shared" si="180"/>
        <v>3.9049917658004404E-3</v>
      </c>
      <c r="AE349" s="177">
        <f t="shared" si="181"/>
        <v>1.5248960690969242E-5</v>
      </c>
      <c r="AF349" s="177">
        <f t="shared" si="182"/>
        <v>-3.7960000001476146E-2</v>
      </c>
      <c r="AG349" s="178"/>
      <c r="AH349" s="177">
        <f t="shared" si="183"/>
        <v>-7.6940900798174129E-3</v>
      </c>
      <c r="AI349" s="177">
        <f t="shared" si="184"/>
        <v>1.1893571515863461</v>
      </c>
      <c r="AJ349" s="177">
        <f t="shared" si="185"/>
        <v>-0.55198718426709892</v>
      </c>
      <c r="AK349" s="177">
        <f t="shared" si="186"/>
        <v>-4.2162337274193995E-2</v>
      </c>
      <c r="AL349" s="177">
        <f t="shared" si="187"/>
        <v>-0.21908645549238187</v>
      </c>
      <c r="AM349" s="177">
        <f t="shared" si="188"/>
        <v>-0.10998350378358526</v>
      </c>
      <c r="AN349" s="177">
        <f t="shared" si="189"/>
        <v>18.669317434523098</v>
      </c>
      <c r="AO349" s="177">
        <f t="shared" si="189"/>
        <v>18.669318799411769</v>
      </c>
      <c r="AP349" s="177">
        <f t="shared" si="189"/>
        <v>18.669325950968584</v>
      </c>
      <c r="AQ349" s="177">
        <f t="shared" si="189"/>
        <v>18.669363422564665</v>
      </c>
      <c r="AR349" s="177">
        <f t="shared" si="189"/>
        <v>18.669559756126176</v>
      </c>
      <c r="AS349" s="177">
        <f t="shared" si="189"/>
        <v>18.670588337303833</v>
      </c>
      <c r="AT349" s="177">
        <f t="shared" si="189"/>
        <v>18.675973920107051</v>
      </c>
      <c r="AU349" s="177">
        <f t="shared" si="190"/>
        <v>18.70409340982815</v>
      </c>
    </row>
    <row r="350" spans="1:47" s="177" customFormat="1" ht="12.95" customHeight="1" x14ac:dyDescent="0.2">
      <c r="A350" s="177" t="s">
        <v>179</v>
      </c>
      <c r="C350" s="196">
        <v>50504.591</v>
      </c>
      <c r="D350" s="196"/>
      <c r="E350" s="199">
        <f t="shared" si="172"/>
        <v>6821.9245541039927</v>
      </c>
      <c r="F350" s="199">
        <f t="shared" si="173"/>
        <v>6822</v>
      </c>
      <c r="G350" s="199">
        <f t="shared" si="169"/>
        <v>-5.1859999999578577E-2</v>
      </c>
      <c r="H350" s="199"/>
      <c r="I350" s="177">
        <f>+G350</f>
        <v>-5.1859999999578577E-2</v>
      </c>
      <c r="O350" s="177">
        <f t="shared" ca="1" si="174"/>
        <v>2.8216386839150787E-2</v>
      </c>
      <c r="Q350" s="198">
        <f t="shared" si="175"/>
        <v>35486.091</v>
      </c>
      <c r="S350" s="178">
        <f>S$16</f>
        <v>0.1</v>
      </c>
      <c r="Z350" s="177">
        <f t="shared" si="176"/>
        <v>6822</v>
      </c>
      <c r="AA350" s="177">
        <f t="shared" si="177"/>
        <v>-4.19183558943075E-2</v>
      </c>
      <c r="AB350" s="177">
        <f t="shared" si="178"/>
        <v>-4.4132236333791257E-2</v>
      </c>
      <c r="AC350" s="177">
        <f t="shared" si="179"/>
        <v>-5.1859999999578577E-2</v>
      </c>
      <c r="AD350" s="177">
        <f t="shared" si="180"/>
        <v>-9.9416441052710761E-3</v>
      </c>
      <c r="AE350" s="177">
        <f t="shared" si="181"/>
        <v>9.8836287515871144E-6</v>
      </c>
      <c r="AF350" s="177">
        <f t="shared" si="182"/>
        <v>-5.1859999999578577E-2</v>
      </c>
      <c r="AG350" s="178"/>
      <c r="AH350" s="177">
        <f t="shared" si="183"/>
        <v>-7.7277636657873223E-3</v>
      </c>
      <c r="AI350" s="177">
        <f t="shared" si="184"/>
        <v>1.1895201221993299</v>
      </c>
      <c r="AJ350" s="177">
        <f t="shared" si="185"/>
        <v>-0.5552345610443139</v>
      </c>
      <c r="AK350" s="177">
        <f t="shared" si="186"/>
        <v>-4.1423626384811292E-2</v>
      </c>
      <c r="AL350" s="177">
        <f t="shared" si="187"/>
        <v>-0.21518698722425031</v>
      </c>
      <c r="AM350" s="177">
        <f t="shared" si="188"/>
        <v>-0.10801060550743885</v>
      </c>
      <c r="AN350" s="177">
        <f t="shared" si="189"/>
        <v>18.672533563404528</v>
      </c>
      <c r="AO350" s="177">
        <f t="shared" si="189"/>
        <v>18.672534908514578</v>
      </c>
      <c r="AP350" s="177">
        <f t="shared" si="189"/>
        <v>18.67254195234683</v>
      </c>
      <c r="AQ350" s="177">
        <f t="shared" si="189"/>
        <v>18.67257883808556</v>
      </c>
      <c r="AR350" s="177">
        <f t="shared" si="189"/>
        <v>18.67277199000819</v>
      </c>
      <c r="AS350" s="177">
        <f t="shared" si="189"/>
        <v>18.673783320106722</v>
      </c>
      <c r="AT350" s="177">
        <f t="shared" si="189"/>
        <v>18.679075635513531</v>
      </c>
      <c r="AU350" s="177">
        <f t="shared" si="190"/>
        <v>18.706695559575653</v>
      </c>
    </row>
    <row r="351" spans="1:47" s="177" customFormat="1" ht="12.95" customHeight="1" x14ac:dyDescent="0.2">
      <c r="A351" s="177" t="s">
        <v>193</v>
      </c>
      <c r="C351" s="196">
        <v>50509.413999999997</v>
      </c>
      <c r="D351" s="196">
        <v>2E-3</v>
      </c>
      <c r="E351" s="199">
        <f t="shared" si="172"/>
        <v>6828.9410515289937</v>
      </c>
      <c r="F351" s="199">
        <f t="shared" si="173"/>
        <v>6829</v>
      </c>
      <c r="G351" s="199">
        <f t="shared" si="169"/>
        <v>-4.0520000002288725E-2</v>
      </c>
      <c r="H351" s="199"/>
      <c r="I351" s="177">
        <f>+G351</f>
        <v>-4.0520000002288725E-2</v>
      </c>
      <c r="O351" s="177">
        <f t="shared" ca="1" si="174"/>
        <v>2.8150478205205401E-2</v>
      </c>
      <c r="Q351" s="198">
        <f t="shared" si="175"/>
        <v>35490.913999999997</v>
      </c>
      <c r="S351" s="178">
        <f>S$16</f>
        <v>0.1</v>
      </c>
      <c r="Z351" s="177">
        <f t="shared" si="176"/>
        <v>6829</v>
      </c>
      <c r="AA351" s="177">
        <f t="shared" si="177"/>
        <v>-4.1992937148826473E-2</v>
      </c>
      <c r="AB351" s="177">
        <f t="shared" si="178"/>
        <v>-3.274522004978514E-2</v>
      </c>
      <c r="AC351" s="177">
        <f t="shared" si="179"/>
        <v>-4.0520000002288725E-2</v>
      </c>
      <c r="AD351" s="177">
        <f t="shared" si="180"/>
        <v>1.4729371465377478E-3</v>
      </c>
      <c r="AE351" s="177">
        <f t="shared" si="181"/>
        <v>2.1695438376507627E-7</v>
      </c>
      <c r="AF351" s="177">
        <f t="shared" si="182"/>
        <v>-4.0520000002288725E-2</v>
      </c>
      <c r="AG351" s="178"/>
      <c r="AH351" s="177">
        <f t="shared" si="183"/>
        <v>-7.7747799525035837E-3</v>
      </c>
      <c r="AI351" s="177">
        <f t="shared" si="184"/>
        <v>1.1897435107733689</v>
      </c>
      <c r="AJ351" s="177">
        <f t="shared" si="185"/>
        <v>-0.55976816478149372</v>
      </c>
      <c r="AK351" s="177">
        <f t="shared" si="186"/>
        <v>-4.0388038584633378E-2</v>
      </c>
      <c r="AL351" s="177">
        <f t="shared" si="187"/>
        <v>-0.20972595623439674</v>
      </c>
      <c r="AM351" s="177">
        <f t="shared" si="188"/>
        <v>-0.10524904261421027</v>
      </c>
      <c r="AN351" s="177">
        <f t="shared" ref="AN351:AT360" si="192">$AU351+$AB$7*SIN(AO351)</f>
        <v>18.677036875867977</v>
      </c>
      <c r="AO351" s="177">
        <f t="shared" si="192"/>
        <v>18.677038192890848</v>
      </c>
      <c r="AP351" s="177">
        <f t="shared" si="192"/>
        <v>18.677045084159619</v>
      </c>
      <c r="AQ351" s="177">
        <f t="shared" si="192"/>
        <v>18.677081142309063</v>
      </c>
      <c r="AR351" s="177">
        <f t="shared" si="192"/>
        <v>18.67726981071575</v>
      </c>
      <c r="AS351" s="177">
        <f t="shared" si="192"/>
        <v>18.678256886669274</v>
      </c>
      <c r="AT351" s="177">
        <f t="shared" si="192"/>
        <v>18.683418350517343</v>
      </c>
      <c r="AU351" s="177">
        <f t="shared" si="190"/>
        <v>18.710338569222156</v>
      </c>
    </row>
    <row r="352" spans="1:47" s="177" customFormat="1" ht="12.95" customHeight="1" x14ac:dyDescent="0.2">
      <c r="A352" s="177" t="s">
        <v>193</v>
      </c>
      <c r="C352" s="196">
        <v>50518.355000000003</v>
      </c>
      <c r="D352" s="196">
        <v>4.0000000000000001E-3</v>
      </c>
      <c r="E352" s="199">
        <f t="shared" si="172"/>
        <v>6841.9484128138811</v>
      </c>
      <c r="F352" s="199">
        <f t="shared" si="173"/>
        <v>6842</v>
      </c>
      <c r="G352" s="199">
        <f t="shared" si="169"/>
        <v>-3.5459999991871882E-2</v>
      </c>
      <c r="H352" s="199"/>
      <c r="I352" s="177">
        <f>+G352</f>
        <v>-3.5459999991871882E-2</v>
      </c>
      <c r="O352" s="177">
        <f t="shared" ca="1" si="174"/>
        <v>2.8028076456449683E-2</v>
      </c>
      <c r="Q352" s="198">
        <f t="shared" si="175"/>
        <v>35499.855000000003</v>
      </c>
      <c r="S352" s="178">
        <f>S$16</f>
        <v>0.1</v>
      </c>
      <c r="Z352" s="177">
        <f t="shared" si="176"/>
        <v>6842</v>
      </c>
      <c r="AA352" s="177">
        <f t="shared" si="177"/>
        <v>-4.2131043400186821E-2</v>
      </c>
      <c r="AB352" s="177">
        <f t="shared" si="178"/>
        <v>-2.759830033157603E-2</v>
      </c>
      <c r="AC352" s="177">
        <f t="shared" si="179"/>
        <v>-3.5459999991871882E-2</v>
      </c>
      <c r="AD352" s="177">
        <f t="shared" si="180"/>
        <v>6.6710434083149389E-3</v>
      </c>
      <c r="AE352" s="177">
        <f t="shared" si="181"/>
        <v>4.4502820155622199E-6</v>
      </c>
      <c r="AF352" s="177">
        <f t="shared" si="182"/>
        <v>-3.5459999991871882E-2</v>
      </c>
      <c r="AG352" s="178"/>
      <c r="AH352" s="177">
        <f t="shared" si="183"/>
        <v>-7.8616996602958508E-3</v>
      </c>
      <c r="AI352" s="177">
        <f t="shared" si="184"/>
        <v>1.190143562701135</v>
      </c>
      <c r="AJ352" s="177">
        <f t="shared" si="185"/>
        <v>-0.56814771285586063</v>
      </c>
      <c r="AK352" s="177">
        <f t="shared" si="186"/>
        <v>-3.8460617580025482E-2</v>
      </c>
      <c r="AL352" s="177">
        <f t="shared" si="187"/>
        <v>-0.19957870669201505</v>
      </c>
      <c r="AM352" s="177">
        <f t="shared" si="188"/>
        <v>-0.10012190933544207</v>
      </c>
      <c r="AN352" s="177">
        <f t="shared" si="192"/>
        <v>18.685402369591262</v>
      </c>
      <c r="AO352" s="177">
        <f t="shared" si="192"/>
        <v>18.68540363324983</v>
      </c>
      <c r="AP352" s="177">
        <f t="shared" si="192"/>
        <v>18.68541023589901</v>
      </c>
      <c r="AQ352" s="177">
        <f t="shared" si="192"/>
        <v>18.685444734796778</v>
      </c>
      <c r="AR352" s="177">
        <f t="shared" si="192"/>
        <v>18.685624988624994</v>
      </c>
      <c r="AS352" s="177">
        <f t="shared" si="192"/>
        <v>18.686566712403565</v>
      </c>
      <c r="AT352" s="177">
        <f t="shared" si="192"/>
        <v>18.691484333488738</v>
      </c>
      <c r="AU352" s="177">
        <f t="shared" si="190"/>
        <v>18.717104158565665</v>
      </c>
    </row>
    <row r="353" spans="1:47" s="177" customFormat="1" ht="12.95" customHeight="1" x14ac:dyDescent="0.2">
      <c r="A353" s="177" t="s">
        <v>179</v>
      </c>
      <c r="C353" s="196">
        <v>50524.538</v>
      </c>
      <c r="D353" s="196"/>
      <c r="E353" s="199">
        <f t="shared" si="172"/>
        <v>6850.9434373999866</v>
      </c>
      <c r="F353" s="199">
        <f t="shared" si="173"/>
        <v>6851</v>
      </c>
      <c r="G353" s="199">
        <f t="shared" si="169"/>
        <v>-3.8880000000062864E-2</v>
      </c>
      <c r="H353" s="199"/>
      <c r="I353" s="177">
        <f>+G353</f>
        <v>-3.8880000000062864E-2</v>
      </c>
      <c r="O353" s="177">
        <f t="shared" ca="1" si="174"/>
        <v>2.7943336784234177E-2</v>
      </c>
      <c r="Q353" s="198">
        <f t="shared" si="175"/>
        <v>35506.038</v>
      </c>
      <c r="S353" s="178">
        <f>S$16</f>
        <v>0.1</v>
      </c>
      <c r="Z353" s="177">
        <f t="shared" si="176"/>
        <v>6851</v>
      </c>
      <c r="AA353" s="177">
        <f t="shared" si="177"/>
        <v>-4.2226345937055834E-2</v>
      </c>
      <c r="AB353" s="177">
        <f t="shared" si="178"/>
        <v>-3.0958430422215005E-2</v>
      </c>
      <c r="AC353" s="177">
        <f t="shared" si="179"/>
        <v>-3.8880000000062864E-2</v>
      </c>
      <c r="AD353" s="177">
        <f t="shared" si="180"/>
        <v>3.3463459369929699E-3</v>
      </c>
      <c r="AE353" s="177">
        <f t="shared" si="181"/>
        <v>1.1198031130029358E-6</v>
      </c>
      <c r="AF353" s="177">
        <f t="shared" si="182"/>
        <v>-3.8880000000062864E-2</v>
      </c>
      <c r="AG353" s="178"/>
      <c r="AH353" s="177">
        <f t="shared" si="183"/>
        <v>-7.9215695778478597E-3</v>
      </c>
      <c r="AI353" s="177">
        <f t="shared" si="184"/>
        <v>1.1904092007249054</v>
      </c>
      <c r="AJ353" s="177">
        <f t="shared" si="185"/>
        <v>-0.57391793138538627</v>
      </c>
      <c r="AK353" s="177">
        <f t="shared" si="186"/>
        <v>-3.7123170939725746E-2</v>
      </c>
      <c r="AL353" s="177">
        <f t="shared" si="187"/>
        <v>-0.19254976741029672</v>
      </c>
      <c r="AM353" s="177">
        <f t="shared" si="188"/>
        <v>-9.6573443264932543E-2</v>
      </c>
      <c r="AN353" s="177">
        <f t="shared" si="192"/>
        <v>18.691195480908846</v>
      </c>
      <c r="AO353" s="177">
        <f t="shared" si="192"/>
        <v>18.691196706731674</v>
      </c>
      <c r="AP353" s="177">
        <f t="shared" si="192"/>
        <v>18.691203105655465</v>
      </c>
      <c r="AQ353" s="177">
        <f t="shared" si="192"/>
        <v>18.691236508602973</v>
      </c>
      <c r="AR353" s="177">
        <f t="shared" si="192"/>
        <v>18.691410872048898</v>
      </c>
      <c r="AS353" s="177">
        <f t="shared" si="192"/>
        <v>18.692320970970144</v>
      </c>
      <c r="AT353" s="177">
        <f t="shared" si="192"/>
        <v>18.697069166088752</v>
      </c>
      <c r="AU353" s="177">
        <f t="shared" si="190"/>
        <v>18.721788028111167</v>
      </c>
    </row>
    <row r="354" spans="1:47" s="177" customFormat="1" ht="12.95" customHeight="1" x14ac:dyDescent="0.2">
      <c r="A354" s="144" t="s">
        <v>185</v>
      </c>
      <c r="B354" s="145" t="s">
        <v>97</v>
      </c>
      <c r="C354" s="146">
        <v>50532.095999999998</v>
      </c>
      <c r="D354" s="196"/>
      <c r="E354" s="105">
        <f t="shared" si="172"/>
        <v>6861.938811137944</v>
      </c>
      <c r="F354" s="199">
        <f t="shared" si="173"/>
        <v>6862</v>
      </c>
      <c r="G354" s="201">
        <f t="shared" si="169"/>
        <v>-4.2059999999764841E-2</v>
      </c>
      <c r="H354" s="199"/>
      <c r="K354" s="177">
        <f>G354</f>
        <v>-4.2059999999764841E-2</v>
      </c>
      <c r="O354" s="177">
        <f t="shared" ca="1" si="174"/>
        <v>2.7839766073748579E-2</v>
      </c>
      <c r="Q354" s="198">
        <f t="shared" si="175"/>
        <v>35513.595999999998</v>
      </c>
      <c r="S354" s="178">
        <f>S$18</f>
        <v>1</v>
      </c>
      <c r="Z354" s="177">
        <f t="shared" si="176"/>
        <v>6862</v>
      </c>
      <c r="AA354" s="177">
        <f t="shared" si="177"/>
        <v>-4.234247853991667E-2</v>
      </c>
      <c r="AB354" s="177">
        <f t="shared" si="178"/>
        <v>-3.4065599666512694E-2</v>
      </c>
      <c r="AC354" s="177">
        <f t="shared" si="179"/>
        <v>-4.2059999999764841E-2</v>
      </c>
      <c r="AD354" s="177">
        <f t="shared" si="180"/>
        <v>2.8247854015182872E-4</v>
      </c>
      <c r="AE354" s="177">
        <f t="shared" si="181"/>
        <v>7.9794125646308304E-8</v>
      </c>
      <c r="AF354" s="177">
        <f t="shared" si="182"/>
        <v>-4.2059999999764841E-2</v>
      </c>
      <c r="AG354" s="178"/>
      <c r="AH354" s="177">
        <f t="shared" si="183"/>
        <v>-7.9944003332521486E-3</v>
      </c>
      <c r="AI354" s="177">
        <f t="shared" si="184"/>
        <v>1.1907212409310357</v>
      </c>
      <c r="AJ354" s="177">
        <f t="shared" si="185"/>
        <v>-0.58093528394833327</v>
      </c>
      <c r="AK354" s="177">
        <f t="shared" si="186"/>
        <v>-3.5485233535136634E-2</v>
      </c>
      <c r="AL354" s="177">
        <f t="shared" si="187"/>
        <v>-0.18395466640600983</v>
      </c>
      <c r="AM354" s="177">
        <f t="shared" si="188"/>
        <v>-9.2237584774258835E-2</v>
      </c>
      <c r="AN354" s="177">
        <f t="shared" si="192"/>
        <v>18.698277670515576</v>
      </c>
      <c r="AO354" s="177">
        <f t="shared" si="192"/>
        <v>18.698278849136599</v>
      </c>
      <c r="AP354" s="177">
        <f t="shared" si="192"/>
        <v>18.698284994865698</v>
      </c>
      <c r="AQ354" s="177">
        <f t="shared" si="192"/>
        <v>18.698317040684849</v>
      </c>
      <c r="AR354" s="177">
        <f t="shared" si="192"/>
        <v>18.698484135415146</v>
      </c>
      <c r="AS354" s="177">
        <f t="shared" si="192"/>
        <v>18.699355339415707</v>
      </c>
      <c r="AT354" s="177">
        <f t="shared" si="192"/>
        <v>18.703895807063397</v>
      </c>
      <c r="AU354" s="177">
        <f t="shared" si="190"/>
        <v>18.727512757555676</v>
      </c>
    </row>
    <row r="355" spans="1:47" s="177" customFormat="1" ht="12.95" customHeight="1" x14ac:dyDescent="0.2">
      <c r="A355" s="177" t="s">
        <v>179</v>
      </c>
      <c r="C355" s="196">
        <v>50572.642999999996</v>
      </c>
      <c r="D355" s="196"/>
      <c r="E355" s="199">
        <f t="shared" si="172"/>
        <v>6920.9265617271358</v>
      </c>
      <c r="F355" s="199">
        <f t="shared" si="173"/>
        <v>6921</v>
      </c>
      <c r="G355" s="199">
        <f t="shared" si="169"/>
        <v>-5.0479999998060521E-2</v>
      </c>
      <c r="H355" s="199"/>
      <c r="I355" s="177">
        <f>+G355</f>
        <v>-5.0479999998060521E-2</v>
      </c>
      <c r="O355" s="177">
        <f t="shared" ca="1" si="174"/>
        <v>2.728425044478032E-2</v>
      </c>
      <c r="Q355" s="198">
        <f t="shared" si="175"/>
        <v>35554.142999999996</v>
      </c>
      <c r="S355" s="178">
        <f t="shared" ref="S355:S373" si="193">S$16</f>
        <v>0.1</v>
      </c>
      <c r="Z355" s="177">
        <f t="shared" si="176"/>
        <v>6921</v>
      </c>
      <c r="AA355" s="177">
        <f t="shared" si="177"/>
        <v>-4.2958638100750984E-2</v>
      </c>
      <c r="AB355" s="177">
        <f t="shared" si="178"/>
        <v>-4.2101607474871475E-2</v>
      </c>
      <c r="AC355" s="177">
        <f t="shared" si="179"/>
        <v>-5.0479999998060521E-2</v>
      </c>
      <c r="AD355" s="177">
        <f t="shared" si="180"/>
        <v>-7.5213618973095364E-3</v>
      </c>
      <c r="AE355" s="177">
        <f t="shared" si="181"/>
        <v>5.6570884790299712E-6</v>
      </c>
      <c r="AF355" s="177">
        <f t="shared" si="182"/>
        <v>-5.0479999998060521E-2</v>
      </c>
      <c r="AG355" s="178"/>
      <c r="AH355" s="177">
        <f t="shared" si="183"/>
        <v>-8.3783925231890443E-3</v>
      </c>
      <c r="AI355" s="177">
        <f t="shared" si="184"/>
        <v>1.1921558023468473</v>
      </c>
      <c r="AJ355" s="177">
        <f t="shared" si="185"/>
        <v>-0.61788384834428389</v>
      </c>
      <c r="AK355" s="177">
        <f t="shared" si="186"/>
        <v>-2.6644721161174743E-2</v>
      </c>
      <c r="AL355" s="177">
        <f t="shared" si="187"/>
        <v>-0.13778348966480225</v>
      </c>
      <c r="AM355" s="177">
        <f t="shared" si="188"/>
        <v>-6.9000940542738295E-2</v>
      </c>
      <c r="AN355" s="177">
        <f t="shared" si="192"/>
        <v>18.736292858407843</v>
      </c>
      <c r="AO355" s="177">
        <f t="shared" si="192"/>
        <v>18.736293767431228</v>
      </c>
      <c r="AP355" s="177">
        <f t="shared" si="192"/>
        <v>18.736298483471987</v>
      </c>
      <c r="AQ355" s="177">
        <f t="shared" si="192"/>
        <v>18.736322950393198</v>
      </c>
      <c r="AR355" s="177">
        <f t="shared" si="192"/>
        <v>18.736449884215872</v>
      </c>
      <c r="AS355" s="177">
        <f t="shared" si="192"/>
        <v>18.737108384629504</v>
      </c>
      <c r="AT355" s="177">
        <f t="shared" si="192"/>
        <v>18.740523738199766</v>
      </c>
      <c r="AU355" s="177">
        <f t="shared" si="190"/>
        <v>18.75821812457621</v>
      </c>
    </row>
    <row r="356" spans="1:47" s="177" customFormat="1" ht="12.95" customHeight="1" x14ac:dyDescent="0.2">
      <c r="A356" s="177" t="s">
        <v>179</v>
      </c>
      <c r="C356" s="196">
        <v>50578.826000000001</v>
      </c>
      <c r="D356" s="196"/>
      <c r="E356" s="199">
        <f t="shared" si="172"/>
        <v>6929.9215863132522</v>
      </c>
      <c r="F356" s="199">
        <f t="shared" si="173"/>
        <v>6930</v>
      </c>
      <c r="G356" s="199">
        <f t="shared" si="169"/>
        <v>-5.3899999998975545E-2</v>
      </c>
      <c r="H356" s="199"/>
      <c r="I356" s="177">
        <f>+G356</f>
        <v>-5.3899999998975545E-2</v>
      </c>
      <c r="O356" s="177">
        <f t="shared" ca="1" si="174"/>
        <v>2.7199510772564828E-2</v>
      </c>
      <c r="Q356" s="198">
        <f t="shared" si="175"/>
        <v>35560.326000000001</v>
      </c>
      <c r="S356" s="178">
        <f t="shared" si="193"/>
        <v>0.1</v>
      </c>
      <c r="Z356" s="177">
        <f t="shared" si="176"/>
        <v>6930</v>
      </c>
      <c r="AA356" s="177">
        <f t="shared" si="177"/>
        <v>-4.3051602173062663E-2</v>
      </c>
      <c r="AB356" s="177">
        <f t="shared" si="178"/>
        <v>-4.5464045726020259E-2</v>
      </c>
      <c r="AC356" s="177">
        <f t="shared" si="179"/>
        <v>-5.3899999998975545E-2</v>
      </c>
      <c r="AD356" s="177">
        <f t="shared" si="180"/>
        <v>-1.0848397825912882E-2</v>
      </c>
      <c r="AE356" s="177">
        <f t="shared" si="181"/>
        <v>1.1768773538927136E-5</v>
      </c>
      <c r="AF356" s="177">
        <f t="shared" si="182"/>
        <v>-5.3899999998975545E-2</v>
      </c>
      <c r="AG356" s="178"/>
      <c r="AH356" s="177">
        <f t="shared" si="183"/>
        <v>-8.4359542729552841E-3</v>
      </c>
      <c r="AI356" s="177">
        <f t="shared" si="184"/>
        <v>1.1923389273142408</v>
      </c>
      <c r="AJ356" s="177">
        <f t="shared" si="185"/>
        <v>-0.62341339433000464</v>
      </c>
      <c r="AK356" s="177">
        <f t="shared" si="186"/>
        <v>-2.5288941870401895E-2</v>
      </c>
      <c r="AL356" s="177">
        <f t="shared" si="187"/>
        <v>-0.1307312542652001</v>
      </c>
      <c r="AM356" s="177">
        <f t="shared" si="188"/>
        <v>-6.5458881660997698E-2</v>
      </c>
      <c r="AN356" s="177">
        <f t="shared" si="192"/>
        <v>18.742095561131606</v>
      </c>
      <c r="AO356" s="177">
        <f t="shared" si="192"/>
        <v>18.742096426843293</v>
      </c>
      <c r="AP356" s="177">
        <f t="shared" si="192"/>
        <v>18.74210091529476</v>
      </c>
      <c r="AQ356" s="177">
        <f t="shared" si="192"/>
        <v>18.742124186513983</v>
      </c>
      <c r="AR356" s="177">
        <f t="shared" si="192"/>
        <v>18.742244839582472</v>
      </c>
      <c r="AS356" s="177">
        <f t="shared" si="192"/>
        <v>18.74287035811108</v>
      </c>
      <c r="AT356" s="177">
        <f t="shared" si="192"/>
        <v>18.746112654997596</v>
      </c>
      <c r="AU356" s="177">
        <f t="shared" si="190"/>
        <v>18.762901994121712</v>
      </c>
    </row>
    <row r="357" spans="1:47" s="177" customFormat="1" ht="12.95" customHeight="1" x14ac:dyDescent="0.2">
      <c r="A357" s="177" t="s">
        <v>194</v>
      </c>
      <c r="C357" s="196">
        <v>50597.396000000001</v>
      </c>
      <c r="D357" s="196">
        <v>4.0000000000000001E-3</v>
      </c>
      <c r="E357" s="199">
        <f t="shared" si="172"/>
        <v>6956.9372108586267</v>
      </c>
      <c r="F357" s="199">
        <f t="shared" si="173"/>
        <v>6957</v>
      </c>
      <c r="G357" s="199">
        <f t="shared" si="169"/>
        <v>-4.3159999993804377E-2</v>
      </c>
      <c r="H357" s="199"/>
      <c r="I357" s="177">
        <f>+G357</f>
        <v>-4.3159999993804377E-2</v>
      </c>
      <c r="O357" s="177">
        <f t="shared" ca="1" si="174"/>
        <v>2.6945291755918338E-2</v>
      </c>
      <c r="Q357" s="198">
        <f t="shared" si="175"/>
        <v>35578.896000000001</v>
      </c>
      <c r="S357" s="178">
        <f t="shared" si="193"/>
        <v>0.1</v>
      </c>
      <c r="Z357" s="177">
        <f t="shared" si="176"/>
        <v>6957</v>
      </c>
      <c r="AA357" s="177">
        <f t="shared" si="177"/>
        <v>-4.3328810634016772E-2</v>
      </c>
      <c r="AB357" s="177">
        <f t="shared" si="178"/>
        <v>-3.4553023518345674E-2</v>
      </c>
      <c r="AC357" s="177">
        <f t="shared" si="179"/>
        <v>-4.3159999993804377E-2</v>
      </c>
      <c r="AD357" s="177">
        <f t="shared" si="180"/>
        <v>1.6881064021239539E-4</v>
      </c>
      <c r="AE357" s="177">
        <f t="shared" si="181"/>
        <v>2.8497032248918804E-9</v>
      </c>
      <c r="AF357" s="177">
        <f t="shared" si="182"/>
        <v>-4.3159999993804377E-2</v>
      </c>
      <c r="AG357" s="178"/>
      <c r="AH357" s="177">
        <f t="shared" si="183"/>
        <v>-8.6069764754587007E-3</v>
      </c>
      <c r="AI357" s="177">
        <f t="shared" si="184"/>
        <v>1.192831132700706</v>
      </c>
      <c r="AJ357" s="177">
        <f t="shared" si="185"/>
        <v>-0.63982429595732193</v>
      </c>
      <c r="AK357" s="177">
        <f t="shared" si="186"/>
        <v>-2.1211973097288235E-2</v>
      </c>
      <c r="AL357" s="177">
        <f t="shared" si="187"/>
        <v>-0.10956233722539335</v>
      </c>
      <c r="AM357" s="177">
        <f t="shared" si="188"/>
        <v>-5.4836033471585749E-2</v>
      </c>
      <c r="AN357" s="177">
        <f t="shared" si="192"/>
        <v>18.759508691705623</v>
      </c>
      <c r="AO357" s="177">
        <f t="shared" si="192"/>
        <v>18.75950942451448</v>
      </c>
      <c r="AP357" s="177">
        <f t="shared" si="192"/>
        <v>18.759513217356293</v>
      </c>
      <c r="AQ357" s="177">
        <f t="shared" si="192"/>
        <v>18.759532848169602</v>
      </c>
      <c r="AR357" s="177">
        <f t="shared" si="192"/>
        <v>18.75963445185937</v>
      </c>
      <c r="AS357" s="177">
        <f t="shared" si="192"/>
        <v>18.760160309757225</v>
      </c>
      <c r="AT357" s="177">
        <f t="shared" si="192"/>
        <v>18.762881535936224</v>
      </c>
      <c r="AU357" s="177">
        <f t="shared" si="190"/>
        <v>18.77695360275823</v>
      </c>
    </row>
    <row r="358" spans="1:47" s="177" customFormat="1" ht="12.95" customHeight="1" x14ac:dyDescent="0.2">
      <c r="A358" s="144" t="s">
        <v>189</v>
      </c>
      <c r="B358" s="145" t="s">
        <v>97</v>
      </c>
      <c r="C358" s="146">
        <v>50852.4058</v>
      </c>
      <c r="D358" s="196"/>
      <c r="E358" s="105">
        <f t="shared" si="172"/>
        <v>7327.9253105996722</v>
      </c>
      <c r="F358" s="199">
        <f t="shared" si="173"/>
        <v>7328</v>
      </c>
      <c r="G358" s="201">
        <f t="shared" si="169"/>
        <v>-5.1339999998162966E-2</v>
      </c>
      <c r="H358" s="199"/>
      <c r="I358" s="177">
        <f>G358</f>
        <v>-5.1339999998162966E-2</v>
      </c>
      <c r="O358" s="177">
        <f t="shared" ca="1" si="174"/>
        <v>2.3452134156812895E-2</v>
      </c>
      <c r="Q358" s="198">
        <f t="shared" si="175"/>
        <v>35833.9058</v>
      </c>
      <c r="S358" s="178">
        <f t="shared" si="193"/>
        <v>0.1</v>
      </c>
      <c r="Z358" s="177">
        <f t="shared" si="176"/>
        <v>7328</v>
      </c>
      <c r="AA358" s="177">
        <f t="shared" si="177"/>
        <v>-4.685039340171232E-2</v>
      </c>
      <c r="AB358" s="177">
        <f t="shared" si="178"/>
        <v>-4.0667372638687971E-2</v>
      </c>
      <c r="AC358" s="177">
        <f t="shared" si="179"/>
        <v>-5.1339999998162966E-2</v>
      </c>
      <c r="AD358" s="177">
        <f t="shared" si="180"/>
        <v>-4.489606596450646E-3</v>
      </c>
      <c r="AE358" s="177">
        <f t="shared" si="181"/>
        <v>2.0156567390893157E-6</v>
      </c>
      <c r="AF358" s="177">
        <f t="shared" si="182"/>
        <v>-5.1339999998162966E-2</v>
      </c>
      <c r="AG358" s="178"/>
      <c r="AH358" s="177">
        <f t="shared" si="183"/>
        <v>-1.0672627359474997E-2</v>
      </c>
      <c r="AI358" s="177">
        <f t="shared" si="184"/>
        <v>1.1908041719080271</v>
      </c>
      <c r="AJ358" s="177">
        <f t="shared" si="185"/>
        <v>-0.83351234024685117</v>
      </c>
      <c r="AK358" s="177">
        <f t="shared" si="186"/>
        <v>3.5036574087793072E-2</v>
      </c>
      <c r="AL358" s="177">
        <f t="shared" si="187"/>
        <v>0.18160274317662387</v>
      </c>
      <c r="AM358" s="177">
        <f t="shared" si="188"/>
        <v>9.1051746424935048E-2</v>
      </c>
      <c r="AN358" s="177">
        <f t="shared" si="192"/>
        <v>18.998896554976753</v>
      </c>
      <c r="AO358" s="177">
        <f t="shared" si="192"/>
        <v>18.998895389446695</v>
      </c>
      <c r="AP358" s="177">
        <f t="shared" si="192"/>
        <v>18.998889313761435</v>
      </c>
      <c r="AQ358" s="177">
        <f t="shared" si="192"/>
        <v>18.998857642466245</v>
      </c>
      <c r="AR358" s="177">
        <f t="shared" si="192"/>
        <v>18.998692548973668</v>
      </c>
      <c r="AS358" s="177">
        <f t="shared" si="192"/>
        <v>18.997832029552882</v>
      </c>
      <c r="AT358" s="177">
        <f t="shared" si="192"/>
        <v>18.993348505710827</v>
      </c>
      <c r="AU358" s="177">
        <f t="shared" si="190"/>
        <v>18.970033114022943</v>
      </c>
    </row>
    <row r="359" spans="1:47" s="177" customFormat="1" ht="12.95" customHeight="1" x14ac:dyDescent="0.2">
      <c r="A359" s="177" t="s">
        <v>195</v>
      </c>
      <c r="C359" s="196">
        <v>50859.292000000001</v>
      </c>
      <c r="D359" s="196">
        <v>8.0000000000000002E-3</v>
      </c>
      <c r="E359" s="199">
        <f t="shared" si="172"/>
        <v>7337.9433501120247</v>
      </c>
      <c r="F359" s="199">
        <f t="shared" si="173"/>
        <v>7338</v>
      </c>
      <c r="G359" s="199">
        <f t="shared" ref="G359:G390" si="194">C359-(C$7+C$8*F359)</f>
        <v>-3.8939999998547137E-2</v>
      </c>
      <c r="H359" s="199"/>
      <c r="I359" s="177">
        <f>+G359</f>
        <v>-3.8939999998547137E-2</v>
      </c>
      <c r="O359" s="177">
        <f t="shared" ca="1" si="174"/>
        <v>2.3357978965462337E-2</v>
      </c>
      <c r="Q359" s="198">
        <f t="shared" si="175"/>
        <v>35840.792000000001</v>
      </c>
      <c r="S359" s="178">
        <f t="shared" si="193"/>
        <v>0.1</v>
      </c>
      <c r="Z359" s="177">
        <f t="shared" si="176"/>
        <v>7338</v>
      </c>
      <c r="AA359" s="177">
        <f t="shared" si="177"/>
        <v>-4.6937163927276281E-2</v>
      </c>
      <c r="AB359" s="177">
        <f t="shared" si="178"/>
        <v>-2.8219764385613348E-2</v>
      </c>
      <c r="AC359" s="177">
        <f t="shared" si="179"/>
        <v>-3.8939999998547137E-2</v>
      </c>
      <c r="AD359" s="177">
        <f t="shared" si="180"/>
        <v>7.9971639287291438E-3</v>
      </c>
      <c r="AE359" s="177">
        <f t="shared" si="181"/>
        <v>6.3954630902966552E-6</v>
      </c>
      <c r="AF359" s="177">
        <f t="shared" si="182"/>
        <v>-3.8939999998547137E-2</v>
      </c>
      <c r="AG359" s="178"/>
      <c r="AH359" s="177">
        <f t="shared" si="183"/>
        <v>-1.0720235612933787E-2</v>
      </c>
      <c r="AI359" s="177">
        <f t="shared" si="184"/>
        <v>1.1905245363133152</v>
      </c>
      <c r="AJ359" s="177">
        <f t="shared" si="185"/>
        <v>-0.83780465202962229</v>
      </c>
      <c r="AK359" s="177">
        <f t="shared" si="186"/>
        <v>3.6526628696248446E-2</v>
      </c>
      <c r="AL359" s="177">
        <f t="shared" si="187"/>
        <v>0.18941776991135376</v>
      </c>
      <c r="AM359" s="177">
        <f t="shared" si="188"/>
        <v>9.4993077050892341E-2</v>
      </c>
      <c r="AN359" s="177">
        <f t="shared" si="192"/>
        <v>19.005335444094023</v>
      </c>
      <c r="AO359" s="177">
        <f t="shared" si="192"/>
        <v>19.005334235353679</v>
      </c>
      <c r="AP359" s="177">
        <f t="shared" si="192"/>
        <v>19.005327928180719</v>
      </c>
      <c r="AQ359" s="177">
        <f t="shared" si="192"/>
        <v>19.005295017631688</v>
      </c>
      <c r="AR359" s="177">
        <f t="shared" si="192"/>
        <v>19.005123294603131</v>
      </c>
      <c r="AS359" s="177">
        <f t="shared" si="192"/>
        <v>19.004227340738744</v>
      </c>
      <c r="AT359" s="177">
        <f t="shared" si="192"/>
        <v>18.999554771220382</v>
      </c>
      <c r="AU359" s="177">
        <f t="shared" si="190"/>
        <v>18.975237413517949</v>
      </c>
    </row>
    <row r="360" spans="1:47" s="177" customFormat="1" ht="12.95" customHeight="1" x14ac:dyDescent="0.2">
      <c r="A360" s="177" t="s">
        <v>196</v>
      </c>
      <c r="C360" s="196">
        <v>50863.411999999997</v>
      </c>
      <c r="D360" s="196">
        <v>6.0000000000000001E-3</v>
      </c>
      <c r="E360" s="199">
        <f t="shared" si="172"/>
        <v>7343.9371235706585</v>
      </c>
      <c r="F360" s="199">
        <f t="shared" si="173"/>
        <v>7344</v>
      </c>
      <c r="G360" s="199">
        <f t="shared" si="194"/>
        <v>-4.3219999999564607E-2</v>
      </c>
      <c r="H360" s="199"/>
      <c r="I360" s="177">
        <f>+G360</f>
        <v>-4.3219999999564607E-2</v>
      </c>
      <c r="O360" s="177">
        <f t="shared" ca="1" si="174"/>
        <v>2.3301485850652004E-2</v>
      </c>
      <c r="Q360" s="198">
        <f t="shared" si="175"/>
        <v>35844.911999999997</v>
      </c>
      <c r="S360" s="178">
        <f t="shared" si="193"/>
        <v>0.1</v>
      </c>
      <c r="Z360" s="177">
        <f t="shared" si="176"/>
        <v>7344</v>
      </c>
      <c r="AA360" s="177">
        <f t="shared" si="177"/>
        <v>-4.6989005594806378E-2</v>
      </c>
      <c r="AB360" s="177">
        <f t="shared" si="178"/>
        <v>-3.2471418037012145E-2</v>
      </c>
      <c r="AC360" s="177">
        <f t="shared" si="179"/>
        <v>-4.3219999999564607E-2</v>
      </c>
      <c r="AD360" s="177">
        <f t="shared" si="180"/>
        <v>3.7690055952417714E-3</v>
      </c>
      <c r="AE360" s="177">
        <f t="shared" si="181"/>
        <v>1.420540317696378E-6</v>
      </c>
      <c r="AF360" s="177">
        <f t="shared" si="182"/>
        <v>-4.3219999999564607E-2</v>
      </c>
      <c r="AG360" s="178"/>
      <c r="AH360" s="177">
        <f t="shared" si="183"/>
        <v>-1.0748581962552463E-2</v>
      </c>
      <c r="AI360" s="177">
        <f t="shared" si="184"/>
        <v>1.1903512353940879</v>
      </c>
      <c r="AJ360" s="177">
        <f t="shared" si="185"/>
        <v>-0.84035452562150825</v>
      </c>
      <c r="AK360" s="177">
        <f t="shared" si="186"/>
        <v>3.741925607574146E-2</v>
      </c>
      <c r="AL360" s="177">
        <f t="shared" si="187"/>
        <v>0.1941049976718974</v>
      </c>
      <c r="AM360" s="177">
        <f t="shared" si="188"/>
        <v>9.7358369872595385E-2</v>
      </c>
      <c r="AN360" s="177">
        <f t="shared" si="192"/>
        <v>19.009198040863961</v>
      </c>
      <c r="AO360" s="177">
        <f t="shared" si="192"/>
        <v>19.009196806609417</v>
      </c>
      <c r="AP360" s="177">
        <f t="shared" si="192"/>
        <v>19.009190362346938</v>
      </c>
      <c r="AQ360" s="177">
        <f t="shared" si="192"/>
        <v>19.009156715815056</v>
      </c>
      <c r="AR360" s="177">
        <f t="shared" si="192"/>
        <v>19.008981044813947</v>
      </c>
      <c r="AS360" s="177">
        <f t="shared" si="192"/>
        <v>19.008063934132025</v>
      </c>
      <c r="AT360" s="177">
        <f t="shared" si="192"/>
        <v>19.003278216120929</v>
      </c>
      <c r="AU360" s="177">
        <f t="shared" si="190"/>
        <v>18.978359993214951</v>
      </c>
    </row>
    <row r="361" spans="1:47" s="177" customFormat="1" ht="12.95" customHeight="1" x14ac:dyDescent="0.2">
      <c r="A361" s="144" t="s">
        <v>189</v>
      </c>
      <c r="B361" s="145" t="s">
        <v>97</v>
      </c>
      <c r="C361" s="146">
        <v>50865.465900000003</v>
      </c>
      <c r="D361" s="196"/>
      <c r="E361" s="105">
        <f t="shared" si="172"/>
        <v>7346.9251360237504</v>
      </c>
      <c r="F361" s="199">
        <f t="shared" si="173"/>
        <v>7347</v>
      </c>
      <c r="G361" s="201">
        <f t="shared" si="194"/>
        <v>-5.1459999995131511E-2</v>
      </c>
      <c r="H361" s="199"/>
      <c r="I361" s="177">
        <f>G361</f>
        <v>-5.1459999995131511E-2</v>
      </c>
      <c r="O361" s="177">
        <f t="shared" ca="1" si="174"/>
        <v>2.3273239293246845E-2</v>
      </c>
      <c r="Q361" s="198">
        <f t="shared" si="175"/>
        <v>35846.965900000003</v>
      </c>
      <c r="S361" s="178">
        <f t="shared" si="193"/>
        <v>0.1</v>
      </c>
      <c r="Z361" s="177">
        <f t="shared" si="176"/>
        <v>7347</v>
      </c>
      <c r="AA361" s="177">
        <f t="shared" si="177"/>
        <v>-4.7014864192099909E-2</v>
      </c>
      <c r="AB361" s="177">
        <f t="shared" si="178"/>
        <v>-4.0697306518986079E-2</v>
      </c>
      <c r="AC361" s="177">
        <f t="shared" si="179"/>
        <v>-5.1459999995131511E-2</v>
      </c>
      <c r="AD361" s="177">
        <f t="shared" si="180"/>
        <v>-4.4451358030316024E-3</v>
      </c>
      <c r="AE361" s="177">
        <f t="shared" si="181"/>
        <v>1.975923230739341E-6</v>
      </c>
      <c r="AF361" s="177">
        <f t="shared" si="182"/>
        <v>-5.1459999995131511E-2</v>
      </c>
      <c r="AG361" s="178"/>
      <c r="AH361" s="177">
        <f t="shared" si="183"/>
        <v>-1.0762693476145432E-2</v>
      </c>
      <c r="AI361" s="177">
        <f t="shared" si="184"/>
        <v>1.1902630359618021</v>
      </c>
      <c r="AJ361" s="177">
        <f t="shared" si="185"/>
        <v>-0.84162226386276007</v>
      </c>
      <c r="AK361" s="177">
        <f t="shared" si="186"/>
        <v>3.7865164570029454E-2</v>
      </c>
      <c r="AL361" s="177">
        <f t="shared" si="187"/>
        <v>0.19644809578375907</v>
      </c>
      <c r="AM361" s="177">
        <f t="shared" si="188"/>
        <v>9.8541159084744284E-2</v>
      </c>
      <c r="AN361" s="177">
        <f t="shared" ref="AN361:AT370" si="195">$AU361+$AB$7*SIN(AO361)</f>
        <v>19.01112912674046</v>
      </c>
      <c r="AO361" s="177">
        <f t="shared" si="195"/>
        <v>19.011127879847017</v>
      </c>
      <c r="AP361" s="177">
        <f t="shared" si="195"/>
        <v>19.011121367557699</v>
      </c>
      <c r="AQ361" s="177">
        <f t="shared" si="195"/>
        <v>19.011087355211039</v>
      </c>
      <c r="AR361" s="177">
        <f t="shared" si="195"/>
        <v>19.010909718787605</v>
      </c>
      <c r="AS361" s="177">
        <f t="shared" si="195"/>
        <v>19.009982059624534</v>
      </c>
      <c r="AT361" s="177">
        <f t="shared" si="195"/>
        <v>19.005139847825397</v>
      </c>
      <c r="AU361" s="177">
        <f t="shared" si="190"/>
        <v>18.979921283063454</v>
      </c>
    </row>
    <row r="362" spans="1:47" s="177" customFormat="1" ht="12.95" customHeight="1" x14ac:dyDescent="0.2">
      <c r="A362" s="144" t="s">
        <v>189</v>
      </c>
      <c r="B362" s="145" t="s">
        <v>97</v>
      </c>
      <c r="C362" s="146">
        <v>50865.472099999999</v>
      </c>
      <c r="D362" s="196"/>
      <c r="E362" s="105">
        <f t="shared" si="172"/>
        <v>7346.9341557799198</v>
      </c>
      <c r="F362" s="199">
        <f t="shared" si="173"/>
        <v>7347</v>
      </c>
      <c r="G362" s="201">
        <f t="shared" si="194"/>
        <v>-4.5259999998961575E-2</v>
      </c>
      <c r="H362" s="199"/>
      <c r="I362" s="177">
        <f>G362</f>
        <v>-4.5259999998961575E-2</v>
      </c>
      <c r="O362" s="177">
        <f t="shared" ca="1" si="174"/>
        <v>2.3273239293246845E-2</v>
      </c>
      <c r="Q362" s="198">
        <f t="shared" si="175"/>
        <v>35846.972099999999</v>
      </c>
      <c r="S362" s="178">
        <f t="shared" si="193"/>
        <v>0.1</v>
      </c>
      <c r="Z362" s="177">
        <f t="shared" si="176"/>
        <v>7347</v>
      </c>
      <c r="AA362" s="177">
        <f t="shared" si="177"/>
        <v>-4.7014864192099909E-2</v>
      </c>
      <c r="AB362" s="177">
        <f t="shared" si="178"/>
        <v>-3.4497306522816143E-2</v>
      </c>
      <c r="AC362" s="177">
        <f t="shared" si="179"/>
        <v>-4.5259999998961575E-2</v>
      </c>
      <c r="AD362" s="177">
        <f t="shared" si="180"/>
        <v>1.7548641931383335E-3</v>
      </c>
      <c r="AE362" s="177">
        <f t="shared" si="181"/>
        <v>3.0795483363590544E-7</v>
      </c>
      <c r="AF362" s="177">
        <f t="shared" si="182"/>
        <v>-4.5259999998961575E-2</v>
      </c>
      <c r="AG362" s="178"/>
      <c r="AH362" s="177">
        <f t="shared" si="183"/>
        <v>-1.0762693476145432E-2</v>
      </c>
      <c r="AI362" s="177">
        <f t="shared" si="184"/>
        <v>1.1902630359618021</v>
      </c>
      <c r="AJ362" s="177">
        <f t="shared" si="185"/>
        <v>-0.84162226386276007</v>
      </c>
      <c r="AK362" s="177">
        <f t="shared" si="186"/>
        <v>3.7865164570029454E-2</v>
      </c>
      <c r="AL362" s="177">
        <f t="shared" si="187"/>
        <v>0.19644809578375907</v>
      </c>
      <c r="AM362" s="177">
        <f t="shared" si="188"/>
        <v>9.8541159084744284E-2</v>
      </c>
      <c r="AN362" s="177">
        <f t="shared" si="195"/>
        <v>19.01112912674046</v>
      </c>
      <c r="AO362" s="177">
        <f t="shared" si="195"/>
        <v>19.011127879847017</v>
      </c>
      <c r="AP362" s="177">
        <f t="shared" si="195"/>
        <v>19.011121367557699</v>
      </c>
      <c r="AQ362" s="177">
        <f t="shared" si="195"/>
        <v>19.011087355211039</v>
      </c>
      <c r="AR362" s="177">
        <f t="shared" si="195"/>
        <v>19.010909718787605</v>
      </c>
      <c r="AS362" s="177">
        <f t="shared" si="195"/>
        <v>19.009982059624534</v>
      </c>
      <c r="AT362" s="177">
        <f t="shared" si="195"/>
        <v>19.005139847825397</v>
      </c>
      <c r="AU362" s="177">
        <f t="shared" si="190"/>
        <v>18.979921283063454</v>
      </c>
    </row>
    <row r="363" spans="1:47" s="177" customFormat="1" ht="12.95" customHeight="1" x14ac:dyDescent="0.2">
      <c r="A363" s="177" t="s">
        <v>179</v>
      </c>
      <c r="C363" s="196">
        <v>50871.663</v>
      </c>
      <c r="D363" s="196"/>
      <c r="E363" s="199">
        <f t="shared" si="172"/>
        <v>7355.9406732811585</v>
      </c>
      <c r="F363" s="199">
        <f t="shared" si="173"/>
        <v>7356</v>
      </c>
      <c r="G363" s="199">
        <f t="shared" si="194"/>
        <v>-4.0779999995720573E-2</v>
      </c>
      <c r="H363" s="199"/>
      <c r="I363" s="177">
        <f>+G363</f>
        <v>-4.0779999995720573E-2</v>
      </c>
      <c r="O363" s="177">
        <f t="shared" ca="1" si="174"/>
        <v>2.3188499621031353E-2</v>
      </c>
      <c r="Q363" s="198">
        <f t="shared" si="175"/>
        <v>35853.163</v>
      </c>
      <c r="S363" s="178">
        <f t="shared" si="193"/>
        <v>0.1</v>
      </c>
      <c r="Z363" s="177">
        <f t="shared" si="176"/>
        <v>7356</v>
      </c>
      <c r="AA363" s="177">
        <f t="shared" si="177"/>
        <v>-4.7092190367804078E-2</v>
      </c>
      <c r="AB363" s="177">
        <f t="shared" si="178"/>
        <v>-2.9975219293952034E-2</v>
      </c>
      <c r="AC363" s="177">
        <f t="shared" si="179"/>
        <v>-4.0779999995720573E-2</v>
      </c>
      <c r="AD363" s="177">
        <f t="shared" si="180"/>
        <v>6.3121903720835051E-3</v>
      </c>
      <c r="AE363" s="177">
        <f t="shared" si="181"/>
        <v>3.9843747293423703E-6</v>
      </c>
      <c r="AF363" s="177">
        <f t="shared" si="182"/>
        <v>-4.0779999995720573E-2</v>
      </c>
      <c r="AG363" s="178"/>
      <c r="AH363" s="177">
        <f t="shared" si="183"/>
        <v>-1.0804780701768541E-2</v>
      </c>
      <c r="AI363" s="177">
        <f t="shared" si="184"/>
        <v>1.1899922550182174</v>
      </c>
      <c r="AJ363" s="177">
        <f t="shared" si="185"/>
        <v>-0.84539659947231971</v>
      </c>
      <c r="AK363" s="177">
        <f t="shared" si="186"/>
        <v>3.9201231797100403E-2</v>
      </c>
      <c r="AL363" s="177">
        <f t="shared" si="187"/>
        <v>0.20347527863011367</v>
      </c>
      <c r="AM363" s="177">
        <f t="shared" si="188"/>
        <v>0.10209011211596293</v>
      </c>
      <c r="AN363" s="177">
        <f t="shared" si="195"/>
        <v>19.016921514257735</v>
      </c>
      <c r="AO363" s="177">
        <f t="shared" si="195"/>
        <v>19.016920229929021</v>
      </c>
      <c r="AP363" s="177">
        <f t="shared" si="195"/>
        <v>19.016913515670989</v>
      </c>
      <c r="AQ363" s="177">
        <f t="shared" si="195"/>
        <v>19.016878414764822</v>
      </c>
      <c r="AR363" s="177">
        <f t="shared" si="195"/>
        <v>19.016694917069362</v>
      </c>
      <c r="AS363" s="177">
        <f t="shared" si="195"/>
        <v>19.015735734886206</v>
      </c>
      <c r="AT363" s="177">
        <f t="shared" si="195"/>
        <v>19.010724371170561</v>
      </c>
      <c r="AU363" s="177">
        <f t="shared" si="190"/>
        <v>18.98460515260896</v>
      </c>
    </row>
    <row r="364" spans="1:47" s="177" customFormat="1" ht="12.95" customHeight="1" x14ac:dyDescent="0.2">
      <c r="A364" s="177" t="s">
        <v>179</v>
      </c>
      <c r="C364" s="196">
        <v>50897.773000000001</v>
      </c>
      <c r="D364" s="196"/>
      <c r="E364" s="199">
        <f t="shared" si="172"/>
        <v>7393.9254851755995</v>
      </c>
      <c r="F364" s="199">
        <f t="shared" si="173"/>
        <v>7394</v>
      </c>
      <c r="G364" s="199">
        <f t="shared" si="194"/>
        <v>-5.1219999993918464E-2</v>
      </c>
      <c r="H364" s="199"/>
      <c r="I364" s="177">
        <f>+G364</f>
        <v>-5.1219999993918464E-2</v>
      </c>
      <c r="O364" s="177">
        <f t="shared" ca="1" si="174"/>
        <v>2.2830709893899251E-2</v>
      </c>
      <c r="Q364" s="198">
        <f t="shared" si="175"/>
        <v>35879.273000000001</v>
      </c>
      <c r="S364" s="178">
        <f t="shared" si="193"/>
        <v>0.1</v>
      </c>
      <c r="Z364" s="177">
        <f t="shared" si="176"/>
        <v>7394</v>
      </c>
      <c r="AA364" s="177">
        <f t="shared" si="177"/>
        <v>-4.7414520801090057E-2</v>
      </c>
      <c r="AB364" s="177">
        <f t="shared" si="178"/>
        <v>-4.0241637484920642E-2</v>
      </c>
      <c r="AC364" s="177">
        <f t="shared" si="179"/>
        <v>-5.1219999993918464E-2</v>
      </c>
      <c r="AD364" s="177">
        <f t="shared" si="180"/>
        <v>-3.8054791928284065E-3</v>
      </c>
      <c r="AE364" s="177">
        <f t="shared" si="181"/>
        <v>1.4481671887049941E-6</v>
      </c>
      <c r="AF364" s="177">
        <f t="shared" si="182"/>
        <v>-5.1219999993918464E-2</v>
      </c>
      <c r="AG364" s="178"/>
      <c r="AH364" s="177">
        <f t="shared" si="183"/>
        <v>-1.0978362508997825E-2</v>
      </c>
      <c r="AI364" s="177">
        <f t="shared" si="184"/>
        <v>1.188747354577584</v>
      </c>
      <c r="AJ364" s="177">
        <f t="shared" si="185"/>
        <v>-0.86085137856445604</v>
      </c>
      <c r="AK364" s="177">
        <f t="shared" si="186"/>
        <v>4.4813275725851406E-2</v>
      </c>
      <c r="AL364" s="177">
        <f t="shared" si="187"/>
        <v>0.23310847836335111</v>
      </c>
      <c r="AM364" s="177">
        <f t="shared" si="188"/>
        <v>0.11708491523766382</v>
      </c>
      <c r="AN364" s="177">
        <f t="shared" si="195"/>
        <v>19.041362954912742</v>
      </c>
      <c r="AO364" s="177">
        <f t="shared" si="195"/>
        <v>19.041361520860757</v>
      </c>
      <c r="AP364" s="177">
        <f t="shared" si="195"/>
        <v>19.04135399053505</v>
      </c>
      <c r="AQ364" s="177">
        <f t="shared" si="195"/>
        <v>19.041314448351919</v>
      </c>
      <c r="AR364" s="177">
        <f t="shared" si="195"/>
        <v>19.041106815003413</v>
      </c>
      <c r="AS364" s="177">
        <f t="shared" si="195"/>
        <v>19.04001668320576</v>
      </c>
      <c r="AT364" s="177">
        <f t="shared" si="195"/>
        <v>19.034296918643474</v>
      </c>
      <c r="AU364" s="177">
        <f t="shared" si="190"/>
        <v>19.004381490689983</v>
      </c>
    </row>
    <row r="365" spans="1:47" s="177" customFormat="1" ht="12.95" customHeight="1" x14ac:dyDescent="0.2">
      <c r="A365" s="177" t="s">
        <v>179</v>
      </c>
      <c r="C365" s="196">
        <v>50921.828999999998</v>
      </c>
      <c r="D365" s="196"/>
      <c r="E365" s="199">
        <f t="shared" si="172"/>
        <v>7428.9221391370138</v>
      </c>
      <c r="F365" s="199">
        <f t="shared" si="173"/>
        <v>7429</v>
      </c>
      <c r="G365" s="199">
        <f t="shared" si="194"/>
        <v>-5.3520000001299195E-2</v>
      </c>
      <c r="H365" s="199"/>
      <c r="I365" s="177">
        <f>+G365</f>
        <v>-5.3520000001299195E-2</v>
      </c>
      <c r="O365" s="177">
        <f t="shared" ca="1" si="174"/>
        <v>2.2501166724172322E-2</v>
      </c>
      <c r="Q365" s="198">
        <f t="shared" si="175"/>
        <v>35903.328999999998</v>
      </c>
      <c r="S365" s="178">
        <f t="shared" si="193"/>
        <v>0.1</v>
      </c>
      <c r="Z365" s="177">
        <f t="shared" si="176"/>
        <v>7429</v>
      </c>
      <c r="AA365" s="177">
        <f t="shared" si="177"/>
        <v>-4.7705388711472708E-2</v>
      </c>
      <c r="AB365" s="177">
        <f t="shared" si="178"/>
        <v>-4.2387720459209605E-2</v>
      </c>
      <c r="AC365" s="177">
        <f t="shared" si="179"/>
        <v>-5.3520000001299195E-2</v>
      </c>
      <c r="AD365" s="177">
        <f t="shared" si="180"/>
        <v>-5.8146112898264865E-3</v>
      </c>
      <c r="AE365" s="177">
        <f t="shared" si="181"/>
        <v>3.380970445177764E-6</v>
      </c>
      <c r="AF365" s="177">
        <f t="shared" si="182"/>
        <v>-5.3520000001299195E-2</v>
      </c>
      <c r="AG365" s="178"/>
      <c r="AH365" s="177">
        <f t="shared" si="183"/>
        <v>-1.113227954208959E-2</v>
      </c>
      <c r="AI365" s="177">
        <f t="shared" si="184"/>
        <v>1.1874569945081712</v>
      </c>
      <c r="AJ365" s="177">
        <f t="shared" si="185"/>
        <v>-0.87438936267469514</v>
      </c>
      <c r="AK365" s="177">
        <f t="shared" si="186"/>
        <v>4.9936647377260467E-2</v>
      </c>
      <c r="AL365" s="177">
        <f t="shared" si="187"/>
        <v>0.26034396866094994</v>
      </c>
      <c r="AM365" s="177">
        <f t="shared" si="188"/>
        <v>0.13091224586841202</v>
      </c>
      <c r="AN365" s="177">
        <f t="shared" si="195"/>
        <v>19.063850776213016</v>
      </c>
      <c r="AO365" s="177">
        <f t="shared" si="195"/>
        <v>19.063849216986817</v>
      </c>
      <c r="AP365" s="177">
        <f t="shared" si="195"/>
        <v>19.063840991364678</v>
      </c>
      <c r="AQ365" s="177">
        <f t="shared" si="195"/>
        <v>19.063797597738002</v>
      </c>
      <c r="AR365" s="177">
        <f t="shared" si="195"/>
        <v>19.063568684831608</v>
      </c>
      <c r="AS365" s="177">
        <f t="shared" si="195"/>
        <v>19.062361296624783</v>
      </c>
      <c r="AT365" s="177">
        <f t="shared" si="195"/>
        <v>19.055998159391756</v>
      </c>
      <c r="AU365" s="177">
        <f t="shared" si="190"/>
        <v>19.022596538922503</v>
      </c>
    </row>
    <row r="366" spans="1:47" s="177" customFormat="1" ht="12.95" customHeight="1" x14ac:dyDescent="0.2">
      <c r="A366" s="177" t="s">
        <v>179</v>
      </c>
      <c r="C366" s="196">
        <v>50926.641000000003</v>
      </c>
      <c r="D366" s="196"/>
      <c r="E366" s="199">
        <f t="shared" si="172"/>
        <v>7435.9226337688115</v>
      </c>
      <c r="F366" s="199">
        <f t="shared" si="173"/>
        <v>7436</v>
      </c>
      <c r="G366" s="199">
        <f t="shared" si="194"/>
        <v>-5.3179999995336402E-2</v>
      </c>
      <c r="H366" s="199"/>
      <c r="I366" s="177">
        <f>+G366</f>
        <v>-5.3179999995336402E-2</v>
      </c>
      <c r="O366" s="177">
        <f t="shared" ca="1" si="174"/>
        <v>2.2435258090226937E-2</v>
      </c>
      <c r="Q366" s="198">
        <f t="shared" si="175"/>
        <v>35908.141000000003</v>
      </c>
      <c r="S366" s="178">
        <f t="shared" si="193"/>
        <v>0.1</v>
      </c>
      <c r="Z366" s="177">
        <f t="shared" si="176"/>
        <v>7436</v>
      </c>
      <c r="AA366" s="177">
        <f t="shared" si="177"/>
        <v>-4.776286291749185E-2</v>
      </c>
      <c r="AB366" s="177">
        <f t="shared" si="178"/>
        <v>-4.2017630158796372E-2</v>
      </c>
      <c r="AC366" s="177">
        <f t="shared" si="179"/>
        <v>-5.3179999995336402E-2</v>
      </c>
      <c r="AD366" s="177">
        <f t="shared" si="180"/>
        <v>-5.4171370778445527E-3</v>
      </c>
      <c r="AE366" s="177">
        <f t="shared" si="181"/>
        <v>2.9345374120158219E-6</v>
      </c>
      <c r="AF366" s="177">
        <f t="shared" si="182"/>
        <v>-5.3179999995336402E-2</v>
      </c>
      <c r="AG366" s="178"/>
      <c r="AH366" s="177">
        <f t="shared" si="183"/>
        <v>-1.1162369836540032E-2</v>
      </c>
      <c r="AI366" s="177">
        <f t="shared" si="184"/>
        <v>1.1871825755877834</v>
      </c>
      <c r="AJ366" s="177">
        <f t="shared" si="185"/>
        <v>-0.87701595167178281</v>
      </c>
      <c r="AK366" s="177">
        <f t="shared" si="186"/>
        <v>5.0955636956485473E-2</v>
      </c>
      <c r="AL366" s="177">
        <f t="shared" si="187"/>
        <v>0.26578379481791048</v>
      </c>
      <c r="AM366" s="177">
        <f t="shared" si="188"/>
        <v>0.1336797651160942</v>
      </c>
      <c r="AN366" s="177">
        <f t="shared" si="195"/>
        <v>19.068345337754181</v>
      </c>
      <c r="AO366" s="177">
        <f t="shared" si="195"/>
        <v>19.068343755038406</v>
      </c>
      <c r="AP366" s="177">
        <f t="shared" si="195"/>
        <v>19.068335397238716</v>
      </c>
      <c r="AQ366" s="177">
        <f t="shared" si="195"/>
        <v>19.068291262714212</v>
      </c>
      <c r="AR366" s="177">
        <f t="shared" si="195"/>
        <v>19.068058211392739</v>
      </c>
      <c r="AS366" s="177">
        <f t="shared" si="195"/>
        <v>19.066827788981126</v>
      </c>
      <c r="AT366" s="177">
        <f t="shared" si="195"/>
        <v>19.060337114657781</v>
      </c>
      <c r="AU366" s="177">
        <f t="shared" si="190"/>
        <v>19.026239548569006</v>
      </c>
    </row>
    <row r="367" spans="1:47" s="177" customFormat="1" ht="12.95" customHeight="1" x14ac:dyDescent="0.2">
      <c r="A367" s="144" t="s">
        <v>189</v>
      </c>
      <c r="B367" s="145" t="s">
        <v>97</v>
      </c>
      <c r="C367" s="146">
        <v>50929.398699999998</v>
      </c>
      <c r="D367" s="196"/>
      <c r="E367" s="105">
        <f t="shared" si="172"/>
        <v>7439.9345340277578</v>
      </c>
      <c r="F367" s="199">
        <f t="shared" si="173"/>
        <v>7440</v>
      </c>
      <c r="G367" s="201">
        <f t="shared" si="194"/>
        <v>-4.499999999825377E-2</v>
      </c>
      <c r="I367" s="177">
        <f>G367</f>
        <v>-4.499999999825377E-2</v>
      </c>
      <c r="O367" s="177">
        <f t="shared" ca="1" si="174"/>
        <v>2.2397596013686724E-2</v>
      </c>
      <c r="Q367" s="198">
        <f t="shared" si="175"/>
        <v>35910.898699999998</v>
      </c>
      <c r="S367" s="178">
        <f t="shared" si="193"/>
        <v>0.1</v>
      </c>
      <c r="Z367" s="177">
        <f t="shared" si="176"/>
        <v>7440</v>
      </c>
      <c r="AA367" s="177">
        <f t="shared" si="177"/>
        <v>-4.7795600062355795E-2</v>
      </c>
      <c r="AB367" s="177">
        <f t="shared" si="178"/>
        <v>-3.3820540028864782E-2</v>
      </c>
      <c r="AC367" s="177">
        <f t="shared" si="179"/>
        <v>-4.499999999825377E-2</v>
      </c>
      <c r="AD367" s="177">
        <f t="shared" si="180"/>
        <v>2.7956000641020246E-3</v>
      </c>
      <c r="AE367" s="177">
        <f t="shared" si="181"/>
        <v>7.815379718407245E-7</v>
      </c>
      <c r="AF367" s="177">
        <f t="shared" si="182"/>
        <v>-4.499999999825377E-2</v>
      </c>
      <c r="AG367" s="178"/>
      <c r="AH367" s="177">
        <f t="shared" si="183"/>
        <v>-1.1179459969388992E-2</v>
      </c>
      <c r="AI367" s="177">
        <f t="shared" si="184"/>
        <v>1.1870233359188467</v>
      </c>
      <c r="AJ367" s="177">
        <f t="shared" si="185"/>
        <v>-0.87850466948394734</v>
      </c>
      <c r="AK367" s="177">
        <f t="shared" si="186"/>
        <v>5.1537029048089364E-2</v>
      </c>
      <c r="AL367" s="177">
        <f t="shared" si="187"/>
        <v>0.26889113014277916</v>
      </c>
      <c r="AM367" s="177">
        <f t="shared" si="188"/>
        <v>0.1352615270491431</v>
      </c>
      <c r="AN367" s="177">
        <f t="shared" si="195"/>
        <v>19.070913189011456</v>
      </c>
      <c r="AO367" s="177">
        <f t="shared" si="195"/>
        <v>19.070911593110473</v>
      </c>
      <c r="AP367" s="177">
        <f t="shared" si="195"/>
        <v>19.070903160841997</v>
      </c>
      <c r="AQ367" s="177">
        <f t="shared" si="195"/>
        <v>19.070858607496564</v>
      </c>
      <c r="AR367" s="177">
        <f t="shared" si="195"/>
        <v>19.070623209619789</v>
      </c>
      <c r="AS367" s="177">
        <f t="shared" si="195"/>
        <v>19.069379689830932</v>
      </c>
      <c r="AT367" s="177">
        <f t="shared" si="195"/>
        <v>19.062816315084163</v>
      </c>
      <c r="AU367" s="177">
        <f t="shared" si="190"/>
        <v>19.028321268367009</v>
      </c>
    </row>
    <row r="368" spans="1:47" s="177" customFormat="1" ht="12.95" customHeight="1" x14ac:dyDescent="0.2">
      <c r="A368" s="177" t="s">
        <v>179</v>
      </c>
      <c r="C368" s="196">
        <v>50950.705999999998</v>
      </c>
      <c r="D368" s="196"/>
      <c r="E368" s="199">
        <f t="shared" si="172"/>
        <v>7470.9323809246716</v>
      </c>
      <c r="F368" s="199">
        <f t="shared" si="173"/>
        <v>7471</v>
      </c>
      <c r="G368" s="199">
        <f t="shared" si="194"/>
        <v>-4.6479999997245613E-2</v>
      </c>
      <c r="I368" s="177">
        <f>+G368</f>
        <v>-4.6479999997245613E-2</v>
      </c>
      <c r="O368" s="177">
        <f t="shared" ca="1" si="174"/>
        <v>2.2105714920500008E-2</v>
      </c>
      <c r="Q368" s="198">
        <f t="shared" si="175"/>
        <v>35932.205999999998</v>
      </c>
      <c r="S368" s="178">
        <f t="shared" si="193"/>
        <v>0.1</v>
      </c>
      <c r="Z368" s="177">
        <f t="shared" si="176"/>
        <v>7471</v>
      </c>
      <c r="AA368" s="177">
        <f t="shared" si="177"/>
        <v>-4.8046704674050922E-2</v>
      </c>
      <c r="AB368" s="177">
        <f t="shared" si="178"/>
        <v>-3.51706766425426E-2</v>
      </c>
      <c r="AC368" s="177">
        <f t="shared" si="179"/>
        <v>-4.6479999997245613E-2</v>
      </c>
      <c r="AD368" s="177">
        <f t="shared" si="180"/>
        <v>1.5667046768053083E-3</v>
      </c>
      <c r="AE368" s="177">
        <f t="shared" si="181"/>
        <v>2.4545635443236255E-7</v>
      </c>
      <c r="AF368" s="177">
        <f t="shared" si="182"/>
        <v>-4.6479999997245613E-2</v>
      </c>
      <c r="AG368" s="178"/>
      <c r="AH368" s="177">
        <f t="shared" si="183"/>
        <v>-1.1309323354703015E-2</v>
      </c>
      <c r="AI368" s="177">
        <f t="shared" si="184"/>
        <v>1.1857297516599543</v>
      </c>
      <c r="AJ368" s="177">
        <f t="shared" si="185"/>
        <v>-0.88974025654188915</v>
      </c>
      <c r="AK368" s="177">
        <f t="shared" si="186"/>
        <v>5.6020111474800266E-2</v>
      </c>
      <c r="AL368" s="177">
        <f t="shared" si="187"/>
        <v>0.29294386874796924</v>
      </c>
      <c r="AM368" s="177">
        <f t="shared" si="188"/>
        <v>0.14752847307757669</v>
      </c>
      <c r="AN368" s="177">
        <f t="shared" si="195"/>
        <v>19.090802004363304</v>
      </c>
      <c r="AO368" s="177">
        <f t="shared" si="195"/>
        <v>19.090800312252433</v>
      </c>
      <c r="AP368" s="177">
        <f t="shared" si="195"/>
        <v>19.090791329662419</v>
      </c>
      <c r="AQ368" s="177">
        <f t="shared" si="195"/>
        <v>19.090743645812427</v>
      </c>
      <c r="AR368" s="177">
        <f t="shared" si="195"/>
        <v>19.090490526672543</v>
      </c>
      <c r="AS368" s="177">
        <f t="shared" si="195"/>
        <v>19.08914716296594</v>
      </c>
      <c r="AT368" s="177">
        <f t="shared" si="195"/>
        <v>19.082024918585688</v>
      </c>
      <c r="AU368" s="177">
        <f t="shared" si="190"/>
        <v>19.044454596801526</v>
      </c>
    </row>
    <row r="369" spans="1:47" s="177" customFormat="1" ht="12.95" customHeight="1" x14ac:dyDescent="0.2">
      <c r="A369" s="144" t="s">
        <v>197</v>
      </c>
      <c r="B369" s="145" t="s">
        <v>97</v>
      </c>
      <c r="C369" s="146">
        <v>51177.514000000003</v>
      </c>
      <c r="D369" s="196"/>
      <c r="E369" s="105">
        <f t="shared" si="172"/>
        <v>7800.8925194215799</v>
      </c>
      <c r="F369" s="199">
        <f t="shared" si="173"/>
        <v>7801</v>
      </c>
      <c r="G369" s="201">
        <f t="shared" si="194"/>
        <v>-7.3879999996279366E-2</v>
      </c>
      <c r="H369" s="199"/>
      <c r="I369" s="177">
        <f>G369</f>
        <v>-7.3879999996279366E-2</v>
      </c>
      <c r="O369" s="177">
        <f t="shared" ca="1" si="174"/>
        <v>1.8998593605931813E-2</v>
      </c>
      <c r="Q369" s="198">
        <f t="shared" si="175"/>
        <v>36159.014000000003</v>
      </c>
      <c r="S369" s="178">
        <f t="shared" si="193"/>
        <v>0.1</v>
      </c>
      <c r="Z369" s="177">
        <f t="shared" si="176"/>
        <v>7801</v>
      </c>
      <c r="AA369" s="177">
        <f t="shared" si="177"/>
        <v>-5.0424085029506863E-2</v>
      </c>
      <c r="AB369" s="177">
        <f t="shared" si="178"/>
        <v>-6.1481390542399816E-2</v>
      </c>
      <c r="AC369" s="177">
        <f t="shared" si="179"/>
        <v>-7.3879999996279366E-2</v>
      </c>
      <c r="AD369" s="177">
        <f t="shared" si="180"/>
        <v>-2.3455914966772504E-2</v>
      </c>
      <c r="AE369" s="177">
        <f t="shared" si="181"/>
        <v>5.5017994692846236E-5</v>
      </c>
      <c r="AF369" s="177">
        <f t="shared" si="182"/>
        <v>-7.3879999996279366E-2</v>
      </c>
      <c r="AG369" s="178"/>
      <c r="AH369" s="177">
        <f t="shared" si="183"/>
        <v>-1.2398609453879552E-2</v>
      </c>
      <c r="AI369" s="177">
        <f t="shared" si="184"/>
        <v>1.165906839084407</v>
      </c>
      <c r="AJ369" s="177">
        <f t="shared" si="185"/>
        <v>-0.97542963404946992</v>
      </c>
      <c r="AK369" s="177">
        <f t="shared" si="186"/>
        <v>0.10054210205848113</v>
      </c>
      <c r="AL369" s="177">
        <f t="shared" si="187"/>
        <v>0.54483086423127258</v>
      </c>
      <c r="AM369" s="177">
        <f t="shared" si="188"/>
        <v>0.27936032277028505</v>
      </c>
      <c r="AN369" s="177">
        <f t="shared" si="195"/>
        <v>19.300792996516879</v>
      </c>
      <c r="AO369" s="177">
        <f t="shared" si="195"/>
        <v>19.300790972783979</v>
      </c>
      <c r="AP369" s="177">
        <f t="shared" si="195"/>
        <v>19.300779380626391</v>
      </c>
      <c r="AQ369" s="177">
        <f t="shared" si="195"/>
        <v>19.300712980767802</v>
      </c>
      <c r="AR369" s="177">
        <f t="shared" si="195"/>
        <v>19.300332683635922</v>
      </c>
      <c r="AS369" s="177">
        <f t="shared" si="195"/>
        <v>19.298155923455973</v>
      </c>
      <c r="AT369" s="177">
        <f t="shared" si="195"/>
        <v>19.285739813365389</v>
      </c>
      <c r="AU369" s="177">
        <f t="shared" si="190"/>
        <v>19.216196480136716</v>
      </c>
    </row>
    <row r="370" spans="1:47" s="177" customFormat="1" ht="12.95" customHeight="1" x14ac:dyDescent="0.2">
      <c r="A370" s="177" t="s">
        <v>198</v>
      </c>
      <c r="C370" s="196">
        <v>51177.540999999997</v>
      </c>
      <c r="D370" s="196">
        <v>4.0000000000000001E-3</v>
      </c>
      <c r="E370" s="199">
        <f t="shared" si="172"/>
        <v>7800.9317990049167</v>
      </c>
      <c r="F370" s="199">
        <f t="shared" si="173"/>
        <v>7801</v>
      </c>
      <c r="G370" s="199">
        <f t="shared" si="194"/>
        <v>-4.6880000001692679E-2</v>
      </c>
      <c r="H370" s="199"/>
      <c r="I370" s="177">
        <f>G370</f>
        <v>-4.6880000001692679E-2</v>
      </c>
      <c r="O370" s="177">
        <f t="shared" ca="1" si="174"/>
        <v>1.8998593605931813E-2</v>
      </c>
      <c r="Q370" s="198">
        <f t="shared" si="175"/>
        <v>36159.040999999997</v>
      </c>
      <c r="S370" s="178">
        <f t="shared" si="193"/>
        <v>0.1</v>
      </c>
      <c r="Z370" s="177">
        <f t="shared" si="176"/>
        <v>7801</v>
      </c>
      <c r="AA370" s="177">
        <f t="shared" si="177"/>
        <v>-5.0424085029506863E-2</v>
      </c>
      <c r="AB370" s="177">
        <f t="shared" si="178"/>
        <v>-3.4481390547813129E-2</v>
      </c>
      <c r="AC370" s="177">
        <f t="shared" si="179"/>
        <v>-4.6880000001692679E-2</v>
      </c>
      <c r="AD370" s="177">
        <f t="shared" si="180"/>
        <v>3.5440850278141839E-3</v>
      </c>
      <c r="AE370" s="177">
        <f t="shared" si="181"/>
        <v>1.2560538684376667E-6</v>
      </c>
      <c r="AF370" s="177">
        <f t="shared" si="182"/>
        <v>-4.6880000001692679E-2</v>
      </c>
      <c r="AG370" s="178"/>
      <c r="AH370" s="177">
        <f t="shared" si="183"/>
        <v>-1.2398609453879552E-2</v>
      </c>
      <c r="AI370" s="177">
        <f t="shared" si="184"/>
        <v>1.165906839084407</v>
      </c>
      <c r="AJ370" s="177">
        <f t="shared" si="185"/>
        <v>-0.97542963404946992</v>
      </c>
      <c r="AK370" s="177">
        <f t="shared" si="186"/>
        <v>0.10054210205848113</v>
      </c>
      <c r="AL370" s="177">
        <f t="shared" si="187"/>
        <v>0.54483086423127258</v>
      </c>
      <c r="AM370" s="177">
        <f t="shared" si="188"/>
        <v>0.27936032277028505</v>
      </c>
      <c r="AN370" s="177">
        <f t="shared" si="195"/>
        <v>19.300792996516879</v>
      </c>
      <c r="AO370" s="177">
        <f t="shared" si="195"/>
        <v>19.300790972783979</v>
      </c>
      <c r="AP370" s="177">
        <f t="shared" si="195"/>
        <v>19.300779380626391</v>
      </c>
      <c r="AQ370" s="177">
        <f t="shared" si="195"/>
        <v>19.300712980767802</v>
      </c>
      <c r="AR370" s="177">
        <f t="shared" si="195"/>
        <v>19.300332683635922</v>
      </c>
      <c r="AS370" s="177">
        <f t="shared" si="195"/>
        <v>19.298155923455973</v>
      </c>
      <c r="AT370" s="177">
        <f t="shared" si="195"/>
        <v>19.285739813365389</v>
      </c>
      <c r="AU370" s="177">
        <f t="shared" si="190"/>
        <v>19.216196480136716</v>
      </c>
    </row>
    <row r="371" spans="1:47" s="177" customFormat="1" ht="12.95" customHeight="1" x14ac:dyDescent="0.2">
      <c r="A371" s="177" t="s">
        <v>179</v>
      </c>
      <c r="C371" s="196">
        <v>51212.589</v>
      </c>
      <c r="D371" s="196"/>
      <c r="E371" s="199">
        <f t="shared" si="172"/>
        <v>7851.9196077860897</v>
      </c>
      <c r="F371" s="199">
        <f t="shared" si="173"/>
        <v>7852</v>
      </c>
      <c r="G371" s="199">
        <f t="shared" si="194"/>
        <v>-5.5260000000998843E-2</v>
      </c>
      <c r="H371" s="199"/>
      <c r="I371" s="177">
        <f>+G371</f>
        <v>-5.5260000000998843E-2</v>
      </c>
      <c r="O371" s="177">
        <f t="shared" ca="1" si="174"/>
        <v>1.8518402130044007E-2</v>
      </c>
      <c r="Q371" s="198">
        <f t="shared" si="175"/>
        <v>36194.089</v>
      </c>
      <c r="S371" s="178">
        <f t="shared" si="193"/>
        <v>0.1</v>
      </c>
      <c r="Z371" s="177">
        <f t="shared" si="176"/>
        <v>7852</v>
      </c>
      <c r="AA371" s="177">
        <f t="shared" si="177"/>
        <v>-5.0742137325468104E-2</v>
      </c>
      <c r="AB371" s="177">
        <f t="shared" si="178"/>
        <v>-4.2741993371531319E-2</v>
      </c>
      <c r="AC371" s="177">
        <f t="shared" si="179"/>
        <v>-5.5260000000998843E-2</v>
      </c>
      <c r="AD371" s="177">
        <f t="shared" si="180"/>
        <v>-4.5178626755307399E-3</v>
      </c>
      <c r="AE371" s="177">
        <f t="shared" si="181"/>
        <v>2.0411083154953779E-6</v>
      </c>
      <c r="AF371" s="177">
        <f t="shared" si="182"/>
        <v>-5.5260000000998843E-2</v>
      </c>
      <c r="AG371" s="178"/>
      <c r="AH371" s="177">
        <f t="shared" si="183"/>
        <v>-1.2518006629467523E-2</v>
      </c>
      <c r="AI371" s="177">
        <f t="shared" si="184"/>
        <v>1.1619579632086285</v>
      </c>
      <c r="AJ371" s="177">
        <f t="shared" si="185"/>
        <v>-0.98311142724580058</v>
      </c>
      <c r="AK371" s="177">
        <f t="shared" si="186"/>
        <v>0.10678675804906657</v>
      </c>
      <c r="AL371" s="177">
        <f t="shared" si="187"/>
        <v>0.5829191310621703</v>
      </c>
      <c r="AM371" s="177">
        <f t="shared" si="188"/>
        <v>0.30000302045051863</v>
      </c>
      <c r="AN371" s="177">
        <f t="shared" ref="AN371:AT380" si="196">$AU371+$AB$7*SIN(AO371)</f>
        <v>19.332894594814189</v>
      </c>
      <c r="AO371" s="177">
        <f t="shared" si="196"/>
        <v>19.332892624246831</v>
      </c>
      <c r="AP371" s="177">
        <f t="shared" si="196"/>
        <v>19.332881152294238</v>
      </c>
      <c r="AQ371" s="177">
        <f t="shared" si="196"/>
        <v>19.33281436797791</v>
      </c>
      <c r="AR371" s="177">
        <f t="shared" si="196"/>
        <v>19.332425627529698</v>
      </c>
      <c r="AS371" s="177">
        <f t="shared" si="196"/>
        <v>19.330164402769856</v>
      </c>
      <c r="AT371" s="177">
        <f t="shared" si="196"/>
        <v>19.317063447794283</v>
      </c>
      <c r="AU371" s="177">
        <f t="shared" si="190"/>
        <v>19.242738407561244</v>
      </c>
    </row>
    <row r="372" spans="1:47" s="177" customFormat="1" ht="12.95" customHeight="1" x14ac:dyDescent="0.2">
      <c r="A372" s="177" t="s">
        <v>179</v>
      </c>
      <c r="C372" s="196">
        <v>51214.648999999998</v>
      </c>
      <c r="D372" s="196"/>
      <c r="E372" s="199">
        <f t="shared" si="172"/>
        <v>7854.9164945154062</v>
      </c>
      <c r="F372" s="199">
        <f t="shared" si="173"/>
        <v>7855</v>
      </c>
      <c r="G372" s="199">
        <f t="shared" si="194"/>
        <v>-5.73999999978696E-2</v>
      </c>
      <c r="H372" s="199"/>
      <c r="I372" s="177">
        <f>+G372</f>
        <v>-5.73999999978696E-2</v>
      </c>
      <c r="O372" s="177">
        <f t="shared" ca="1" si="174"/>
        <v>1.8490155572638847E-2</v>
      </c>
      <c r="Q372" s="198">
        <f t="shared" si="175"/>
        <v>36196.148999999998</v>
      </c>
      <c r="S372" s="178">
        <f t="shared" si="193"/>
        <v>0.1</v>
      </c>
      <c r="Z372" s="177">
        <f t="shared" si="176"/>
        <v>7855</v>
      </c>
      <c r="AA372" s="177">
        <f t="shared" si="177"/>
        <v>-5.0760430300861123E-2</v>
      </c>
      <c r="AB372" s="177">
        <f t="shared" si="178"/>
        <v>-4.4875382536794184E-2</v>
      </c>
      <c r="AC372" s="177">
        <f t="shared" si="179"/>
        <v>-5.73999999978696E-2</v>
      </c>
      <c r="AD372" s="177">
        <f t="shared" si="180"/>
        <v>-6.6395696970084767E-3</v>
      </c>
      <c r="AE372" s="177">
        <f t="shared" si="181"/>
        <v>4.4083885761433231E-6</v>
      </c>
      <c r="AF372" s="177">
        <f t="shared" si="182"/>
        <v>-5.73999999978696E-2</v>
      </c>
      <c r="AG372" s="178"/>
      <c r="AH372" s="177">
        <f t="shared" si="183"/>
        <v>-1.2524617461075412E-2</v>
      </c>
      <c r="AI372" s="177">
        <f t="shared" si="184"/>
        <v>1.1617191730043661</v>
      </c>
      <c r="AJ372" s="177">
        <f t="shared" si="185"/>
        <v>-0.98351751758395844</v>
      </c>
      <c r="AK372" s="177">
        <f t="shared" si="186"/>
        <v>0.10714804069184491</v>
      </c>
      <c r="AL372" s="177">
        <f t="shared" si="187"/>
        <v>0.58515149444111803</v>
      </c>
      <c r="AM372" s="177">
        <f t="shared" si="188"/>
        <v>0.3012200685584499</v>
      </c>
      <c r="AN372" s="177">
        <f t="shared" si="196"/>
        <v>19.334779498913424</v>
      </c>
      <c r="AO372" s="177">
        <f t="shared" si="196"/>
        <v>19.334777532176108</v>
      </c>
      <c r="AP372" s="177">
        <f t="shared" si="196"/>
        <v>19.33476607116194</v>
      </c>
      <c r="AQ372" s="177">
        <f t="shared" si="196"/>
        <v>19.334699284339255</v>
      </c>
      <c r="AR372" s="177">
        <f t="shared" si="196"/>
        <v>19.334310143924085</v>
      </c>
      <c r="AS372" s="177">
        <f t="shared" si="196"/>
        <v>19.332044358916015</v>
      </c>
      <c r="AT372" s="177">
        <f t="shared" si="196"/>
        <v>19.318904416759576</v>
      </c>
      <c r="AU372" s="177">
        <f t="shared" si="190"/>
        <v>19.244299697409748</v>
      </c>
    </row>
    <row r="373" spans="1:47" s="177" customFormat="1" ht="12.95" customHeight="1" x14ac:dyDescent="0.2">
      <c r="A373" s="177" t="s">
        <v>179</v>
      </c>
      <c r="C373" s="196">
        <v>51223.591999999997</v>
      </c>
      <c r="D373" s="196"/>
      <c r="E373" s="199">
        <f t="shared" si="172"/>
        <v>7867.926765399051</v>
      </c>
      <c r="F373" s="199">
        <f t="shared" si="173"/>
        <v>7868</v>
      </c>
      <c r="G373" s="199">
        <f t="shared" si="194"/>
        <v>-5.0340000001597218E-2</v>
      </c>
      <c r="H373" s="199"/>
      <c r="I373" s="177">
        <f>+G373</f>
        <v>-5.0340000001597218E-2</v>
      </c>
      <c r="O373" s="177">
        <f t="shared" ca="1" si="174"/>
        <v>1.8367753823883129E-2</v>
      </c>
      <c r="Q373" s="198">
        <f t="shared" si="175"/>
        <v>36205.091999999997</v>
      </c>
      <c r="S373" s="178">
        <f t="shared" si="193"/>
        <v>0.1</v>
      </c>
      <c r="Z373" s="177">
        <f t="shared" si="176"/>
        <v>7868</v>
      </c>
      <c r="AA373" s="177">
        <f t="shared" si="177"/>
        <v>-5.0839165667859121E-2</v>
      </c>
      <c r="AB373" s="177">
        <f t="shared" si="178"/>
        <v>-3.7787265364997463E-2</v>
      </c>
      <c r="AC373" s="177">
        <f t="shared" si="179"/>
        <v>-5.0340000001597218E-2</v>
      </c>
      <c r="AD373" s="177">
        <f t="shared" si="180"/>
        <v>4.9916566626190262E-4</v>
      </c>
      <c r="AE373" s="177">
        <f t="shared" si="181"/>
        <v>2.4916636237468917E-8</v>
      </c>
      <c r="AF373" s="177">
        <f t="shared" si="182"/>
        <v>-5.0340000001597218E-2</v>
      </c>
      <c r="AG373" s="178"/>
      <c r="AH373" s="177">
        <f t="shared" si="183"/>
        <v>-1.2552734636599751E-2</v>
      </c>
      <c r="AI373" s="177">
        <f t="shared" si="184"/>
        <v>1.1606762757445974</v>
      </c>
      <c r="AJ373" s="177">
        <f t="shared" si="185"/>
        <v>-0.98521875523168589</v>
      </c>
      <c r="AK373" s="177">
        <f t="shared" si="186"/>
        <v>0.10870569421223286</v>
      </c>
      <c r="AL373" s="177">
        <f t="shared" si="187"/>
        <v>0.59481441869329188</v>
      </c>
      <c r="AM373" s="177">
        <f t="shared" si="188"/>
        <v>0.30649762796989299</v>
      </c>
      <c r="AN373" s="177">
        <f t="shared" si="196"/>
        <v>19.342942918916968</v>
      </c>
      <c r="AO373" s="177">
        <f t="shared" si="196"/>
        <v>19.342940969624518</v>
      </c>
      <c r="AP373" s="177">
        <f t="shared" si="196"/>
        <v>19.342929560782821</v>
      </c>
      <c r="AQ373" s="177">
        <f t="shared" si="196"/>
        <v>19.342862788383879</v>
      </c>
      <c r="AR373" s="177">
        <f t="shared" si="196"/>
        <v>19.342472038369149</v>
      </c>
      <c r="AS373" s="177">
        <f t="shared" si="196"/>
        <v>19.340187021684144</v>
      </c>
      <c r="AT373" s="177">
        <f t="shared" si="196"/>
        <v>19.326879838723709</v>
      </c>
      <c r="AU373" s="177">
        <f t="shared" si="190"/>
        <v>19.251065286753256</v>
      </c>
    </row>
    <row r="374" spans="1:47" s="177" customFormat="1" ht="12.95" customHeight="1" x14ac:dyDescent="0.2">
      <c r="A374" s="177" t="s">
        <v>199</v>
      </c>
      <c r="B374" s="177" t="s">
        <v>97</v>
      </c>
      <c r="C374" s="196">
        <v>51241.459900000002</v>
      </c>
      <c r="D374" s="196">
        <v>2E-3</v>
      </c>
      <c r="E374" s="199">
        <f t="shared" si="172"/>
        <v>7893.9209752975121</v>
      </c>
      <c r="F374" s="199">
        <f t="shared" si="173"/>
        <v>7894</v>
      </c>
      <c r="G374" s="199">
        <f t="shared" si="194"/>
        <v>-5.431999999564141E-2</v>
      </c>
      <c r="H374" s="199"/>
      <c r="K374" s="177">
        <f>G374</f>
        <v>-5.431999999564141E-2</v>
      </c>
      <c r="O374" s="177">
        <f t="shared" ca="1" si="174"/>
        <v>1.8122950326371692E-2</v>
      </c>
      <c r="Q374" s="198">
        <f t="shared" si="175"/>
        <v>36222.959900000002</v>
      </c>
      <c r="S374" s="178">
        <f>S$18</f>
        <v>1</v>
      </c>
      <c r="Z374" s="177">
        <f t="shared" si="176"/>
        <v>7894</v>
      </c>
      <c r="AA374" s="177">
        <f t="shared" si="177"/>
        <v>-5.0994032551004292E-2</v>
      </c>
      <c r="AB374" s="177">
        <f t="shared" si="178"/>
        <v>-4.1713613254816803E-2</v>
      </c>
      <c r="AC374" s="177">
        <f t="shared" si="179"/>
        <v>-5.431999999564141E-2</v>
      </c>
      <c r="AD374" s="177">
        <f t="shared" si="180"/>
        <v>-3.3259674446371179E-3</v>
      </c>
      <c r="AE374" s="177">
        <f t="shared" si="181"/>
        <v>1.106205944278596E-5</v>
      </c>
      <c r="AF374" s="177">
        <f t="shared" si="182"/>
        <v>-5.431999999564141E-2</v>
      </c>
      <c r="AG374" s="178"/>
      <c r="AH374" s="177">
        <f t="shared" si="183"/>
        <v>-1.2606386740824611E-2</v>
      </c>
      <c r="AI374" s="177">
        <f t="shared" si="184"/>
        <v>1.1585514492801507</v>
      </c>
      <c r="AJ374" s="177">
        <f t="shared" si="185"/>
        <v>-0.98833710197109681</v>
      </c>
      <c r="AK374" s="177">
        <f t="shared" si="186"/>
        <v>0.111782071337407</v>
      </c>
      <c r="AL374" s="177">
        <f t="shared" si="187"/>
        <v>0.6140876938783566</v>
      </c>
      <c r="AM374" s="177">
        <f t="shared" si="188"/>
        <v>0.31707109613611029</v>
      </c>
      <c r="AN374" s="177">
        <f t="shared" si="196"/>
        <v>19.35924753499738</v>
      </c>
      <c r="AO374" s="177">
        <f t="shared" si="196"/>
        <v>19.359245624555864</v>
      </c>
      <c r="AP374" s="177">
        <f t="shared" si="196"/>
        <v>19.359234342690748</v>
      </c>
      <c r="AQ374" s="177">
        <f t="shared" si="196"/>
        <v>19.359167720546957</v>
      </c>
      <c r="AR374" s="177">
        <f t="shared" si="196"/>
        <v>19.358774351216859</v>
      </c>
      <c r="AS374" s="177">
        <f t="shared" si="196"/>
        <v>19.35645346537952</v>
      </c>
      <c r="AT374" s="177">
        <f t="shared" si="196"/>
        <v>19.342820216649063</v>
      </c>
      <c r="AU374" s="177">
        <f t="shared" si="190"/>
        <v>19.26459646544027</v>
      </c>
    </row>
    <row r="375" spans="1:47" s="177" customFormat="1" ht="12.95" customHeight="1" x14ac:dyDescent="0.2">
      <c r="A375" s="177" t="s">
        <v>199</v>
      </c>
      <c r="B375" s="177" t="s">
        <v>97</v>
      </c>
      <c r="C375" s="196">
        <v>51241.459900000002</v>
      </c>
      <c r="D375" s="196">
        <v>2E-3</v>
      </c>
      <c r="E375" s="199">
        <f t="shared" si="172"/>
        <v>7893.9209752975121</v>
      </c>
      <c r="F375" s="199">
        <f t="shared" si="173"/>
        <v>7894</v>
      </c>
      <c r="G375" s="201">
        <f t="shared" si="194"/>
        <v>-5.431999999564141E-2</v>
      </c>
      <c r="H375" s="199"/>
      <c r="K375" s="177">
        <f>G375</f>
        <v>-5.431999999564141E-2</v>
      </c>
      <c r="M375" s="197"/>
      <c r="O375" s="177">
        <f t="shared" ca="1" si="174"/>
        <v>1.8122950326371692E-2</v>
      </c>
      <c r="Q375" s="198">
        <f t="shared" si="175"/>
        <v>36222.959900000002</v>
      </c>
      <c r="S375" s="178">
        <f>S$18</f>
        <v>1</v>
      </c>
      <c r="Z375" s="177">
        <f t="shared" si="176"/>
        <v>7894</v>
      </c>
      <c r="AA375" s="177">
        <f t="shared" si="177"/>
        <v>-5.0994032551004292E-2</v>
      </c>
      <c r="AB375" s="177">
        <f t="shared" si="178"/>
        <v>-4.1713613254816803E-2</v>
      </c>
      <c r="AC375" s="177">
        <f t="shared" si="179"/>
        <v>-5.431999999564141E-2</v>
      </c>
      <c r="AD375" s="177">
        <f t="shared" si="180"/>
        <v>-3.3259674446371179E-3</v>
      </c>
      <c r="AE375" s="177">
        <f t="shared" si="181"/>
        <v>1.106205944278596E-5</v>
      </c>
      <c r="AF375" s="177">
        <f t="shared" si="182"/>
        <v>-5.431999999564141E-2</v>
      </c>
      <c r="AG375" s="178"/>
      <c r="AH375" s="177">
        <f t="shared" si="183"/>
        <v>-1.2606386740824611E-2</v>
      </c>
      <c r="AI375" s="177">
        <f t="shared" si="184"/>
        <v>1.1585514492801507</v>
      </c>
      <c r="AJ375" s="177">
        <f t="shared" si="185"/>
        <v>-0.98833710197109681</v>
      </c>
      <c r="AK375" s="177">
        <f t="shared" si="186"/>
        <v>0.111782071337407</v>
      </c>
      <c r="AL375" s="177">
        <f t="shared" si="187"/>
        <v>0.6140876938783566</v>
      </c>
      <c r="AM375" s="177">
        <f t="shared" si="188"/>
        <v>0.31707109613611029</v>
      </c>
      <c r="AN375" s="177">
        <f t="shared" si="196"/>
        <v>19.35924753499738</v>
      </c>
      <c r="AO375" s="177">
        <f t="shared" si="196"/>
        <v>19.359245624555864</v>
      </c>
      <c r="AP375" s="177">
        <f t="shared" si="196"/>
        <v>19.359234342690748</v>
      </c>
      <c r="AQ375" s="177">
        <f t="shared" si="196"/>
        <v>19.359167720546957</v>
      </c>
      <c r="AR375" s="177">
        <f t="shared" si="196"/>
        <v>19.358774351216859</v>
      </c>
      <c r="AS375" s="177">
        <f t="shared" si="196"/>
        <v>19.35645346537952</v>
      </c>
      <c r="AT375" s="177">
        <f t="shared" si="196"/>
        <v>19.342820216649063</v>
      </c>
      <c r="AU375" s="177">
        <f t="shared" si="190"/>
        <v>19.26459646544027</v>
      </c>
    </row>
    <row r="376" spans="1:47" s="177" customFormat="1" ht="12.95" customHeight="1" x14ac:dyDescent="0.2">
      <c r="A376" s="177" t="s">
        <v>179</v>
      </c>
      <c r="C376" s="196">
        <v>51245.582000000002</v>
      </c>
      <c r="D376" s="196"/>
      <c r="E376" s="199">
        <f t="shared" si="172"/>
        <v>7899.9178038348582</v>
      </c>
      <c r="F376" s="199">
        <f t="shared" si="173"/>
        <v>7900</v>
      </c>
      <c r="G376" s="199">
        <f t="shared" si="194"/>
        <v>-5.6499999998777639E-2</v>
      </c>
      <c r="H376" s="199"/>
      <c r="I376" s="177">
        <f>+G376</f>
        <v>-5.6499999998777639E-2</v>
      </c>
      <c r="O376" s="177">
        <f t="shared" ca="1" si="174"/>
        <v>1.806645721156136E-2</v>
      </c>
      <c r="Q376" s="198">
        <f t="shared" si="175"/>
        <v>36227.082000000002</v>
      </c>
      <c r="S376" s="178">
        <f>S$16</f>
        <v>0.1</v>
      </c>
      <c r="Z376" s="177">
        <f t="shared" si="176"/>
        <v>7900</v>
      </c>
      <c r="AA376" s="177">
        <f t="shared" si="177"/>
        <v>-5.1029278158575712E-2</v>
      </c>
      <c r="AB376" s="177">
        <f t="shared" si="178"/>
        <v>-4.3881720816352193E-2</v>
      </c>
      <c r="AC376" s="177">
        <f t="shared" si="179"/>
        <v>-5.6499999998777639E-2</v>
      </c>
      <c r="AD376" s="177">
        <f t="shared" si="180"/>
        <v>-5.4707218402019267E-3</v>
      </c>
      <c r="AE376" s="177">
        <f t="shared" si="181"/>
        <v>2.9928797452862356E-6</v>
      </c>
      <c r="AF376" s="177">
        <f t="shared" si="182"/>
        <v>-5.6499999998777639E-2</v>
      </c>
      <c r="AG376" s="178"/>
      <c r="AH376" s="177">
        <f t="shared" si="183"/>
        <v>-1.2618279182425444E-2</v>
      </c>
      <c r="AI376" s="177">
        <f t="shared" si="184"/>
        <v>1.1580538463280539</v>
      </c>
      <c r="AJ376" s="177">
        <f t="shared" si="185"/>
        <v>-0.98900313369009851</v>
      </c>
      <c r="AK376" s="177">
        <f t="shared" si="186"/>
        <v>0.11248455539417537</v>
      </c>
      <c r="AL376" s="177">
        <f t="shared" si="187"/>
        <v>0.61852528802931994</v>
      </c>
      <c r="AM376" s="177">
        <f t="shared" si="188"/>
        <v>0.31951468104637665</v>
      </c>
      <c r="AN376" s="177">
        <f t="shared" si="196"/>
        <v>19.363005871160009</v>
      </c>
      <c r="AO376" s="177">
        <f t="shared" si="196"/>
        <v>19.363003970398417</v>
      </c>
      <c r="AP376" s="177">
        <f t="shared" si="196"/>
        <v>19.362992721987748</v>
      </c>
      <c r="AQ376" s="177">
        <f t="shared" si="196"/>
        <v>19.362926157108067</v>
      </c>
      <c r="AR376" s="177">
        <f t="shared" si="196"/>
        <v>19.362532296284623</v>
      </c>
      <c r="AS376" s="177">
        <f t="shared" si="196"/>
        <v>19.360203626605969</v>
      </c>
      <c r="AT376" s="177">
        <f t="shared" si="196"/>
        <v>19.346496747518685</v>
      </c>
      <c r="AU376" s="177">
        <f t="shared" si="190"/>
        <v>19.267719045137273</v>
      </c>
    </row>
    <row r="377" spans="1:47" s="177" customFormat="1" ht="12.95" customHeight="1" x14ac:dyDescent="0.2">
      <c r="A377" s="147" t="s">
        <v>275</v>
      </c>
      <c r="B377" s="147" t="s">
        <v>52</v>
      </c>
      <c r="C377" s="148">
        <v>51245.584199999998</v>
      </c>
      <c r="D377" s="149">
        <v>1E-4</v>
      </c>
      <c r="E377" s="105">
        <f t="shared" si="172"/>
        <v>7899.9210043934945</v>
      </c>
      <c r="F377" s="199">
        <f t="shared" si="173"/>
        <v>7900</v>
      </c>
      <c r="G377" s="201">
        <f t="shared" si="194"/>
        <v>-5.430000000342261E-2</v>
      </c>
      <c r="H377" s="199"/>
      <c r="K377" s="177">
        <f>G377</f>
        <v>-5.430000000342261E-2</v>
      </c>
      <c r="O377" s="177">
        <f t="shared" ca="1" si="174"/>
        <v>1.806645721156136E-2</v>
      </c>
      <c r="Q377" s="198">
        <f t="shared" si="175"/>
        <v>36227.084199999998</v>
      </c>
      <c r="S377" s="178">
        <f>S$18</f>
        <v>1</v>
      </c>
      <c r="Z377" s="177">
        <f t="shared" si="176"/>
        <v>7900</v>
      </c>
      <c r="AA377" s="177">
        <f t="shared" si="177"/>
        <v>-5.1029278158575712E-2</v>
      </c>
      <c r="AB377" s="177">
        <f t="shared" si="178"/>
        <v>-4.1681720820997165E-2</v>
      </c>
      <c r="AC377" s="177">
        <f t="shared" si="179"/>
        <v>-5.430000000342261E-2</v>
      </c>
      <c r="AD377" s="177">
        <f t="shared" si="180"/>
        <v>-3.270721844846898E-3</v>
      </c>
      <c r="AE377" s="177">
        <f t="shared" si="181"/>
        <v>1.0697621386358697E-5</v>
      </c>
      <c r="AF377" s="177">
        <f t="shared" si="182"/>
        <v>-5.430000000342261E-2</v>
      </c>
      <c r="AG377" s="178"/>
      <c r="AH377" s="177">
        <f t="shared" si="183"/>
        <v>-1.2618279182425444E-2</v>
      </c>
      <c r="AI377" s="177">
        <f t="shared" si="184"/>
        <v>1.1580538463280539</v>
      </c>
      <c r="AJ377" s="177">
        <f t="shared" si="185"/>
        <v>-0.98900313369009851</v>
      </c>
      <c r="AK377" s="177">
        <f t="shared" si="186"/>
        <v>0.11248455539417537</v>
      </c>
      <c r="AL377" s="177">
        <f t="shared" si="187"/>
        <v>0.61852528802931994</v>
      </c>
      <c r="AM377" s="177">
        <f t="shared" si="188"/>
        <v>0.31951468104637665</v>
      </c>
      <c r="AN377" s="177">
        <f t="shared" si="196"/>
        <v>19.363005871160009</v>
      </c>
      <c r="AO377" s="177">
        <f t="shared" si="196"/>
        <v>19.363003970398417</v>
      </c>
      <c r="AP377" s="177">
        <f t="shared" si="196"/>
        <v>19.362992721987748</v>
      </c>
      <c r="AQ377" s="177">
        <f t="shared" si="196"/>
        <v>19.362926157108067</v>
      </c>
      <c r="AR377" s="177">
        <f t="shared" si="196"/>
        <v>19.362532296284623</v>
      </c>
      <c r="AS377" s="177">
        <f t="shared" si="196"/>
        <v>19.360203626605969</v>
      </c>
      <c r="AT377" s="177">
        <f t="shared" si="196"/>
        <v>19.346496747518685</v>
      </c>
      <c r="AU377" s="177">
        <f t="shared" si="190"/>
        <v>19.267719045137273</v>
      </c>
    </row>
    <row r="378" spans="1:47" s="177" customFormat="1" ht="12.95" customHeight="1" x14ac:dyDescent="0.2">
      <c r="A378" s="177" t="s">
        <v>179</v>
      </c>
      <c r="C378" s="196">
        <v>51245.59</v>
      </c>
      <c r="D378" s="196"/>
      <c r="E378" s="199">
        <f t="shared" si="172"/>
        <v>7899.9294422299154</v>
      </c>
      <c r="F378" s="199">
        <f t="shared" si="173"/>
        <v>7900</v>
      </c>
      <c r="G378" s="199">
        <f t="shared" si="194"/>
        <v>-4.8500000004423782E-2</v>
      </c>
      <c r="H378" s="199"/>
      <c r="I378" s="177">
        <f>+G378</f>
        <v>-4.8500000004423782E-2</v>
      </c>
      <c r="O378" s="177">
        <f t="shared" ca="1" si="174"/>
        <v>1.806645721156136E-2</v>
      </c>
      <c r="Q378" s="198">
        <f t="shared" si="175"/>
        <v>36227.089999999997</v>
      </c>
      <c r="S378" s="178">
        <f>S$16</f>
        <v>0.1</v>
      </c>
      <c r="Z378" s="177">
        <f t="shared" si="176"/>
        <v>7900</v>
      </c>
      <c r="AA378" s="177">
        <f t="shared" si="177"/>
        <v>-5.1029278158575712E-2</v>
      </c>
      <c r="AB378" s="177">
        <f t="shared" si="178"/>
        <v>-3.5881720821998336E-2</v>
      </c>
      <c r="AC378" s="177">
        <f t="shared" si="179"/>
        <v>-4.8500000004423782E-2</v>
      </c>
      <c r="AD378" s="177">
        <f t="shared" si="180"/>
        <v>2.5292781541519302E-3</v>
      </c>
      <c r="AE378" s="177">
        <f t="shared" si="181"/>
        <v>6.397247981070196E-7</v>
      </c>
      <c r="AF378" s="177">
        <f t="shared" si="182"/>
        <v>-4.8500000004423782E-2</v>
      </c>
      <c r="AG378" s="178"/>
      <c r="AH378" s="177">
        <f t="shared" si="183"/>
        <v>-1.2618279182425444E-2</v>
      </c>
      <c r="AI378" s="177">
        <f t="shared" si="184"/>
        <v>1.1580538463280539</v>
      </c>
      <c r="AJ378" s="177">
        <f t="shared" si="185"/>
        <v>-0.98900313369009851</v>
      </c>
      <c r="AK378" s="177">
        <f t="shared" si="186"/>
        <v>0.11248455539417537</v>
      </c>
      <c r="AL378" s="177">
        <f t="shared" si="187"/>
        <v>0.61852528802931994</v>
      </c>
      <c r="AM378" s="177">
        <f t="shared" si="188"/>
        <v>0.31951468104637665</v>
      </c>
      <c r="AN378" s="177">
        <f t="shared" si="196"/>
        <v>19.363005871160009</v>
      </c>
      <c r="AO378" s="177">
        <f t="shared" si="196"/>
        <v>19.363003970398417</v>
      </c>
      <c r="AP378" s="177">
        <f t="shared" si="196"/>
        <v>19.362992721987748</v>
      </c>
      <c r="AQ378" s="177">
        <f t="shared" si="196"/>
        <v>19.362926157108067</v>
      </c>
      <c r="AR378" s="177">
        <f t="shared" si="196"/>
        <v>19.362532296284623</v>
      </c>
      <c r="AS378" s="177">
        <f t="shared" si="196"/>
        <v>19.360203626605969</v>
      </c>
      <c r="AT378" s="177">
        <f t="shared" si="196"/>
        <v>19.346496747518685</v>
      </c>
      <c r="AU378" s="177">
        <f t="shared" si="190"/>
        <v>19.267719045137273</v>
      </c>
    </row>
    <row r="379" spans="1:47" s="177" customFormat="1" ht="12.95" customHeight="1" x14ac:dyDescent="0.2">
      <c r="A379" s="70" t="s">
        <v>179</v>
      </c>
      <c r="C379" s="196">
        <v>51245.593000000001</v>
      </c>
      <c r="D379" s="196"/>
      <c r="E379" s="199">
        <f t="shared" si="172"/>
        <v>7899.9338066280707</v>
      </c>
      <c r="F379" s="199">
        <f t="shared" si="173"/>
        <v>7900</v>
      </c>
      <c r="G379" s="199">
        <f t="shared" si="194"/>
        <v>-4.5500000000174623E-2</v>
      </c>
      <c r="H379" s="199"/>
      <c r="I379" s="177">
        <f>+G379</f>
        <v>-4.5500000000174623E-2</v>
      </c>
      <c r="O379" s="177">
        <f t="shared" ca="1" si="174"/>
        <v>1.806645721156136E-2</v>
      </c>
      <c r="Q379" s="198">
        <f t="shared" si="175"/>
        <v>36227.093000000001</v>
      </c>
      <c r="S379" s="178">
        <f>S$16</f>
        <v>0.1</v>
      </c>
      <c r="Z379" s="177">
        <f t="shared" si="176"/>
        <v>7900</v>
      </c>
      <c r="AA379" s="177">
        <f t="shared" si="177"/>
        <v>-5.1029278158575712E-2</v>
      </c>
      <c r="AB379" s="177">
        <f t="shared" si="178"/>
        <v>-3.2881720817749177E-2</v>
      </c>
      <c r="AC379" s="177">
        <f t="shared" si="179"/>
        <v>-4.5500000000174623E-2</v>
      </c>
      <c r="AD379" s="177">
        <f t="shared" si="180"/>
        <v>5.5292781584010894E-3</v>
      </c>
      <c r="AE379" s="177">
        <f t="shared" si="181"/>
        <v>3.0572916952971345E-6</v>
      </c>
      <c r="AF379" s="177">
        <f t="shared" si="182"/>
        <v>-4.5500000000174623E-2</v>
      </c>
      <c r="AG379" s="178"/>
      <c r="AH379" s="177">
        <f t="shared" si="183"/>
        <v>-1.2618279182425444E-2</v>
      </c>
      <c r="AI379" s="177">
        <f t="shared" si="184"/>
        <v>1.1580538463280539</v>
      </c>
      <c r="AJ379" s="177">
        <f t="shared" si="185"/>
        <v>-0.98900313369009851</v>
      </c>
      <c r="AK379" s="177">
        <f t="shared" si="186"/>
        <v>0.11248455539417537</v>
      </c>
      <c r="AL379" s="177">
        <f t="shared" si="187"/>
        <v>0.61852528802931994</v>
      </c>
      <c r="AM379" s="177">
        <f t="shared" si="188"/>
        <v>0.31951468104637665</v>
      </c>
      <c r="AN379" s="177">
        <f t="shared" si="196"/>
        <v>19.363005871160009</v>
      </c>
      <c r="AO379" s="177">
        <f t="shared" si="196"/>
        <v>19.363003970398417</v>
      </c>
      <c r="AP379" s="177">
        <f t="shared" si="196"/>
        <v>19.362992721987748</v>
      </c>
      <c r="AQ379" s="177">
        <f t="shared" si="196"/>
        <v>19.362926157108067</v>
      </c>
      <c r="AR379" s="177">
        <f t="shared" si="196"/>
        <v>19.362532296284623</v>
      </c>
      <c r="AS379" s="177">
        <f t="shared" si="196"/>
        <v>19.360203626605969</v>
      </c>
      <c r="AT379" s="177">
        <f t="shared" si="196"/>
        <v>19.346496747518685</v>
      </c>
      <c r="AU379" s="177">
        <f t="shared" si="190"/>
        <v>19.267719045137273</v>
      </c>
    </row>
    <row r="380" spans="1:47" s="177" customFormat="1" ht="12.95" customHeight="1" x14ac:dyDescent="0.2">
      <c r="A380" s="144" t="s">
        <v>189</v>
      </c>
      <c r="B380" s="145" t="s">
        <v>97</v>
      </c>
      <c r="C380" s="146">
        <v>51250.399599999997</v>
      </c>
      <c r="D380" s="196"/>
      <c r="E380" s="105">
        <f t="shared" si="172"/>
        <v>7906.9264453431861</v>
      </c>
      <c r="F380" s="199">
        <f t="shared" si="173"/>
        <v>7907</v>
      </c>
      <c r="G380" s="201">
        <f t="shared" si="194"/>
        <v>-5.0560000003315508E-2</v>
      </c>
      <c r="H380" s="199"/>
      <c r="I380" s="177">
        <f>G380</f>
        <v>-5.0560000003315508E-2</v>
      </c>
      <c r="O380" s="177">
        <f t="shared" ca="1" si="174"/>
        <v>1.8000548577615974E-2</v>
      </c>
      <c r="Q380" s="198">
        <f t="shared" si="175"/>
        <v>36231.899599999997</v>
      </c>
      <c r="S380" s="178">
        <f>S$16</f>
        <v>0.1</v>
      </c>
      <c r="Z380" s="177">
        <f t="shared" si="176"/>
        <v>7907</v>
      </c>
      <c r="AA380" s="177">
        <f t="shared" si="177"/>
        <v>-5.1070164500962204E-2</v>
      </c>
      <c r="AB380" s="177">
        <f t="shared" si="178"/>
        <v>-3.7928077899979665E-2</v>
      </c>
      <c r="AC380" s="177">
        <f t="shared" si="179"/>
        <v>-5.0560000003315508E-2</v>
      </c>
      <c r="AD380" s="177">
        <f t="shared" si="180"/>
        <v>5.1016449764669514E-4</v>
      </c>
      <c r="AE380" s="177">
        <f t="shared" si="181"/>
        <v>2.6026781465910484E-8</v>
      </c>
      <c r="AF380" s="177">
        <f t="shared" si="182"/>
        <v>-5.0560000003315508E-2</v>
      </c>
      <c r="AG380" s="178"/>
      <c r="AH380" s="177">
        <f t="shared" si="183"/>
        <v>-1.2631922103335847E-2</v>
      </c>
      <c r="AI380" s="177">
        <f t="shared" si="184"/>
        <v>1.1574699239577197</v>
      </c>
      <c r="AJ380" s="177">
        <f t="shared" si="185"/>
        <v>-0.98975486482878783</v>
      </c>
      <c r="AK380" s="177">
        <f t="shared" si="186"/>
        <v>0.11330055864852261</v>
      </c>
      <c r="AL380" s="177">
        <f t="shared" si="187"/>
        <v>0.62369764911244463</v>
      </c>
      <c r="AM380" s="177">
        <f t="shared" si="188"/>
        <v>0.32236724730592253</v>
      </c>
      <c r="AN380" s="177">
        <f t="shared" si="196"/>
        <v>19.367388549998676</v>
      </c>
      <c r="AO380" s="177">
        <f t="shared" si="196"/>
        <v>19.367386660853949</v>
      </c>
      <c r="AP380" s="177">
        <f t="shared" si="196"/>
        <v>19.36737545338492</v>
      </c>
      <c r="AQ380" s="177">
        <f t="shared" si="196"/>
        <v>19.367308965846636</v>
      </c>
      <c r="AR380" s="177">
        <f t="shared" si="196"/>
        <v>19.366914584858037</v>
      </c>
      <c r="AS380" s="177">
        <f t="shared" si="196"/>
        <v>19.364577068887758</v>
      </c>
      <c r="AT380" s="177">
        <f t="shared" si="196"/>
        <v>19.350785062333955</v>
      </c>
      <c r="AU380" s="177">
        <f t="shared" si="190"/>
        <v>19.271362054783779</v>
      </c>
    </row>
    <row r="381" spans="1:47" s="177" customFormat="1" ht="12.95" customHeight="1" x14ac:dyDescent="0.2">
      <c r="A381" s="70" t="s">
        <v>179</v>
      </c>
      <c r="B381" s="70"/>
      <c r="C381" s="59">
        <v>51253.834000000003</v>
      </c>
      <c r="D381" s="59"/>
      <c r="E381" s="199">
        <f t="shared" si="172"/>
        <v>7911.9228083447369</v>
      </c>
      <c r="F381" s="199">
        <f t="shared" si="173"/>
        <v>7912</v>
      </c>
      <c r="G381" s="199">
        <f t="shared" si="194"/>
        <v>-5.30599999910919E-2</v>
      </c>
      <c r="H381" s="199"/>
      <c r="I381" s="177">
        <f>+G381</f>
        <v>-5.30599999910919E-2</v>
      </c>
      <c r="O381" s="177">
        <f t="shared" ca="1" si="174"/>
        <v>1.7953470981940695E-2</v>
      </c>
      <c r="Q381" s="198">
        <f t="shared" si="175"/>
        <v>36235.334000000003</v>
      </c>
      <c r="S381" s="178">
        <f>S$16</f>
        <v>0.1</v>
      </c>
      <c r="Z381" s="177">
        <f t="shared" si="176"/>
        <v>7912</v>
      </c>
      <c r="AA381" s="177">
        <f t="shared" si="177"/>
        <v>-5.1099215085762054E-2</v>
      </c>
      <c r="AB381" s="177">
        <f t="shared" si="178"/>
        <v>-4.0418485611380034E-2</v>
      </c>
      <c r="AC381" s="177">
        <f t="shared" si="179"/>
        <v>-5.30599999910919E-2</v>
      </c>
      <c r="AD381" s="177">
        <f t="shared" si="180"/>
        <v>-1.960784905329846E-3</v>
      </c>
      <c r="AE381" s="177">
        <f t="shared" si="181"/>
        <v>3.8446774449693731E-7</v>
      </c>
      <c r="AF381" s="177">
        <f t="shared" si="182"/>
        <v>-5.30599999910919E-2</v>
      </c>
      <c r="AG381" s="178"/>
      <c r="AH381" s="177">
        <f t="shared" si="183"/>
        <v>-1.2641514379711862E-2</v>
      </c>
      <c r="AI381" s="177">
        <f t="shared" si="184"/>
        <v>1.1570506209572426</v>
      </c>
      <c r="AJ381" s="177">
        <f t="shared" si="185"/>
        <v>-0.99027515963373269</v>
      </c>
      <c r="AK381" s="177">
        <f t="shared" si="186"/>
        <v>0.11388106075314668</v>
      </c>
      <c r="AL381" s="177">
        <f t="shared" si="187"/>
        <v>0.6273889910921584</v>
      </c>
      <c r="AM381" s="177">
        <f t="shared" si="188"/>
        <v>0.32440593691259495</v>
      </c>
      <c r="AN381" s="177">
        <f t="shared" ref="AN381:AT390" si="197">$AU381+$AB$7*SIN(AO381)</f>
        <v>19.370517678203147</v>
      </c>
      <c r="AO381" s="177">
        <f t="shared" si="197"/>
        <v>19.370515797564956</v>
      </c>
      <c r="AP381" s="177">
        <f t="shared" si="197"/>
        <v>19.370504620582622</v>
      </c>
      <c r="AQ381" s="177">
        <f t="shared" si="197"/>
        <v>19.370438195178036</v>
      </c>
      <c r="AR381" s="177">
        <f t="shared" si="197"/>
        <v>19.370043477648142</v>
      </c>
      <c r="AS381" s="177">
        <f t="shared" si="197"/>
        <v>19.367699797986823</v>
      </c>
      <c r="AT381" s="177">
        <f t="shared" si="197"/>
        <v>19.3538474994991</v>
      </c>
      <c r="AU381" s="177">
        <f t="shared" si="190"/>
        <v>19.273964204531282</v>
      </c>
    </row>
    <row r="382" spans="1:47" s="177" customFormat="1" ht="12.95" customHeight="1" x14ac:dyDescent="0.2">
      <c r="A382" s="147" t="s">
        <v>275</v>
      </c>
      <c r="B382" s="147" t="s">
        <v>52</v>
      </c>
      <c r="C382" s="148">
        <v>51253.834799999997</v>
      </c>
      <c r="D382" s="149">
        <v>1E-4</v>
      </c>
      <c r="E382" s="105">
        <f t="shared" si="172"/>
        <v>7911.923972184235</v>
      </c>
      <c r="F382" s="199">
        <f t="shared" si="173"/>
        <v>7912</v>
      </c>
      <c r="G382" s="201">
        <f t="shared" si="194"/>
        <v>-5.2259999996749684E-2</v>
      </c>
      <c r="H382" s="199"/>
      <c r="K382" s="177">
        <f>G382</f>
        <v>-5.2259999996749684E-2</v>
      </c>
      <c r="O382" s="177">
        <f t="shared" ca="1" si="174"/>
        <v>1.7953470981940695E-2</v>
      </c>
      <c r="Q382" s="198">
        <f t="shared" si="175"/>
        <v>36235.334799999997</v>
      </c>
      <c r="S382" s="178">
        <f>S$18</f>
        <v>1</v>
      </c>
      <c r="Z382" s="177">
        <f t="shared" si="176"/>
        <v>7912</v>
      </c>
      <c r="AA382" s="177">
        <f t="shared" si="177"/>
        <v>-5.1099215085762054E-2</v>
      </c>
      <c r="AB382" s="177">
        <f t="shared" si="178"/>
        <v>-3.9618485617037819E-2</v>
      </c>
      <c r="AC382" s="177">
        <f t="shared" si="179"/>
        <v>-5.2259999996749684E-2</v>
      </c>
      <c r="AD382" s="177">
        <f t="shared" si="180"/>
        <v>-1.1607849109876306E-3</v>
      </c>
      <c r="AE382" s="177">
        <f t="shared" si="181"/>
        <v>1.3474216095765615E-6</v>
      </c>
      <c r="AF382" s="177">
        <f t="shared" si="182"/>
        <v>-5.2259999996749684E-2</v>
      </c>
      <c r="AG382" s="178"/>
      <c r="AH382" s="177">
        <f t="shared" si="183"/>
        <v>-1.2641514379711862E-2</v>
      </c>
      <c r="AI382" s="177">
        <f t="shared" si="184"/>
        <v>1.1570506209572426</v>
      </c>
      <c r="AJ382" s="177">
        <f t="shared" si="185"/>
        <v>-0.99027515963373269</v>
      </c>
      <c r="AK382" s="177">
        <f t="shared" si="186"/>
        <v>0.11388106075314668</v>
      </c>
      <c r="AL382" s="177">
        <f t="shared" si="187"/>
        <v>0.6273889910921584</v>
      </c>
      <c r="AM382" s="177">
        <f t="shared" si="188"/>
        <v>0.32440593691259495</v>
      </c>
      <c r="AN382" s="177">
        <f t="shared" si="197"/>
        <v>19.370517678203147</v>
      </c>
      <c r="AO382" s="177">
        <f t="shared" si="197"/>
        <v>19.370515797564956</v>
      </c>
      <c r="AP382" s="177">
        <f t="shared" si="197"/>
        <v>19.370504620582622</v>
      </c>
      <c r="AQ382" s="177">
        <f t="shared" si="197"/>
        <v>19.370438195178036</v>
      </c>
      <c r="AR382" s="177">
        <f t="shared" si="197"/>
        <v>19.370043477648142</v>
      </c>
      <c r="AS382" s="177">
        <f t="shared" si="197"/>
        <v>19.367699797986823</v>
      </c>
      <c r="AT382" s="177">
        <f t="shared" si="197"/>
        <v>19.3538474994991</v>
      </c>
      <c r="AU382" s="177">
        <f t="shared" si="190"/>
        <v>19.273964204531282</v>
      </c>
    </row>
    <row r="383" spans="1:47" s="177" customFormat="1" ht="12.95" customHeight="1" x14ac:dyDescent="0.2">
      <c r="A383" s="144" t="s">
        <v>200</v>
      </c>
      <c r="B383" s="145" t="s">
        <v>97</v>
      </c>
      <c r="C383" s="146">
        <v>51488.915000000001</v>
      </c>
      <c r="D383" s="196"/>
      <c r="E383" s="105">
        <f t="shared" si="172"/>
        <v>8253.9185021385601</v>
      </c>
      <c r="F383" s="199">
        <f t="shared" si="173"/>
        <v>8254</v>
      </c>
      <c r="G383" s="201">
        <f t="shared" si="194"/>
        <v>-5.6019999996351544E-2</v>
      </c>
      <c r="H383" s="199"/>
      <c r="K383" s="177">
        <f>G383</f>
        <v>-5.6019999996351544E-2</v>
      </c>
      <c r="O383" s="177">
        <f t="shared" ca="1" si="174"/>
        <v>1.4733363437751848E-2</v>
      </c>
      <c r="Q383" s="198">
        <f t="shared" si="175"/>
        <v>36470.415000000001</v>
      </c>
      <c r="S383" s="178">
        <f>S$18</f>
        <v>1</v>
      </c>
      <c r="Z383" s="177">
        <f t="shared" si="176"/>
        <v>8254</v>
      </c>
      <c r="AA383" s="177">
        <f t="shared" si="177"/>
        <v>-5.2785189952466519E-2</v>
      </c>
      <c r="AB383" s="177">
        <f t="shared" si="178"/>
        <v>-4.3020930607962124E-2</v>
      </c>
      <c r="AC383" s="177">
        <f t="shared" si="179"/>
        <v>-5.6019999996351544E-2</v>
      </c>
      <c r="AD383" s="177">
        <f t="shared" si="180"/>
        <v>-3.2348100438850252E-3</v>
      </c>
      <c r="AE383" s="177">
        <f t="shared" si="181"/>
        <v>1.0463996020019438E-5</v>
      </c>
      <c r="AF383" s="177">
        <f t="shared" si="182"/>
        <v>-5.6019999996351544E-2</v>
      </c>
      <c r="AG383" s="178"/>
      <c r="AH383" s="177">
        <f t="shared" si="183"/>
        <v>-1.2999069388389416E-2</v>
      </c>
      <c r="AI383" s="177">
        <f t="shared" si="184"/>
        <v>1.1246439451247747</v>
      </c>
      <c r="AJ383" s="177">
        <f t="shared" si="185"/>
        <v>-0.99438110326506124</v>
      </c>
      <c r="AK383" s="177">
        <f t="shared" si="186"/>
        <v>0.14865288589546286</v>
      </c>
      <c r="AL383" s="177">
        <f t="shared" si="187"/>
        <v>0.87302253168439115</v>
      </c>
      <c r="AM383" s="177">
        <f t="shared" si="188"/>
        <v>0.46652554119576084</v>
      </c>
      <c r="AN383" s="177">
        <f t="shared" si="197"/>
        <v>19.581617798961606</v>
      </c>
      <c r="AO383" s="177">
        <f t="shared" si="197"/>
        <v>19.581616731165838</v>
      </c>
      <c r="AP383" s="177">
        <f t="shared" si="197"/>
        <v>19.581609330983216</v>
      </c>
      <c r="AQ383" s="177">
        <f t="shared" si="197"/>
        <v>19.581558046589265</v>
      </c>
      <c r="AR383" s="177">
        <f t="shared" si="197"/>
        <v>19.581202702828861</v>
      </c>
      <c r="AS383" s="177">
        <f t="shared" si="197"/>
        <v>19.578743671182192</v>
      </c>
      <c r="AT383" s="177">
        <f t="shared" si="197"/>
        <v>19.561871878062316</v>
      </c>
      <c r="AU383" s="177">
        <f t="shared" si="190"/>
        <v>19.451951247260478</v>
      </c>
    </row>
    <row r="384" spans="1:47" s="177" customFormat="1" ht="12.95" customHeight="1" x14ac:dyDescent="0.2">
      <c r="A384" s="150" t="s">
        <v>201</v>
      </c>
      <c r="B384" s="70"/>
      <c r="C384" s="59">
        <v>51519.847430000002</v>
      </c>
      <c r="D384" s="151">
        <v>6.0000000000000002E-5</v>
      </c>
      <c r="E384" s="199">
        <f t="shared" si="172"/>
        <v>8298.918982222358</v>
      </c>
      <c r="F384" s="199">
        <f t="shared" si="173"/>
        <v>8299</v>
      </c>
      <c r="G384" s="199">
        <f t="shared" si="194"/>
        <v>-5.5689999993774109E-2</v>
      </c>
      <c r="H384" s="199"/>
      <c r="K384" s="177">
        <f>G384</f>
        <v>-5.5689999993774109E-2</v>
      </c>
      <c r="O384" s="177">
        <f t="shared" ca="1" si="174"/>
        <v>1.4309665076674374E-2</v>
      </c>
      <c r="Q384" s="198">
        <f t="shared" si="175"/>
        <v>36501.347430000002</v>
      </c>
      <c r="S384" s="178">
        <f>S$18</f>
        <v>1</v>
      </c>
      <c r="T384" s="177" t="s">
        <v>202</v>
      </c>
      <c r="Z384" s="177">
        <f t="shared" si="176"/>
        <v>8299</v>
      </c>
      <c r="AA384" s="177">
        <f t="shared" si="177"/>
        <v>-5.2963754237982844E-2</v>
      </c>
      <c r="AB384" s="177">
        <f t="shared" si="178"/>
        <v>-4.2686787366875034E-2</v>
      </c>
      <c r="AC384" s="177">
        <f t="shared" si="179"/>
        <v>-5.5689999993774109E-2</v>
      </c>
      <c r="AD384" s="177">
        <f t="shared" si="180"/>
        <v>-2.726245755791265E-3</v>
      </c>
      <c r="AE384" s="177">
        <f t="shared" si="181"/>
        <v>7.4324159209698861E-6</v>
      </c>
      <c r="AF384" s="177">
        <f t="shared" si="182"/>
        <v>-5.5689999993774109E-2</v>
      </c>
      <c r="AG384" s="178"/>
      <c r="AH384" s="177">
        <f t="shared" si="183"/>
        <v>-1.3003212626899071E-2</v>
      </c>
      <c r="AI384" s="177">
        <f t="shared" si="184"/>
        <v>1.1199391904851081</v>
      </c>
      <c r="AJ384" s="177">
        <f t="shared" si="185"/>
        <v>-0.99058870774643559</v>
      </c>
      <c r="AK384" s="177">
        <f t="shared" si="186"/>
        <v>0.15247420807170736</v>
      </c>
      <c r="AL384" s="177">
        <f t="shared" si="187"/>
        <v>0.90426762370055036</v>
      </c>
      <c r="AM384" s="177">
        <f t="shared" si="188"/>
        <v>0.48568950525410565</v>
      </c>
      <c r="AN384" s="177">
        <f t="shared" si="197"/>
        <v>19.608929143182515</v>
      </c>
      <c r="AO384" s="177">
        <f t="shared" si="197"/>
        <v>19.608928188809635</v>
      </c>
      <c r="AP384" s="177">
        <f t="shared" si="197"/>
        <v>19.60892140569775</v>
      </c>
      <c r="AQ384" s="177">
        <f t="shared" si="197"/>
        <v>19.608873196651803</v>
      </c>
      <c r="AR384" s="177">
        <f t="shared" si="197"/>
        <v>19.608530628041844</v>
      </c>
      <c r="AS384" s="177">
        <f t="shared" si="197"/>
        <v>19.606099566091071</v>
      </c>
      <c r="AT384" s="177">
        <f t="shared" si="197"/>
        <v>19.58900426715417</v>
      </c>
      <c r="AU384" s="177">
        <f t="shared" si="190"/>
        <v>19.475370594988004</v>
      </c>
    </row>
    <row r="385" spans="1:47" s="177" customFormat="1" ht="12.95" customHeight="1" x14ac:dyDescent="0.2">
      <c r="A385" s="59" t="s">
        <v>203</v>
      </c>
      <c r="B385" s="66"/>
      <c r="C385" s="59">
        <v>51556.279300000002</v>
      </c>
      <c r="D385" s="59">
        <v>5.0000000000000001E-4</v>
      </c>
      <c r="E385" s="199">
        <f t="shared" si="172"/>
        <v>8351.920044225908</v>
      </c>
      <c r="F385" s="199">
        <f t="shared" si="173"/>
        <v>8352</v>
      </c>
      <c r="G385" s="201">
        <f t="shared" si="194"/>
        <v>-5.4959999994025566E-2</v>
      </c>
      <c r="H385" s="199"/>
      <c r="J385" s="177">
        <f>G385</f>
        <v>-5.4959999994025566E-2</v>
      </c>
      <c r="O385" s="177">
        <f t="shared" ca="1" si="174"/>
        <v>1.3810642562516448E-2</v>
      </c>
      <c r="Q385" s="198">
        <f t="shared" si="175"/>
        <v>36537.779300000002</v>
      </c>
      <c r="S385" s="178">
        <f>S$17</f>
        <v>1</v>
      </c>
      <c r="Z385" s="177">
        <f t="shared" si="176"/>
        <v>8352</v>
      </c>
      <c r="AA385" s="177">
        <f t="shared" si="177"/>
        <v>-5.3161580301070134E-2</v>
      </c>
      <c r="AB385" s="177">
        <f t="shared" si="178"/>
        <v>-4.1964279875132925E-2</v>
      </c>
      <c r="AC385" s="177">
        <f t="shared" si="179"/>
        <v>-5.4959999994025566E-2</v>
      </c>
      <c r="AD385" s="177">
        <f t="shared" si="180"/>
        <v>-1.7984196929554316E-3</v>
      </c>
      <c r="AE385" s="177">
        <f t="shared" si="181"/>
        <v>3.234313392009909E-6</v>
      </c>
      <c r="AF385" s="177">
        <f t="shared" si="182"/>
        <v>-5.4959999994025566E-2</v>
      </c>
      <c r="AG385" s="178"/>
      <c r="AH385" s="177">
        <f t="shared" si="183"/>
        <v>-1.2995720118892641E-2</v>
      </c>
      <c r="AI385" s="177">
        <f t="shared" si="184"/>
        <v>1.1143012592266373</v>
      </c>
      <c r="AJ385" s="177">
        <f t="shared" si="185"/>
        <v>-0.98494084611250954</v>
      </c>
      <c r="AK385" s="177">
        <f t="shared" si="186"/>
        <v>0.15674506588892187</v>
      </c>
      <c r="AL385" s="177">
        <f t="shared" si="187"/>
        <v>0.94072917127954103</v>
      </c>
      <c r="AM385" s="177">
        <f t="shared" si="188"/>
        <v>0.508424641559722</v>
      </c>
      <c r="AN385" s="177">
        <f t="shared" si="197"/>
        <v>19.640947662364212</v>
      </c>
      <c r="AO385" s="177">
        <f t="shared" si="197"/>
        <v>19.64094683599809</v>
      </c>
      <c r="AP385" s="177">
        <f t="shared" si="197"/>
        <v>19.640940775400495</v>
      </c>
      <c r="AQ385" s="177">
        <f t="shared" si="197"/>
        <v>19.640896327904958</v>
      </c>
      <c r="AR385" s="177">
        <f t="shared" si="197"/>
        <v>19.640570417841907</v>
      </c>
      <c r="AS385" s="177">
        <f t="shared" si="197"/>
        <v>19.638183962432887</v>
      </c>
      <c r="AT385" s="177">
        <f t="shared" si="197"/>
        <v>19.62088011418097</v>
      </c>
      <c r="AU385" s="177">
        <f t="shared" si="190"/>
        <v>19.502953382311535</v>
      </c>
    </row>
    <row r="386" spans="1:47" s="177" customFormat="1" ht="12.95" customHeight="1" x14ac:dyDescent="0.2">
      <c r="A386" s="59" t="s">
        <v>203</v>
      </c>
      <c r="B386" s="66"/>
      <c r="C386" s="59">
        <v>51578.275199999996</v>
      </c>
      <c r="D386" s="59">
        <v>2.9999999999999997E-4</v>
      </c>
      <c r="E386" s="199">
        <f t="shared" si="172"/>
        <v>8383.9196659780591</v>
      </c>
      <c r="F386" s="199">
        <f t="shared" si="173"/>
        <v>8384</v>
      </c>
      <c r="G386" s="201">
        <f t="shared" si="194"/>
        <v>-5.5220000002009328E-2</v>
      </c>
      <c r="H386" s="199"/>
      <c r="J386" s="177">
        <f>G386</f>
        <v>-5.5220000002009328E-2</v>
      </c>
      <c r="O386" s="177">
        <f t="shared" ca="1" si="174"/>
        <v>1.3509345950194679E-2</v>
      </c>
      <c r="Q386" s="198">
        <f t="shared" si="175"/>
        <v>36559.775199999996</v>
      </c>
      <c r="S386" s="178">
        <f>S$17</f>
        <v>1</v>
      </c>
      <c r="Z386" s="177">
        <f t="shared" si="176"/>
        <v>8384</v>
      </c>
      <c r="AA386" s="177">
        <f t="shared" si="177"/>
        <v>-5.3274568079356675E-2</v>
      </c>
      <c r="AB386" s="177">
        <f t="shared" si="178"/>
        <v>-4.2235200082916542E-2</v>
      </c>
      <c r="AC386" s="177">
        <f t="shared" si="179"/>
        <v>-5.5220000002009328E-2</v>
      </c>
      <c r="AD386" s="177">
        <f t="shared" si="180"/>
        <v>-1.9454319226526531E-3</v>
      </c>
      <c r="AE386" s="177">
        <f t="shared" si="181"/>
        <v>3.7847053656759986E-6</v>
      </c>
      <c r="AF386" s="177">
        <f t="shared" si="182"/>
        <v>-5.5220000002009328E-2</v>
      </c>
      <c r="AG386" s="178"/>
      <c r="AH386" s="177">
        <f t="shared" si="183"/>
        <v>-1.2984799919092785E-2</v>
      </c>
      <c r="AI386" s="177">
        <f t="shared" si="184"/>
        <v>1.1108516680238629</v>
      </c>
      <c r="AJ386" s="177">
        <f t="shared" si="185"/>
        <v>-0.98093116438335293</v>
      </c>
      <c r="AK386" s="177">
        <f t="shared" si="186"/>
        <v>0.15920333299791395</v>
      </c>
      <c r="AL386" s="177">
        <f t="shared" si="187"/>
        <v>0.96256472513928515</v>
      </c>
      <c r="AM386" s="177">
        <f t="shared" si="188"/>
        <v>0.52224186251611882</v>
      </c>
      <c r="AN386" s="177">
        <f t="shared" si="197"/>
        <v>19.660200871485937</v>
      </c>
      <c r="AO386" s="177">
        <f t="shared" si="197"/>
        <v>19.660200118699429</v>
      </c>
      <c r="AP386" s="177">
        <f t="shared" si="197"/>
        <v>19.660194486962805</v>
      </c>
      <c r="AQ386" s="177">
        <f t="shared" si="197"/>
        <v>19.660152355946483</v>
      </c>
      <c r="AR386" s="177">
        <f t="shared" si="197"/>
        <v>19.659837233049888</v>
      </c>
      <c r="AS386" s="177">
        <f t="shared" si="197"/>
        <v>19.65748354124764</v>
      </c>
      <c r="AT386" s="177">
        <f t="shared" si="197"/>
        <v>19.640082678807854</v>
      </c>
      <c r="AU386" s="177">
        <f t="shared" si="190"/>
        <v>19.519607140695552</v>
      </c>
    </row>
    <row r="387" spans="1:47" s="177" customFormat="1" ht="12.95" customHeight="1" x14ac:dyDescent="0.2">
      <c r="A387" s="144" t="s">
        <v>200</v>
      </c>
      <c r="B387" s="145" t="s">
        <v>97</v>
      </c>
      <c r="C387" s="146">
        <v>51579.656999999999</v>
      </c>
      <c r="D387" s="196"/>
      <c r="E387" s="105">
        <f t="shared" si="172"/>
        <v>8385.9299077657215</v>
      </c>
      <c r="F387" s="199">
        <f t="shared" si="173"/>
        <v>8386</v>
      </c>
      <c r="G387" s="201">
        <f t="shared" si="194"/>
        <v>-4.8179999997955747E-2</v>
      </c>
      <c r="H387" s="199"/>
      <c r="K387" s="177">
        <f>G387</f>
        <v>-4.8179999997955747E-2</v>
      </c>
      <c r="O387" s="177">
        <f t="shared" ca="1" si="174"/>
        <v>1.3490514911924573E-2</v>
      </c>
      <c r="Q387" s="198">
        <f t="shared" si="175"/>
        <v>36561.156999999999</v>
      </c>
      <c r="S387" s="178">
        <f>S$18</f>
        <v>1</v>
      </c>
      <c r="Z387" s="177">
        <f t="shared" si="176"/>
        <v>8386</v>
      </c>
      <c r="AA387" s="177">
        <f t="shared" si="177"/>
        <v>-5.328146990947661E-2</v>
      </c>
      <c r="AB387" s="177">
        <f t="shared" si="178"/>
        <v>-3.519604104858267E-2</v>
      </c>
      <c r="AC387" s="177">
        <f t="shared" si="179"/>
        <v>-4.8179999997955747E-2</v>
      </c>
      <c r="AD387" s="177">
        <f t="shared" si="180"/>
        <v>5.1014699115208631E-3</v>
      </c>
      <c r="AE387" s="177">
        <f t="shared" si="181"/>
        <v>2.6024995258152683E-5</v>
      </c>
      <c r="AF387" s="177">
        <f t="shared" si="182"/>
        <v>-4.8179999997955747E-2</v>
      </c>
      <c r="AG387" s="178"/>
      <c r="AH387" s="177">
        <f t="shared" si="183"/>
        <v>-1.2983958949373075E-2</v>
      </c>
      <c r="AI387" s="177">
        <f t="shared" si="184"/>
        <v>1.1106350138228522</v>
      </c>
      <c r="AJ387" s="177">
        <f t="shared" si="185"/>
        <v>-0.98066589060367071</v>
      </c>
      <c r="AK387" s="177">
        <f t="shared" si="186"/>
        <v>0.15935396844049618</v>
      </c>
      <c r="AL387" s="177">
        <f t="shared" si="187"/>
        <v>0.96392494615213109</v>
      </c>
      <c r="AM387" s="177">
        <f t="shared" si="188"/>
        <v>0.52310777171352274</v>
      </c>
      <c r="AN387" s="177">
        <f t="shared" si="197"/>
        <v>19.661402211487449</v>
      </c>
      <c r="AO387" s="177">
        <f t="shared" si="197"/>
        <v>19.661401463195837</v>
      </c>
      <c r="AP387" s="177">
        <f t="shared" si="197"/>
        <v>19.661395857999658</v>
      </c>
      <c r="AQ387" s="177">
        <f t="shared" si="197"/>
        <v>19.661353872448128</v>
      </c>
      <c r="AR387" s="177">
        <f t="shared" si="197"/>
        <v>19.661039440021561</v>
      </c>
      <c r="AS387" s="177">
        <f t="shared" si="197"/>
        <v>19.658687936716586</v>
      </c>
      <c r="AT387" s="177">
        <f t="shared" si="197"/>
        <v>19.641281736971912</v>
      </c>
      <c r="AU387" s="177">
        <f t="shared" si="190"/>
        <v>19.520648000594555</v>
      </c>
    </row>
    <row r="388" spans="1:47" s="177" customFormat="1" ht="12.95" customHeight="1" x14ac:dyDescent="0.2">
      <c r="A388" s="144" t="s">
        <v>200</v>
      </c>
      <c r="B388" s="145" t="s">
        <v>97</v>
      </c>
      <c r="C388" s="146">
        <v>51629.822</v>
      </c>
      <c r="D388" s="196"/>
      <c r="E388" s="105">
        <f t="shared" si="172"/>
        <v>8458.909918822199</v>
      </c>
      <c r="F388" s="199">
        <f t="shared" si="173"/>
        <v>8459</v>
      </c>
      <c r="G388" s="201">
        <f t="shared" si="194"/>
        <v>-6.1920000000100117E-2</v>
      </c>
      <c r="H388" s="199"/>
      <c r="K388" s="177">
        <f>G388</f>
        <v>-6.1920000000100117E-2</v>
      </c>
      <c r="O388" s="177">
        <f t="shared" ca="1" si="174"/>
        <v>1.2803182015065542E-2</v>
      </c>
      <c r="Q388" s="198">
        <f t="shared" si="175"/>
        <v>36611.322</v>
      </c>
      <c r="S388" s="178">
        <f>S$18</f>
        <v>1</v>
      </c>
      <c r="Z388" s="177">
        <f t="shared" si="176"/>
        <v>8459</v>
      </c>
      <c r="AA388" s="177">
        <f t="shared" si="177"/>
        <v>-5.3520663553316139E-2</v>
      </c>
      <c r="AB388" s="177">
        <f t="shared" si="178"/>
        <v>-4.8979342952071986E-2</v>
      </c>
      <c r="AC388" s="177">
        <f t="shared" si="179"/>
        <v>-6.1920000000100117E-2</v>
      </c>
      <c r="AD388" s="177">
        <f t="shared" si="180"/>
        <v>-8.3993364467839782E-3</v>
      </c>
      <c r="AE388" s="177">
        <f t="shared" si="181"/>
        <v>7.0548852746273703E-5</v>
      </c>
      <c r="AF388" s="177">
        <f t="shared" si="182"/>
        <v>-6.1920000000100117E-2</v>
      </c>
      <c r="AG388" s="178"/>
      <c r="AH388" s="177">
        <f t="shared" si="183"/>
        <v>-1.2940657048028135E-2</v>
      </c>
      <c r="AI388" s="177">
        <f t="shared" si="184"/>
        <v>1.1026503499978355</v>
      </c>
      <c r="AJ388" s="177">
        <f t="shared" si="185"/>
        <v>-0.96983483123975978</v>
      </c>
      <c r="AK388" s="177">
        <f t="shared" si="186"/>
        <v>0.16461075051964022</v>
      </c>
      <c r="AL388" s="177">
        <f t="shared" si="187"/>
        <v>1.0132083844915467</v>
      </c>
      <c r="AM388" s="177">
        <f t="shared" si="188"/>
        <v>0.55490885547437685</v>
      </c>
      <c r="AN388" s="177">
        <f t="shared" si="197"/>
        <v>19.705089709829281</v>
      </c>
      <c r="AO388" s="177">
        <f t="shared" si="197"/>
        <v>19.705089116377255</v>
      </c>
      <c r="AP388" s="177">
        <f t="shared" si="197"/>
        <v>19.705084451788203</v>
      </c>
      <c r="AQ388" s="177">
        <f t="shared" si="197"/>
        <v>19.705047788549148</v>
      </c>
      <c r="AR388" s="177">
        <f t="shared" si="197"/>
        <v>19.704759672727</v>
      </c>
      <c r="AS388" s="177">
        <f t="shared" si="197"/>
        <v>19.702498845385055</v>
      </c>
      <c r="AT388" s="177">
        <f t="shared" si="197"/>
        <v>19.684956539881412</v>
      </c>
      <c r="AU388" s="177">
        <f t="shared" si="190"/>
        <v>19.558639386908098</v>
      </c>
    </row>
    <row r="389" spans="1:47" s="177" customFormat="1" ht="12.95" customHeight="1" x14ac:dyDescent="0.2">
      <c r="A389" s="144" t="s">
        <v>200</v>
      </c>
      <c r="B389" s="145" t="s">
        <v>97</v>
      </c>
      <c r="C389" s="146">
        <v>51634.640299999999</v>
      </c>
      <c r="D389" s="196"/>
      <c r="E389" s="105">
        <f t="shared" si="172"/>
        <v>8465.9195786901</v>
      </c>
      <c r="F389" s="199">
        <f t="shared" si="173"/>
        <v>8466</v>
      </c>
      <c r="G389" s="201">
        <f t="shared" si="194"/>
        <v>-5.5280000000493601E-2</v>
      </c>
      <c r="H389" s="199"/>
      <c r="K389" s="177">
        <f>G389</f>
        <v>-5.5280000000493601E-2</v>
      </c>
      <c r="O389" s="177">
        <f t="shared" ca="1" si="174"/>
        <v>1.2737273381120157E-2</v>
      </c>
      <c r="Q389" s="198">
        <f t="shared" si="175"/>
        <v>36616.140299999999</v>
      </c>
      <c r="S389" s="178">
        <f>S$18</f>
        <v>1</v>
      </c>
      <c r="Z389" s="177">
        <f t="shared" si="176"/>
        <v>8466</v>
      </c>
      <c r="AA389" s="177">
        <f t="shared" si="177"/>
        <v>-5.3542310856871556E-2</v>
      </c>
      <c r="AB389" s="177">
        <f t="shared" si="178"/>
        <v>-4.2344772331613788E-2</v>
      </c>
      <c r="AC389" s="177">
        <f t="shared" si="179"/>
        <v>-5.5280000000493601E-2</v>
      </c>
      <c r="AD389" s="177">
        <f t="shared" si="180"/>
        <v>-1.7376891436220454E-3</v>
      </c>
      <c r="AE389" s="177">
        <f t="shared" si="181"/>
        <v>3.0195635598619173E-6</v>
      </c>
      <c r="AF389" s="177">
        <f t="shared" si="182"/>
        <v>-5.5280000000493601E-2</v>
      </c>
      <c r="AG389" s="178"/>
      <c r="AH389" s="177">
        <f t="shared" si="183"/>
        <v>-1.2935227668879813E-2</v>
      </c>
      <c r="AI389" s="177">
        <f t="shared" si="184"/>
        <v>1.1018774695890607</v>
      </c>
      <c r="AJ389" s="177">
        <f t="shared" si="185"/>
        <v>-0.96868132698839005</v>
      </c>
      <c r="AK389" s="177">
        <f t="shared" si="186"/>
        <v>0.16509020180327891</v>
      </c>
      <c r="AL389" s="177">
        <f t="shared" si="187"/>
        <v>1.0178967482200769</v>
      </c>
      <c r="AM389" s="177">
        <f t="shared" si="188"/>
        <v>0.55797886593035162</v>
      </c>
      <c r="AN389" s="177">
        <f t="shared" si="197"/>
        <v>19.709262301007222</v>
      </c>
      <c r="AO389" s="177">
        <f t="shared" si="197"/>
        <v>19.709261721404594</v>
      </c>
      <c r="AP389" s="177">
        <f t="shared" si="197"/>
        <v>19.709257143645523</v>
      </c>
      <c r="AQ389" s="177">
        <f t="shared" si="197"/>
        <v>19.709220988904892</v>
      </c>
      <c r="AR389" s="177">
        <f t="shared" si="197"/>
        <v>19.708935495219745</v>
      </c>
      <c r="AS389" s="177">
        <f t="shared" si="197"/>
        <v>19.706684422655851</v>
      </c>
      <c r="AT389" s="177">
        <f t="shared" si="197"/>
        <v>19.689135084020403</v>
      </c>
      <c r="AU389" s="177">
        <f t="shared" si="190"/>
        <v>19.5622823965546</v>
      </c>
    </row>
    <row r="390" spans="1:47" s="177" customFormat="1" ht="12.95" customHeight="1" x14ac:dyDescent="0.2">
      <c r="A390" s="147" t="s">
        <v>275</v>
      </c>
      <c r="B390" s="147" t="s">
        <v>52</v>
      </c>
      <c r="C390" s="148">
        <v>51634.646800000002</v>
      </c>
      <c r="D390" s="149">
        <v>1E-4</v>
      </c>
      <c r="E390" s="105">
        <f t="shared" si="172"/>
        <v>8465.9290348860959</v>
      </c>
      <c r="F390" s="199">
        <f t="shared" si="173"/>
        <v>8466</v>
      </c>
      <c r="G390" s="201">
        <f t="shared" si="194"/>
        <v>-4.8779999997350387E-2</v>
      </c>
      <c r="H390" s="199"/>
      <c r="K390" s="177">
        <f>G390</f>
        <v>-4.8779999997350387E-2</v>
      </c>
      <c r="O390" s="177">
        <f t="shared" ca="1" si="174"/>
        <v>1.2737273381120157E-2</v>
      </c>
      <c r="Q390" s="198">
        <f t="shared" si="175"/>
        <v>36616.146800000002</v>
      </c>
      <c r="S390" s="178">
        <f>S$18</f>
        <v>1</v>
      </c>
      <c r="Z390" s="177">
        <f t="shared" si="176"/>
        <v>8466</v>
      </c>
      <c r="AA390" s="177">
        <f t="shared" si="177"/>
        <v>-5.3542310856871556E-2</v>
      </c>
      <c r="AB390" s="177">
        <f t="shared" si="178"/>
        <v>-3.5844772328470574E-2</v>
      </c>
      <c r="AC390" s="177">
        <f t="shared" si="179"/>
        <v>-4.8779999997350387E-2</v>
      </c>
      <c r="AD390" s="177">
        <f t="shared" si="180"/>
        <v>4.7623108595211683E-3</v>
      </c>
      <c r="AE390" s="177">
        <f t="shared" si="181"/>
        <v>2.2679604722713247E-5</v>
      </c>
      <c r="AF390" s="177">
        <f t="shared" si="182"/>
        <v>-4.8779999997350387E-2</v>
      </c>
      <c r="AG390" s="178"/>
      <c r="AH390" s="177">
        <f t="shared" si="183"/>
        <v>-1.2935227668879813E-2</v>
      </c>
      <c r="AI390" s="177">
        <f t="shared" si="184"/>
        <v>1.1018774695890607</v>
      </c>
      <c r="AJ390" s="177">
        <f t="shared" si="185"/>
        <v>-0.96868132698839005</v>
      </c>
      <c r="AK390" s="177">
        <f t="shared" si="186"/>
        <v>0.16509020180327891</v>
      </c>
      <c r="AL390" s="177">
        <f t="shared" si="187"/>
        <v>1.0178967482200769</v>
      </c>
      <c r="AM390" s="177">
        <f t="shared" si="188"/>
        <v>0.55797886593035162</v>
      </c>
      <c r="AN390" s="177">
        <f t="shared" si="197"/>
        <v>19.709262301007222</v>
      </c>
      <c r="AO390" s="177">
        <f t="shared" si="197"/>
        <v>19.709261721404594</v>
      </c>
      <c r="AP390" s="177">
        <f t="shared" si="197"/>
        <v>19.709257143645523</v>
      </c>
      <c r="AQ390" s="177">
        <f t="shared" si="197"/>
        <v>19.709220988904892</v>
      </c>
      <c r="AR390" s="177">
        <f t="shared" si="197"/>
        <v>19.708935495219745</v>
      </c>
      <c r="AS390" s="177">
        <f t="shared" si="197"/>
        <v>19.706684422655851</v>
      </c>
      <c r="AT390" s="177">
        <f t="shared" si="197"/>
        <v>19.689135084020403</v>
      </c>
      <c r="AU390" s="177">
        <f t="shared" si="190"/>
        <v>19.5622823965546</v>
      </c>
    </row>
    <row r="391" spans="1:47" s="177" customFormat="1" ht="12.95" customHeight="1" x14ac:dyDescent="0.2">
      <c r="A391" s="144" t="s">
        <v>200</v>
      </c>
      <c r="B391" s="145" t="s">
        <v>97</v>
      </c>
      <c r="C391" s="146">
        <v>51634.648000000001</v>
      </c>
      <c r="D391" s="196"/>
      <c r="E391" s="105">
        <f t="shared" si="172"/>
        <v>8465.9307806453544</v>
      </c>
      <c r="F391" s="199">
        <f t="shared" si="173"/>
        <v>8466</v>
      </c>
      <c r="G391" s="201">
        <f t="shared" ref="G391:G409" si="198">C391-(C$7+C$8*F391)</f>
        <v>-4.7579999998561107E-2</v>
      </c>
      <c r="H391" s="199"/>
      <c r="K391" s="177">
        <f>G391</f>
        <v>-4.7579999998561107E-2</v>
      </c>
      <c r="O391" s="177">
        <f t="shared" ca="1" si="174"/>
        <v>1.2737273381120157E-2</v>
      </c>
      <c r="Q391" s="198">
        <f t="shared" si="175"/>
        <v>36616.148000000001</v>
      </c>
      <c r="S391" s="178">
        <f>S$18</f>
        <v>1</v>
      </c>
      <c r="Z391" s="177">
        <f t="shared" si="176"/>
        <v>8466</v>
      </c>
      <c r="AA391" s="177">
        <f t="shared" si="177"/>
        <v>-5.3542310856871556E-2</v>
      </c>
      <c r="AB391" s="177">
        <f t="shared" si="178"/>
        <v>-3.4644772329681293E-2</v>
      </c>
      <c r="AC391" s="177">
        <f t="shared" si="179"/>
        <v>-4.7579999998561107E-2</v>
      </c>
      <c r="AD391" s="177">
        <f t="shared" si="180"/>
        <v>5.9623108583104489E-3</v>
      </c>
      <c r="AE391" s="177">
        <f t="shared" si="181"/>
        <v>3.5549150771126684E-5</v>
      </c>
      <c r="AF391" s="177">
        <f t="shared" si="182"/>
        <v>-4.7579999998561107E-2</v>
      </c>
      <c r="AG391" s="178"/>
      <c r="AH391" s="177">
        <f t="shared" si="183"/>
        <v>-1.2935227668879813E-2</v>
      </c>
      <c r="AI391" s="177">
        <f t="shared" si="184"/>
        <v>1.1018774695890607</v>
      </c>
      <c r="AJ391" s="177">
        <f t="shared" si="185"/>
        <v>-0.96868132698839005</v>
      </c>
      <c r="AK391" s="177">
        <f t="shared" si="186"/>
        <v>0.16509020180327891</v>
      </c>
      <c r="AL391" s="177">
        <f t="shared" si="187"/>
        <v>1.0178967482200769</v>
      </c>
      <c r="AM391" s="177">
        <f t="shared" si="188"/>
        <v>0.55797886593035162</v>
      </c>
      <c r="AN391" s="177">
        <f t="shared" ref="AN391:AT400" si="199">$AU391+$AB$7*SIN(AO391)</f>
        <v>19.709262301007222</v>
      </c>
      <c r="AO391" s="177">
        <f t="shared" si="199"/>
        <v>19.709261721404594</v>
      </c>
      <c r="AP391" s="177">
        <f t="shared" si="199"/>
        <v>19.709257143645523</v>
      </c>
      <c r="AQ391" s="177">
        <f t="shared" si="199"/>
        <v>19.709220988904892</v>
      </c>
      <c r="AR391" s="177">
        <f t="shared" si="199"/>
        <v>19.708935495219745</v>
      </c>
      <c r="AS391" s="177">
        <f t="shared" si="199"/>
        <v>19.706684422655851</v>
      </c>
      <c r="AT391" s="177">
        <f t="shared" si="199"/>
        <v>19.689135084020403</v>
      </c>
      <c r="AU391" s="177">
        <f t="shared" si="190"/>
        <v>19.5622823965546</v>
      </c>
    </row>
    <row r="392" spans="1:47" s="177" customFormat="1" ht="12.95" customHeight="1" x14ac:dyDescent="0.2">
      <c r="A392" s="144" t="s">
        <v>189</v>
      </c>
      <c r="B392" s="145" t="s">
        <v>97</v>
      </c>
      <c r="C392" s="146">
        <v>51663.5164</v>
      </c>
      <c r="D392" s="196"/>
      <c r="E392" s="105">
        <f t="shared" si="172"/>
        <v>8507.9285111583158</v>
      </c>
      <c r="F392" s="199">
        <f t="shared" si="173"/>
        <v>8508</v>
      </c>
      <c r="G392" s="201">
        <f t="shared" si="198"/>
        <v>-4.913999999553198E-2</v>
      </c>
      <c r="H392" s="199"/>
      <c r="I392" s="177">
        <f>G392</f>
        <v>-4.913999999553198E-2</v>
      </c>
      <c r="O392" s="177">
        <f t="shared" ca="1" si="174"/>
        <v>1.2341821577447842E-2</v>
      </c>
      <c r="Q392" s="198">
        <f t="shared" si="175"/>
        <v>36645.0164</v>
      </c>
      <c r="S392" s="178">
        <f>S$16</f>
        <v>0.1</v>
      </c>
      <c r="Z392" s="177">
        <f t="shared" si="176"/>
        <v>8508</v>
      </c>
      <c r="AA392" s="177">
        <f t="shared" si="177"/>
        <v>-5.366752680064614E-2</v>
      </c>
      <c r="AB392" s="177">
        <f t="shared" si="178"/>
        <v>-3.6241972631873676E-2</v>
      </c>
      <c r="AC392" s="177">
        <f t="shared" si="179"/>
        <v>-4.913999999553198E-2</v>
      </c>
      <c r="AD392" s="177">
        <f t="shared" si="180"/>
        <v>4.5275268051141598E-3</v>
      </c>
      <c r="AE392" s="177">
        <f t="shared" si="181"/>
        <v>2.0498498971027234E-6</v>
      </c>
      <c r="AF392" s="177">
        <f t="shared" si="182"/>
        <v>-4.913999999553198E-2</v>
      </c>
      <c r="AG392" s="178"/>
      <c r="AH392" s="177">
        <f t="shared" si="183"/>
        <v>-1.2898027363658303E-2</v>
      </c>
      <c r="AI392" s="177">
        <f t="shared" si="184"/>
        <v>1.0972169761067874</v>
      </c>
      <c r="AJ392" s="177">
        <f t="shared" si="185"/>
        <v>-0.96135216734231077</v>
      </c>
      <c r="AK392" s="177">
        <f t="shared" si="186"/>
        <v>0.16787689864293337</v>
      </c>
      <c r="AL392" s="177">
        <f t="shared" si="187"/>
        <v>1.045888637886329</v>
      </c>
      <c r="AM392" s="177">
        <f t="shared" si="188"/>
        <v>0.57647798978298403</v>
      </c>
      <c r="AN392" s="177">
        <f t="shared" si="199"/>
        <v>19.734236214125147</v>
      </c>
      <c r="AO392" s="177">
        <f t="shared" si="199"/>
        <v>19.734235713725912</v>
      </c>
      <c r="AP392" s="177">
        <f t="shared" si="199"/>
        <v>19.734231642226458</v>
      </c>
      <c r="AQ392" s="177">
        <f t="shared" si="199"/>
        <v>19.734198515214825</v>
      </c>
      <c r="AR392" s="177">
        <f t="shared" si="199"/>
        <v>19.733929033124927</v>
      </c>
      <c r="AS392" s="177">
        <f t="shared" si="199"/>
        <v>19.731740129010809</v>
      </c>
      <c r="AT392" s="177">
        <f t="shared" si="199"/>
        <v>19.714170747619882</v>
      </c>
      <c r="AU392" s="177">
        <f t="shared" si="190"/>
        <v>19.584140454433626</v>
      </c>
    </row>
    <row r="393" spans="1:47" s="177" customFormat="1" ht="12.95" customHeight="1" x14ac:dyDescent="0.2">
      <c r="A393" s="144" t="s">
        <v>200</v>
      </c>
      <c r="B393" s="145" t="s">
        <v>97</v>
      </c>
      <c r="C393" s="146">
        <v>51667.637999999999</v>
      </c>
      <c r="D393" s="196"/>
      <c r="E393" s="105">
        <f t="shared" si="172"/>
        <v>8513.9246122959667</v>
      </c>
      <c r="F393" s="199">
        <f t="shared" si="173"/>
        <v>8514</v>
      </c>
      <c r="G393" s="201">
        <f t="shared" si="198"/>
        <v>-5.1820000000589062E-2</v>
      </c>
      <c r="H393" s="199"/>
      <c r="K393" s="177">
        <f t="shared" ref="K393:K409" si="200">G393</f>
        <v>-5.1820000000589062E-2</v>
      </c>
      <c r="O393" s="177">
        <f t="shared" ca="1" si="174"/>
        <v>1.2285328462637524E-2</v>
      </c>
      <c r="Q393" s="198">
        <f t="shared" si="175"/>
        <v>36649.137999999999</v>
      </c>
      <c r="S393" s="178">
        <f t="shared" ref="S393:S409" si="201">S$18</f>
        <v>1</v>
      </c>
      <c r="Z393" s="177">
        <f t="shared" si="176"/>
        <v>8514</v>
      </c>
      <c r="AA393" s="177">
        <f t="shared" si="177"/>
        <v>-5.3684766084355372E-2</v>
      </c>
      <c r="AB393" s="177">
        <f t="shared" si="178"/>
        <v>-3.8927929538451679E-2</v>
      </c>
      <c r="AC393" s="177">
        <f t="shared" si="179"/>
        <v>-5.1820000000589062E-2</v>
      </c>
      <c r="AD393" s="177">
        <f t="shared" si="180"/>
        <v>1.8647660837663102E-3</v>
      </c>
      <c r="AE393" s="177">
        <f t="shared" si="181"/>
        <v>3.4773525471651416E-6</v>
      </c>
      <c r="AF393" s="177">
        <f t="shared" si="182"/>
        <v>-5.1820000000589062E-2</v>
      </c>
      <c r="AG393" s="178"/>
      <c r="AH393" s="177">
        <f t="shared" si="183"/>
        <v>-1.2892070462137381E-2</v>
      </c>
      <c r="AI393" s="177">
        <f t="shared" si="184"/>
        <v>1.0965481496429066</v>
      </c>
      <c r="AJ393" s="177">
        <f t="shared" si="185"/>
        <v>-0.96024892828571484</v>
      </c>
      <c r="AK393" s="177">
        <f t="shared" si="186"/>
        <v>0.16826243889189377</v>
      </c>
      <c r="AL393" s="177">
        <f t="shared" si="187"/>
        <v>1.0498680922766084</v>
      </c>
      <c r="AM393" s="177">
        <f t="shared" si="188"/>
        <v>0.57913200454183633</v>
      </c>
      <c r="AN393" s="177">
        <f t="shared" si="199"/>
        <v>19.737795259655609</v>
      </c>
      <c r="AO393" s="177">
        <f t="shared" si="199"/>
        <v>19.737794770016883</v>
      </c>
      <c r="AP393" s="177">
        <f t="shared" si="199"/>
        <v>19.7377907686529</v>
      </c>
      <c r="AQ393" s="177">
        <f t="shared" si="199"/>
        <v>19.737758069947823</v>
      </c>
      <c r="AR393" s="177">
        <f t="shared" si="199"/>
        <v>19.737490909005718</v>
      </c>
      <c r="AS393" s="177">
        <f t="shared" si="199"/>
        <v>19.735311378612511</v>
      </c>
      <c r="AT393" s="177">
        <f t="shared" si="199"/>
        <v>19.717742234790112</v>
      </c>
      <c r="AU393" s="177">
        <f t="shared" si="190"/>
        <v>19.587263034130629</v>
      </c>
    </row>
    <row r="394" spans="1:47" s="177" customFormat="1" ht="12.95" customHeight="1" x14ac:dyDescent="0.2">
      <c r="A394" s="144" t="s">
        <v>200</v>
      </c>
      <c r="B394" s="145" t="s">
        <v>97</v>
      </c>
      <c r="C394" s="146">
        <v>51693.752</v>
      </c>
      <c r="D394" s="196"/>
      <c r="E394" s="105">
        <f t="shared" si="172"/>
        <v>8551.9152433879408</v>
      </c>
      <c r="F394" s="199">
        <f t="shared" si="173"/>
        <v>8552</v>
      </c>
      <c r="G394" s="201">
        <f t="shared" si="198"/>
        <v>-5.8259999997972045E-2</v>
      </c>
      <c r="H394" s="199"/>
      <c r="K394" s="177">
        <f t="shared" si="200"/>
        <v>-5.8259999997972045E-2</v>
      </c>
      <c r="O394" s="177">
        <f t="shared" ca="1" si="174"/>
        <v>1.1927538735505422E-2</v>
      </c>
      <c r="Q394" s="198">
        <f t="shared" si="175"/>
        <v>36675.252</v>
      </c>
      <c r="S394" s="178">
        <f t="shared" si="201"/>
        <v>1</v>
      </c>
      <c r="Z394" s="177">
        <f t="shared" si="176"/>
        <v>8552</v>
      </c>
      <c r="AA394" s="177">
        <f t="shared" si="177"/>
        <v>-5.3790224015231168E-2</v>
      </c>
      <c r="AB394" s="177">
        <f t="shared" si="178"/>
        <v>-4.5409345154874992E-2</v>
      </c>
      <c r="AC394" s="177">
        <f t="shared" si="179"/>
        <v>-5.8259999997972045E-2</v>
      </c>
      <c r="AD394" s="177">
        <f t="shared" si="180"/>
        <v>-4.469775982740877E-3</v>
      </c>
      <c r="AE394" s="177">
        <f t="shared" si="181"/>
        <v>1.9978897335887173E-5</v>
      </c>
      <c r="AF394" s="177">
        <f t="shared" si="182"/>
        <v>-5.8259999997972045E-2</v>
      </c>
      <c r="AG394" s="178"/>
      <c r="AH394" s="177">
        <f t="shared" si="183"/>
        <v>-1.2850654843097055E-2</v>
      </c>
      <c r="AI394" s="177">
        <f t="shared" si="184"/>
        <v>1.0922964313535621</v>
      </c>
      <c r="AJ394" s="177">
        <f t="shared" si="185"/>
        <v>-0.95294356263923297</v>
      </c>
      <c r="AK394" s="177">
        <f t="shared" si="186"/>
        <v>0.17063165679531611</v>
      </c>
      <c r="AL394" s="177">
        <f t="shared" si="187"/>
        <v>1.0749584983531022</v>
      </c>
      <c r="AM394" s="177">
        <f t="shared" si="188"/>
        <v>0.59600828898882663</v>
      </c>
      <c r="AN394" s="177">
        <f t="shared" si="199"/>
        <v>19.760285366721586</v>
      </c>
      <c r="AO394" s="177">
        <f t="shared" si="199"/>
        <v>19.760284941958115</v>
      </c>
      <c r="AP394" s="177">
        <f t="shared" si="199"/>
        <v>19.760281371069947</v>
      </c>
      <c r="AQ394" s="177">
        <f t="shared" si="199"/>
        <v>19.760251352089316</v>
      </c>
      <c r="AR394" s="177">
        <f t="shared" si="199"/>
        <v>19.7599990408103</v>
      </c>
      <c r="AS394" s="177">
        <f t="shared" si="199"/>
        <v>19.757881579183376</v>
      </c>
      <c r="AT394" s="177">
        <f t="shared" si="199"/>
        <v>19.740331929733539</v>
      </c>
      <c r="AU394" s="177">
        <f t="shared" si="190"/>
        <v>19.607039372211648</v>
      </c>
    </row>
    <row r="395" spans="1:47" s="177" customFormat="1" ht="12.95" customHeight="1" x14ac:dyDescent="0.2">
      <c r="A395" s="144" t="s">
        <v>200</v>
      </c>
      <c r="B395" s="145" t="s">
        <v>97</v>
      </c>
      <c r="C395" s="146">
        <v>51935.716999999997</v>
      </c>
      <c r="D395" s="196"/>
      <c r="E395" s="105">
        <f t="shared" si="172"/>
        <v>8903.9257761354693</v>
      </c>
      <c r="F395" s="199">
        <f t="shared" si="173"/>
        <v>8904</v>
      </c>
      <c r="G395" s="201">
        <f t="shared" si="198"/>
        <v>-5.1019999998970889E-2</v>
      </c>
      <c r="H395" s="199"/>
      <c r="K395" s="177">
        <f t="shared" si="200"/>
        <v>-5.1019999998970889E-2</v>
      </c>
      <c r="O395" s="177">
        <f t="shared" ca="1" si="174"/>
        <v>8.6132759999660163E-3</v>
      </c>
      <c r="Q395" s="198">
        <f t="shared" si="175"/>
        <v>36917.216999999997</v>
      </c>
      <c r="S395" s="178">
        <f t="shared" si="201"/>
        <v>1</v>
      </c>
      <c r="Z395" s="177">
        <f t="shared" si="176"/>
        <v>8904</v>
      </c>
      <c r="AA395" s="177">
        <f t="shared" si="177"/>
        <v>-5.4478410968003314E-2</v>
      </c>
      <c r="AB395" s="177">
        <f t="shared" si="178"/>
        <v>-3.8838746233651661E-2</v>
      </c>
      <c r="AC395" s="177">
        <f t="shared" si="179"/>
        <v>-5.1019999998970889E-2</v>
      </c>
      <c r="AD395" s="177">
        <f t="shared" si="180"/>
        <v>3.4584109690324258E-3</v>
      </c>
      <c r="AE395" s="177">
        <f t="shared" si="181"/>
        <v>1.1960606430723802E-5</v>
      </c>
      <c r="AF395" s="177">
        <f t="shared" si="182"/>
        <v>-5.1019999998970889E-2</v>
      </c>
      <c r="AG395" s="178"/>
      <c r="AH395" s="177">
        <f t="shared" si="183"/>
        <v>-1.2181253765319226E-2</v>
      </c>
      <c r="AI395" s="177">
        <f t="shared" si="184"/>
        <v>1.0522467667165523</v>
      </c>
      <c r="AJ395" s="177">
        <f t="shared" si="185"/>
        <v>-0.86222821930996929</v>
      </c>
      <c r="AK395" s="177">
        <f t="shared" si="186"/>
        <v>0.18682630679051476</v>
      </c>
      <c r="AL395" s="177">
        <f t="shared" si="187"/>
        <v>1.2981082861580679</v>
      </c>
      <c r="AM395" s="177">
        <f t="shared" si="188"/>
        <v>0.75871299329303854</v>
      </c>
      <c r="AN395" s="177">
        <f t="shared" si="199"/>
        <v>19.964407629855739</v>
      </c>
      <c r="AO395" s="177">
        <f t="shared" si="199"/>
        <v>19.964407555924652</v>
      </c>
      <c r="AP395" s="177">
        <f t="shared" si="199"/>
        <v>19.964406690401955</v>
      </c>
      <c r="AQ395" s="177">
        <f t="shared" si="199"/>
        <v>19.964396557706895</v>
      </c>
      <c r="AR395" s="177">
        <f t="shared" si="199"/>
        <v>19.964277949569986</v>
      </c>
      <c r="AS395" s="177">
        <f t="shared" si="199"/>
        <v>19.962891709489131</v>
      </c>
      <c r="AT395" s="177">
        <f t="shared" si="199"/>
        <v>19.946969564575443</v>
      </c>
      <c r="AU395" s="177">
        <f t="shared" si="190"/>
        <v>19.790230714435854</v>
      </c>
    </row>
    <row r="396" spans="1:47" s="177" customFormat="1" ht="12.95" customHeight="1" x14ac:dyDescent="0.2">
      <c r="A396" s="144" t="s">
        <v>200</v>
      </c>
      <c r="B396" s="145" t="s">
        <v>97</v>
      </c>
      <c r="C396" s="146">
        <v>51946.711300000003</v>
      </c>
      <c r="D396" s="196"/>
      <c r="E396" s="105">
        <f t="shared" si="172"/>
        <v>8919.9202769938092</v>
      </c>
      <c r="F396" s="199">
        <f t="shared" si="173"/>
        <v>8920</v>
      </c>
      <c r="G396" s="201">
        <f t="shared" si="198"/>
        <v>-5.4799999990791548E-2</v>
      </c>
      <c r="H396" s="199"/>
      <c r="K396" s="177">
        <f t="shared" si="200"/>
        <v>-5.4799999990791548E-2</v>
      </c>
      <c r="O396" s="177">
        <f t="shared" ca="1" si="174"/>
        <v>8.4626276938051387E-3</v>
      </c>
      <c r="Q396" s="198">
        <f t="shared" si="175"/>
        <v>36928.211300000003</v>
      </c>
      <c r="S396" s="178">
        <f t="shared" si="201"/>
        <v>1</v>
      </c>
      <c r="Z396" s="177">
        <f t="shared" si="176"/>
        <v>8920</v>
      </c>
      <c r="AA396" s="177">
        <f t="shared" si="177"/>
        <v>-5.4498101982065783E-2</v>
      </c>
      <c r="AB396" s="177">
        <f t="shared" si="178"/>
        <v>-4.2660638310017457E-2</v>
      </c>
      <c r="AC396" s="177">
        <f t="shared" si="179"/>
        <v>-5.4799999990791548E-2</v>
      </c>
      <c r="AD396" s="177">
        <f t="shared" si="180"/>
        <v>-3.01898008725765E-4</v>
      </c>
      <c r="AE396" s="177">
        <f t="shared" si="181"/>
        <v>9.1142407672582082E-8</v>
      </c>
      <c r="AF396" s="177">
        <f t="shared" si="182"/>
        <v>-5.4799999990791548E-2</v>
      </c>
      <c r="AG396" s="178"/>
      <c r="AH396" s="177">
        <f t="shared" si="183"/>
        <v>-1.2139361680774088E-2</v>
      </c>
      <c r="AI396" s="177">
        <f t="shared" si="184"/>
        <v>1.0504229690230946</v>
      </c>
      <c r="AJ396" s="177">
        <f t="shared" si="185"/>
        <v>-0.85724933143302207</v>
      </c>
      <c r="AK396" s="177">
        <f t="shared" si="186"/>
        <v>0.18732676727102673</v>
      </c>
      <c r="AL396" s="177">
        <f t="shared" si="187"/>
        <v>1.3078571476553886</v>
      </c>
      <c r="AM396" s="177">
        <f t="shared" si="188"/>
        <v>0.76642193871125641</v>
      </c>
      <c r="AN396" s="177">
        <f t="shared" si="199"/>
        <v>19.973504310647968</v>
      </c>
      <c r="AO396" s="177">
        <f t="shared" si="199"/>
        <v>19.973504243889568</v>
      </c>
      <c r="AP396" s="177">
        <f t="shared" si="199"/>
        <v>19.973503447534043</v>
      </c>
      <c r="AQ396" s="177">
        <f t="shared" si="199"/>
        <v>19.973493947975925</v>
      </c>
      <c r="AR396" s="177">
        <f t="shared" si="199"/>
        <v>19.973380644256473</v>
      </c>
      <c r="AS396" s="177">
        <f t="shared" si="199"/>
        <v>19.972031299678619</v>
      </c>
      <c r="AT396" s="177">
        <f t="shared" si="199"/>
        <v>19.956242842655087</v>
      </c>
      <c r="AU396" s="177">
        <f t="shared" si="190"/>
        <v>19.798557593627862</v>
      </c>
    </row>
    <row r="397" spans="1:47" s="177" customFormat="1" ht="12.95" customHeight="1" x14ac:dyDescent="0.2">
      <c r="A397" s="144" t="s">
        <v>200</v>
      </c>
      <c r="B397" s="145" t="s">
        <v>97</v>
      </c>
      <c r="C397" s="146">
        <v>51957.71</v>
      </c>
      <c r="D397" s="196"/>
      <c r="E397" s="105">
        <f t="shared" si="172"/>
        <v>8935.9211789694218</v>
      </c>
      <c r="F397" s="199">
        <f t="shared" si="173"/>
        <v>8936</v>
      </c>
      <c r="G397" s="201">
        <f t="shared" si="198"/>
        <v>-5.4179999999178108E-2</v>
      </c>
      <c r="H397" s="199"/>
      <c r="K397" s="177">
        <f t="shared" si="200"/>
        <v>-5.4179999999178108E-2</v>
      </c>
      <c r="O397" s="177">
        <f t="shared" ca="1" si="174"/>
        <v>8.311979387644261E-3</v>
      </c>
      <c r="Q397" s="198">
        <f t="shared" si="175"/>
        <v>36939.21</v>
      </c>
      <c r="S397" s="178">
        <f t="shared" si="201"/>
        <v>1</v>
      </c>
      <c r="Z397" s="177">
        <f t="shared" si="176"/>
        <v>8936</v>
      </c>
      <c r="AA397" s="177">
        <f t="shared" si="177"/>
        <v>-5.4516852818618775E-2</v>
      </c>
      <c r="AB397" s="177">
        <f t="shared" si="178"/>
        <v>-4.2083459671916422E-2</v>
      </c>
      <c r="AC397" s="177">
        <f t="shared" si="179"/>
        <v>-5.4179999999178108E-2</v>
      </c>
      <c r="AD397" s="177">
        <f t="shared" si="180"/>
        <v>3.368528194406667E-4</v>
      </c>
      <c r="AE397" s="177">
        <f t="shared" si="181"/>
        <v>1.134698219651264E-7</v>
      </c>
      <c r="AF397" s="177">
        <f t="shared" si="182"/>
        <v>-5.4179999999178108E-2</v>
      </c>
      <c r="AG397" s="178"/>
      <c r="AH397" s="177">
        <f t="shared" si="183"/>
        <v>-1.2096540327261686E-2</v>
      </c>
      <c r="AI397" s="177">
        <f t="shared" si="184"/>
        <v>1.0486007233779329</v>
      </c>
      <c r="AJ397" s="177">
        <f t="shared" si="185"/>
        <v>-0.85220664546893232</v>
      </c>
      <c r="AK397" s="177">
        <f t="shared" si="186"/>
        <v>0.18780778266211182</v>
      </c>
      <c r="AL397" s="177">
        <f t="shared" si="187"/>
        <v>1.3175722288873166</v>
      </c>
      <c r="AM397" s="177">
        <f t="shared" si="188"/>
        <v>0.77416168663848484</v>
      </c>
      <c r="AN397" s="177">
        <f t="shared" si="199"/>
        <v>19.982585217510856</v>
      </c>
      <c r="AO397" s="177">
        <f t="shared" si="199"/>
        <v>19.982585157375777</v>
      </c>
      <c r="AP397" s="177">
        <f t="shared" si="199"/>
        <v>19.982584426141525</v>
      </c>
      <c r="AQ397" s="177">
        <f t="shared" si="199"/>
        <v>19.982575534525822</v>
      </c>
      <c r="AR397" s="177">
        <f t="shared" si="199"/>
        <v>19.982467428334107</v>
      </c>
      <c r="AS397" s="177">
        <f t="shared" si="199"/>
        <v>19.981155040530741</v>
      </c>
      <c r="AT397" s="177">
        <f t="shared" si="199"/>
        <v>19.965505187388871</v>
      </c>
      <c r="AU397" s="177">
        <f t="shared" si="190"/>
        <v>19.806884472819871</v>
      </c>
    </row>
    <row r="398" spans="1:47" s="177" customFormat="1" ht="12.95" customHeight="1" x14ac:dyDescent="0.2">
      <c r="A398" s="144" t="s">
        <v>200</v>
      </c>
      <c r="B398" s="145" t="s">
        <v>97</v>
      </c>
      <c r="C398" s="146">
        <v>51979.71</v>
      </c>
      <c r="D398" s="196"/>
      <c r="E398" s="105">
        <f t="shared" si="172"/>
        <v>8967.9267653990537</v>
      </c>
      <c r="F398" s="199">
        <f t="shared" si="173"/>
        <v>8968</v>
      </c>
      <c r="G398" s="201">
        <f t="shared" si="198"/>
        <v>-5.0339999994321261E-2</v>
      </c>
      <c r="H398" s="199"/>
      <c r="K398" s="177">
        <f t="shared" si="200"/>
        <v>-5.0339999994321261E-2</v>
      </c>
      <c r="O398" s="177">
        <f t="shared" ca="1" si="174"/>
        <v>8.0106827753224918E-3</v>
      </c>
      <c r="Q398" s="198">
        <f t="shared" si="175"/>
        <v>36961.21</v>
      </c>
      <c r="S398" s="178">
        <f t="shared" si="201"/>
        <v>1</v>
      </c>
      <c r="Z398" s="177">
        <f t="shared" si="176"/>
        <v>8968</v>
      </c>
      <c r="AA398" s="177">
        <f t="shared" si="177"/>
        <v>-5.4551568654259822E-2</v>
      </c>
      <c r="AB398" s="177">
        <f t="shared" si="178"/>
        <v>-3.8331855485922647E-2</v>
      </c>
      <c r="AC398" s="177">
        <f t="shared" si="179"/>
        <v>-5.0339999994321261E-2</v>
      </c>
      <c r="AD398" s="177">
        <f t="shared" si="180"/>
        <v>4.211568659938561E-3</v>
      </c>
      <c r="AE398" s="177">
        <f t="shared" si="181"/>
        <v>1.7737310577376686E-5</v>
      </c>
      <c r="AF398" s="177">
        <f t="shared" si="182"/>
        <v>-5.0339999994321261E-2</v>
      </c>
      <c r="AG398" s="178"/>
      <c r="AH398" s="177">
        <f t="shared" si="183"/>
        <v>-1.2008144508398612E-2</v>
      </c>
      <c r="AI398" s="177">
        <f t="shared" si="184"/>
        <v>1.044961699847051</v>
      </c>
      <c r="AJ398" s="177">
        <f t="shared" si="185"/>
        <v>-0.84193494921434264</v>
      </c>
      <c r="AK398" s="177">
        <f t="shared" si="186"/>
        <v>0.18871205337280672</v>
      </c>
      <c r="AL398" s="177">
        <f t="shared" si="187"/>
        <v>1.3369014109475479</v>
      </c>
      <c r="AM398" s="177">
        <f t="shared" si="188"/>
        <v>0.78973552911322242</v>
      </c>
      <c r="AN398" s="177">
        <f t="shared" si="199"/>
        <v>20.000699768474639</v>
      </c>
      <c r="AO398" s="177">
        <f t="shared" si="199"/>
        <v>20.000699720050978</v>
      </c>
      <c r="AP398" s="177">
        <f t="shared" si="199"/>
        <v>20.000699107416693</v>
      </c>
      <c r="AQ398" s="177">
        <f t="shared" si="199"/>
        <v>20.000691356717113</v>
      </c>
      <c r="AR398" s="177">
        <f t="shared" si="199"/>
        <v>20.000593310910993</v>
      </c>
      <c r="AS398" s="177">
        <f t="shared" si="199"/>
        <v>19.999354892545192</v>
      </c>
      <c r="AT398" s="177">
        <f t="shared" si="199"/>
        <v>19.983996818133747</v>
      </c>
      <c r="AU398" s="177">
        <f t="shared" si="190"/>
        <v>19.823538231203891</v>
      </c>
    </row>
    <row r="399" spans="1:47" s="177" customFormat="1" ht="12.95" customHeight="1" x14ac:dyDescent="0.2">
      <c r="A399" s="144" t="s">
        <v>200</v>
      </c>
      <c r="B399" s="145" t="s">
        <v>97</v>
      </c>
      <c r="C399" s="146">
        <v>52002.385000000002</v>
      </c>
      <c r="D399" s="196"/>
      <c r="E399" s="105">
        <f t="shared" si="172"/>
        <v>9000.9143414123264</v>
      </c>
      <c r="F399" s="199">
        <f t="shared" si="173"/>
        <v>9001</v>
      </c>
      <c r="G399" s="201">
        <f t="shared" si="198"/>
        <v>-5.8879999996861443E-2</v>
      </c>
      <c r="H399" s="199"/>
      <c r="K399" s="177">
        <f t="shared" si="200"/>
        <v>-5.8879999996861443E-2</v>
      </c>
      <c r="O399" s="177">
        <f t="shared" ca="1" si="174"/>
        <v>7.6999706438656695E-3</v>
      </c>
      <c r="Q399" s="198">
        <f t="shared" si="175"/>
        <v>36983.885000000002</v>
      </c>
      <c r="S399" s="178">
        <f t="shared" si="201"/>
        <v>1</v>
      </c>
      <c r="Z399" s="177">
        <f t="shared" si="176"/>
        <v>9001</v>
      </c>
      <c r="AA399" s="177">
        <f t="shared" si="177"/>
        <v>-5.4583540510834069E-2</v>
      </c>
      <c r="AB399" s="177">
        <f t="shared" si="178"/>
        <v>-4.6966796824769633E-2</v>
      </c>
      <c r="AC399" s="177">
        <f t="shared" si="179"/>
        <v>-5.8879999996861443E-2</v>
      </c>
      <c r="AD399" s="177">
        <f t="shared" si="180"/>
        <v>-4.2964594860273736E-3</v>
      </c>
      <c r="AE399" s="177">
        <f t="shared" si="181"/>
        <v>1.8459564115074603E-5</v>
      </c>
      <c r="AF399" s="177">
        <f t="shared" si="182"/>
        <v>-5.8879999996861443E-2</v>
      </c>
      <c r="AG399" s="178"/>
      <c r="AH399" s="177">
        <f t="shared" si="183"/>
        <v>-1.1913203172091808E-2</v>
      </c>
      <c r="AI399" s="177">
        <f t="shared" si="184"/>
        <v>1.0412179826974168</v>
      </c>
      <c r="AJ399" s="177">
        <f t="shared" si="185"/>
        <v>-0.83109091353875186</v>
      </c>
      <c r="AK399" s="177">
        <f t="shared" si="186"/>
        <v>0.18956495309965082</v>
      </c>
      <c r="AL399" s="177">
        <f t="shared" si="187"/>
        <v>1.3566942868852305</v>
      </c>
      <c r="AM399" s="177">
        <f t="shared" si="188"/>
        <v>0.80593130730097928</v>
      </c>
      <c r="AN399" s="177">
        <f t="shared" si="199"/>
        <v>20.019314520249772</v>
      </c>
      <c r="AO399" s="177">
        <f t="shared" si="199"/>
        <v>20.019314481954908</v>
      </c>
      <c r="AP399" s="177">
        <f t="shared" si="199"/>
        <v>20.019313976281165</v>
      </c>
      <c r="AQ399" s="177">
        <f t="shared" si="199"/>
        <v>20.019307299046996</v>
      </c>
      <c r="AR399" s="177">
        <f t="shared" si="199"/>
        <v>20.019219138506255</v>
      </c>
      <c r="AS399" s="177">
        <f t="shared" si="199"/>
        <v>20.01805685472123</v>
      </c>
      <c r="AT399" s="177">
        <f t="shared" si="199"/>
        <v>20.003019697343159</v>
      </c>
      <c r="AU399" s="177">
        <f t="shared" si="190"/>
        <v>19.840712419537411</v>
      </c>
    </row>
    <row r="400" spans="1:47" s="177" customFormat="1" ht="12.95" customHeight="1" x14ac:dyDescent="0.2">
      <c r="A400" s="144" t="s">
        <v>200</v>
      </c>
      <c r="B400" s="145" t="s">
        <v>97</v>
      </c>
      <c r="C400" s="146">
        <v>52021.633000000002</v>
      </c>
      <c r="D400" s="196"/>
      <c r="E400" s="105">
        <f t="shared" si="172"/>
        <v>9028.9163199394861</v>
      </c>
      <c r="F400" s="199">
        <f t="shared" si="173"/>
        <v>9029</v>
      </c>
      <c r="G400" s="201">
        <f t="shared" si="198"/>
        <v>-5.7519999994838145E-2</v>
      </c>
      <c r="H400" s="199"/>
      <c r="K400" s="177">
        <f t="shared" si="200"/>
        <v>-5.7519999994838145E-2</v>
      </c>
      <c r="O400" s="177">
        <f t="shared" ca="1" si="174"/>
        <v>7.4363361080841267E-3</v>
      </c>
      <c r="Q400" s="198">
        <f t="shared" si="175"/>
        <v>37003.133000000002</v>
      </c>
      <c r="S400" s="178">
        <f t="shared" si="201"/>
        <v>1</v>
      </c>
      <c r="Z400" s="177">
        <f t="shared" si="176"/>
        <v>9029</v>
      </c>
      <c r="AA400" s="177">
        <f t="shared" si="177"/>
        <v>-5.4607675777075537E-2</v>
      </c>
      <c r="AB400" s="177">
        <f t="shared" si="178"/>
        <v>-4.5690309087522217E-2</v>
      </c>
      <c r="AC400" s="177">
        <f t="shared" si="179"/>
        <v>-5.7519999994838145E-2</v>
      </c>
      <c r="AD400" s="177">
        <f t="shared" si="180"/>
        <v>-2.9123242177626074E-3</v>
      </c>
      <c r="AE400" s="177">
        <f t="shared" si="181"/>
        <v>8.4816323493665837E-6</v>
      </c>
      <c r="AF400" s="177">
        <f t="shared" si="182"/>
        <v>-5.7519999994838145E-2</v>
      </c>
      <c r="AG400" s="178"/>
      <c r="AH400" s="177">
        <f t="shared" si="183"/>
        <v>-1.1829690907315929E-2</v>
      </c>
      <c r="AI400" s="177">
        <f t="shared" si="184"/>
        <v>1.0380499085227926</v>
      </c>
      <c r="AJ400" s="177">
        <f t="shared" si="185"/>
        <v>-0.82169774547016772</v>
      </c>
      <c r="AK400" s="177">
        <f t="shared" si="186"/>
        <v>0.19022617591363314</v>
      </c>
      <c r="AL400" s="177">
        <f t="shared" si="187"/>
        <v>1.3733771446702951</v>
      </c>
      <c r="AM400" s="177">
        <f t="shared" si="188"/>
        <v>0.81978415376166236</v>
      </c>
      <c r="AN400" s="177">
        <f t="shared" si="199"/>
        <v>20.035056528309703</v>
      </c>
      <c r="AO400" s="177">
        <f t="shared" si="199"/>
        <v>20.035056497230201</v>
      </c>
      <c r="AP400" s="177">
        <f t="shared" si="199"/>
        <v>20.03505607095541</v>
      </c>
      <c r="AQ400" s="177">
        <f t="shared" si="199"/>
        <v>20.035050224375428</v>
      </c>
      <c r="AR400" s="177">
        <f t="shared" si="199"/>
        <v>20.03497004400003</v>
      </c>
      <c r="AS400" s="177">
        <f t="shared" si="199"/>
        <v>20.033872039567274</v>
      </c>
      <c r="AT400" s="177">
        <f t="shared" si="199"/>
        <v>20.019122801987123</v>
      </c>
      <c r="AU400" s="177">
        <f t="shared" si="190"/>
        <v>19.855284458123425</v>
      </c>
    </row>
    <row r="401" spans="1:47" s="177" customFormat="1" ht="12.95" customHeight="1" x14ac:dyDescent="0.2">
      <c r="A401" s="144" t="s">
        <v>200</v>
      </c>
      <c r="B401" s="145" t="s">
        <v>97</v>
      </c>
      <c r="C401" s="146">
        <v>52026.442000000003</v>
      </c>
      <c r="D401" s="196"/>
      <c r="E401" s="105">
        <f t="shared" si="172"/>
        <v>9035.9124501731294</v>
      </c>
      <c r="F401" s="199">
        <f t="shared" si="173"/>
        <v>9036</v>
      </c>
      <c r="G401" s="201">
        <f t="shared" si="198"/>
        <v>-6.0179999993124511E-2</v>
      </c>
      <c r="H401" s="199"/>
      <c r="K401" s="177">
        <f t="shared" si="200"/>
        <v>-6.0179999993124511E-2</v>
      </c>
      <c r="O401" s="177">
        <f t="shared" ca="1" si="174"/>
        <v>7.370427474138741E-3</v>
      </c>
      <c r="Q401" s="198">
        <f t="shared" si="175"/>
        <v>37007.942000000003</v>
      </c>
      <c r="S401" s="178">
        <f t="shared" si="201"/>
        <v>1</v>
      </c>
      <c r="Z401" s="177">
        <f t="shared" si="176"/>
        <v>9036</v>
      </c>
      <c r="AA401" s="177">
        <f t="shared" si="177"/>
        <v>-5.4613286292538928E-2</v>
      </c>
      <c r="AB401" s="177">
        <f t="shared" si="178"/>
        <v>-4.8371605233191631E-2</v>
      </c>
      <c r="AC401" s="177">
        <f t="shared" si="179"/>
        <v>-6.0179999993124511E-2</v>
      </c>
      <c r="AD401" s="177">
        <f t="shared" si="180"/>
        <v>-5.5667137005855835E-3</v>
      </c>
      <c r="AE401" s="177">
        <f t="shared" si="181"/>
        <v>3.0988301424287239E-5</v>
      </c>
      <c r="AF401" s="177">
        <f t="shared" si="182"/>
        <v>-6.0179999993124511E-2</v>
      </c>
      <c r="AG401" s="178"/>
      <c r="AH401" s="177">
        <f t="shared" si="183"/>
        <v>-1.180839475993288E-2</v>
      </c>
      <c r="AI401" s="177">
        <f t="shared" si="184"/>
        <v>1.0372592210989593</v>
      </c>
      <c r="AJ401" s="177">
        <f t="shared" si="185"/>
        <v>-0.81932271303238857</v>
      </c>
      <c r="AK401" s="177">
        <f t="shared" si="186"/>
        <v>0.19038262521673621</v>
      </c>
      <c r="AL401" s="177">
        <f t="shared" si="187"/>
        <v>1.3775319949208902</v>
      </c>
      <c r="AM401" s="177">
        <f t="shared" si="188"/>
        <v>0.82326363495658816</v>
      </c>
      <c r="AN401" s="177">
        <f t="shared" ref="AN401:AT410" si="202">$AU401+$AB$7*SIN(AO401)</f>
        <v>20.038984539850343</v>
      </c>
      <c r="AO401" s="177">
        <f t="shared" si="202"/>
        <v>20.038984510394378</v>
      </c>
      <c r="AP401" s="177">
        <f t="shared" si="202"/>
        <v>20.038984102433037</v>
      </c>
      <c r="AQ401" s="177">
        <f t="shared" si="202"/>
        <v>20.038978452263635</v>
      </c>
      <c r="AR401" s="177">
        <f t="shared" si="202"/>
        <v>20.038900206920399</v>
      </c>
      <c r="AS401" s="177">
        <f t="shared" si="202"/>
        <v>20.03781820540183</v>
      </c>
      <c r="AT401" s="177">
        <f t="shared" si="202"/>
        <v>20.023143154822673</v>
      </c>
      <c r="AU401" s="177">
        <f t="shared" si="190"/>
        <v>19.858927467769931</v>
      </c>
    </row>
    <row r="402" spans="1:47" s="177" customFormat="1" ht="12.95" customHeight="1" x14ac:dyDescent="0.2">
      <c r="A402" s="144" t="s">
        <v>200</v>
      </c>
      <c r="B402" s="145" t="s">
        <v>97</v>
      </c>
      <c r="C402" s="146">
        <v>52054.633099999999</v>
      </c>
      <c r="D402" s="196"/>
      <c r="E402" s="105">
        <f t="shared" si="172"/>
        <v>9076.9248450638679</v>
      </c>
      <c r="F402" s="199">
        <f t="shared" si="173"/>
        <v>9077</v>
      </c>
      <c r="G402" s="201">
        <f t="shared" si="198"/>
        <v>-5.1659999997355044E-2</v>
      </c>
      <c r="H402" s="199"/>
      <c r="K402" s="177">
        <f t="shared" si="200"/>
        <v>-5.1659999997355044E-2</v>
      </c>
      <c r="O402" s="177">
        <f t="shared" ca="1" si="174"/>
        <v>6.9843911896014799E-3</v>
      </c>
      <c r="Q402" s="198">
        <f t="shared" si="175"/>
        <v>37036.133099999999</v>
      </c>
      <c r="S402" s="178">
        <f t="shared" si="201"/>
        <v>1</v>
      </c>
      <c r="Z402" s="177">
        <f t="shared" si="176"/>
        <v>9077</v>
      </c>
      <c r="AA402" s="177">
        <f t="shared" si="177"/>
        <v>-5.4642801007903953E-2</v>
      </c>
      <c r="AB402" s="177">
        <f t="shared" si="178"/>
        <v>-3.9979644760448518E-2</v>
      </c>
      <c r="AC402" s="177">
        <f t="shared" si="179"/>
        <v>-5.1659999997355044E-2</v>
      </c>
      <c r="AD402" s="177">
        <f t="shared" si="180"/>
        <v>2.9828010105489092E-3</v>
      </c>
      <c r="AE402" s="177">
        <f t="shared" si="181"/>
        <v>8.8971018685315931E-6</v>
      </c>
      <c r="AF402" s="177">
        <f t="shared" si="182"/>
        <v>-5.1659999997355044E-2</v>
      </c>
      <c r="AG402" s="178"/>
      <c r="AH402" s="177">
        <f t="shared" si="183"/>
        <v>-1.1680355236906524E-2</v>
      </c>
      <c r="AI402" s="177">
        <f t="shared" si="184"/>
        <v>1.0326398192910762</v>
      </c>
      <c r="AJ402" s="177">
        <f t="shared" si="185"/>
        <v>-0.80520429889679446</v>
      </c>
      <c r="AK402" s="177">
        <f t="shared" si="186"/>
        <v>0.19122875238301187</v>
      </c>
      <c r="AL402" s="177">
        <f t="shared" si="187"/>
        <v>1.4017407919887013</v>
      </c>
      <c r="AM402" s="177">
        <f t="shared" si="188"/>
        <v>0.84377737063940284</v>
      </c>
      <c r="AN402" s="177">
        <f t="shared" si="202"/>
        <v>20.061931450747377</v>
      </c>
      <c r="AO402" s="177">
        <f t="shared" si="202"/>
        <v>20.06193142950163</v>
      </c>
      <c r="AP402" s="177">
        <f t="shared" si="202"/>
        <v>20.061931117304894</v>
      </c>
      <c r="AQ402" s="177">
        <f t="shared" si="202"/>
        <v>20.061926529743399</v>
      </c>
      <c r="AR402" s="177">
        <f t="shared" si="202"/>
        <v>20.061859124495619</v>
      </c>
      <c r="AS402" s="177">
        <f t="shared" si="202"/>
        <v>20.060870130324943</v>
      </c>
      <c r="AT402" s="177">
        <f t="shared" si="202"/>
        <v>20.046647009049948</v>
      </c>
      <c r="AU402" s="177">
        <f t="shared" si="190"/>
        <v>19.880265095699453</v>
      </c>
    </row>
    <row r="403" spans="1:47" s="177" customFormat="1" ht="12.95" customHeight="1" x14ac:dyDescent="0.2">
      <c r="A403" s="144" t="s">
        <v>200</v>
      </c>
      <c r="B403" s="145" t="s">
        <v>97</v>
      </c>
      <c r="C403" s="146">
        <v>52069.754000000001</v>
      </c>
      <c r="D403" s="196"/>
      <c r="E403" s="105">
        <f t="shared" si="172"/>
        <v>9098.9227210567715</v>
      </c>
      <c r="F403" s="199">
        <f t="shared" si="173"/>
        <v>9099</v>
      </c>
      <c r="G403" s="201">
        <f t="shared" si="198"/>
        <v>-5.311999999685213E-2</v>
      </c>
      <c r="H403" s="199"/>
      <c r="K403" s="177">
        <f t="shared" si="200"/>
        <v>-5.311999999685213E-2</v>
      </c>
      <c r="O403" s="177">
        <f t="shared" ca="1" si="174"/>
        <v>6.7772497686302696E-3</v>
      </c>
      <c r="Q403" s="198">
        <f t="shared" si="175"/>
        <v>37051.254000000001</v>
      </c>
      <c r="S403" s="178">
        <f t="shared" si="201"/>
        <v>1</v>
      </c>
      <c r="Z403" s="177">
        <f t="shared" si="176"/>
        <v>9099</v>
      </c>
      <c r="AA403" s="177">
        <f t="shared" si="177"/>
        <v>-5.4656315722109314E-2</v>
      </c>
      <c r="AB403" s="177">
        <f t="shared" si="178"/>
        <v>-4.1510641814624591E-2</v>
      </c>
      <c r="AC403" s="177">
        <f t="shared" si="179"/>
        <v>-5.311999999685213E-2</v>
      </c>
      <c r="AD403" s="177">
        <f t="shared" si="180"/>
        <v>1.5363157252571841E-3</v>
      </c>
      <c r="AE403" s="177">
        <f t="shared" si="181"/>
        <v>2.3602660076725074E-6</v>
      </c>
      <c r="AF403" s="177">
        <f t="shared" si="182"/>
        <v>-5.311999999685213E-2</v>
      </c>
      <c r="AG403" s="178"/>
      <c r="AH403" s="177">
        <f t="shared" si="183"/>
        <v>-1.1609358182227535E-2</v>
      </c>
      <c r="AI403" s="177">
        <f t="shared" si="184"/>
        <v>1.0301700769438489</v>
      </c>
      <c r="AJ403" s="177">
        <f t="shared" si="185"/>
        <v>-0.79748707867169888</v>
      </c>
      <c r="AK403" s="177">
        <f t="shared" si="186"/>
        <v>0.19163392183671349</v>
      </c>
      <c r="AL403" s="177">
        <f t="shared" si="187"/>
        <v>1.4146420657743968</v>
      </c>
      <c r="AM403" s="177">
        <f t="shared" si="188"/>
        <v>0.85488119563304121</v>
      </c>
      <c r="AN403" s="177">
        <f t="shared" si="202"/>
        <v>20.074202270801603</v>
      </c>
      <c r="AO403" s="177">
        <f t="shared" si="202"/>
        <v>20.074202253138385</v>
      </c>
      <c r="AP403" s="177">
        <f t="shared" si="202"/>
        <v>20.074201984774504</v>
      </c>
      <c r="AQ403" s="177">
        <f t="shared" si="202"/>
        <v>20.074197907445939</v>
      </c>
      <c r="AR403" s="177">
        <f t="shared" si="202"/>
        <v>20.074135965105558</v>
      </c>
      <c r="AS403" s="177">
        <f t="shared" si="202"/>
        <v>20.073196248278702</v>
      </c>
      <c r="AT403" s="177">
        <f t="shared" si="202"/>
        <v>20.059227666452241</v>
      </c>
      <c r="AU403" s="177">
        <f t="shared" si="190"/>
        <v>19.891714554588464</v>
      </c>
    </row>
    <row r="404" spans="1:47" s="177" customFormat="1" ht="12.95" customHeight="1" x14ac:dyDescent="0.2">
      <c r="A404" s="144" t="s">
        <v>200</v>
      </c>
      <c r="B404" s="145" t="s">
        <v>97</v>
      </c>
      <c r="C404" s="146">
        <v>52307.595000000001</v>
      </c>
      <c r="D404" s="196"/>
      <c r="E404" s="105">
        <f t="shared" si="172"/>
        <v>9444.9336611481322</v>
      </c>
      <c r="F404" s="199">
        <f t="shared" si="173"/>
        <v>9445</v>
      </c>
      <c r="G404" s="201">
        <f t="shared" si="198"/>
        <v>-4.559999999764841E-2</v>
      </c>
      <c r="H404" s="199"/>
      <c r="K404" s="177">
        <f t="shared" si="200"/>
        <v>-4.559999999764841E-2</v>
      </c>
      <c r="O404" s="177">
        <f t="shared" ca="1" si="174"/>
        <v>3.5194801479011967E-3</v>
      </c>
      <c r="Q404" s="198">
        <f t="shared" si="175"/>
        <v>37289.095000000001</v>
      </c>
      <c r="S404" s="178">
        <f t="shared" si="201"/>
        <v>1</v>
      </c>
      <c r="Z404" s="177">
        <f t="shared" si="176"/>
        <v>9445</v>
      </c>
      <c r="AA404" s="177">
        <f t="shared" si="177"/>
        <v>-5.4674062080563093E-2</v>
      </c>
      <c r="AB404" s="177">
        <f t="shared" si="178"/>
        <v>-3.52993222767813E-2</v>
      </c>
      <c r="AC404" s="177">
        <f t="shared" si="179"/>
        <v>-4.559999999764841E-2</v>
      </c>
      <c r="AD404" s="177">
        <f t="shared" si="180"/>
        <v>9.0740620829146829E-3</v>
      </c>
      <c r="AE404" s="177">
        <f t="shared" si="181"/>
        <v>8.2338602684589948E-5</v>
      </c>
      <c r="AF404" s="177">
        <f t="shared" si="182"/>
        <v>-4.559999999764841E-2</v>
      </c>
      <c r="AG404" s="178"/>
      <c r="AH404" s="177">
        <f t="shared" si="183"/>
        <v>-1.0300677720867107E-2</v>
      </c>
      <c r="AI404" s="177">
        <f t="shared" si="184"/>
        <v>0.99246197235638356</v>
      </c>
      <c r="AJ404" s="177">
        <f t="shared" si="185"/>
        <v>-0.66545083580108511</v>
      </c>
      <c r="AK404" s="177">
        <f t="shared" si="186"/>
        <v>0.19384780545717159</v>
      </c>
      <c r="AL404" s="177">
        <f t="shared" si="187"/>
        <v>1.609663063186672</v>
      </c>
      <c r="AM404" s="177">
        <f t="shared" si="188"/>
        <v>1.0396421065267614</v>
      </c>
      <c r="AN404" s="177">
        <f t="shared" si="202"/>
        <v>20.263392886899076</v>
      </c>
      <c r="AO404" s="177">
        <f t="shared" si="202"/>
        <v>20.263392886661304</v>
      </c>
      <c r="AP404" s="177">
        <f t="shared" si="202"/>
        <v>20.263392878820312</v>
      </c>
      <c r="AQ404" s="177">
        <f t="shared" si="202"/>
        <v>20.263392620249821</v>
      </c>
      <c r="AR404" s="177">
        <f t="shared" si="202"/>
        <v>20.263384093667149</v>
      </c>
      <c r="AS404" s="177">
        <f t="shared" si="202"/>
        <v>20.263103179194943</v>
      </c>
      <c r="AT404" s="177">
        <f t="shared" si="202"/>
        <v>20.254111289734436</v>
      </c>
      <c r="AU404" s="177">
        <f t="shared" si="190"/>
        <v>20.071783317115663</v>
      </c>
    </row>
    <row r="405" spans="1:47" s="177" customFormat="1" ht="12.95" customHeight="1" x14ac:dyDescent="0.2">
      <c r="A405" s="144" t="s">
        <v>204</v>
      </c>
      <c r="B405" s="145" t="s">
        <v>97</v>
      </c>
      <c r="C405" s="146">
        <v>52318.584199999998</v>
      </c>
      <c r="D405" s="196"/>
      <c r="E405" s="105">
        <f t="shared" ref="E405:E468" si="203">(C405-C$7)/C$8</f>
        <v>9460.9207425296045</v>
      </c>
      <c r="F405" s="199">
        <f t="shared" ref="F405:F468" si="204">ROUND(2*E405,0)/2</f>
        <v>9461</v>
      </c>
      <c r="G405" s="201">
        <f t="shared" si="198"/>
        <v>-5.4479999998875428E-2</v>
      </c>
      <c r="H405" s="199"/>
      <c r="K405" s="177">
        <f t="shared" si="200"/>
        <v>-5.4479999998875428E-2</v>
      </c>
      <c r="O405" s="177">
        <f t="shared" ref="O405:O468" ca="1" si="205">+C$11+C$12*F405</f>
        <v>3.368831841740319E-3</v>
      </c>
      <c r="Q405" s="198">
        <f t="shared" ref="Q405:Q468" si="206">C405-15018.5</f>
        <v>37300.084199999998</v>
      </c>
      <c r="S405" s="178">
        <f t="shared" si="201"/>
        <v>1</v>
      </c>
      <c r="Z405" s="177">
        <f t="shared" ref="Z405:Z468" si="207">F405</f>
        <v>9461</v>
      </c>
      <c r="AA405" s="177">
        <f t="shared" ref="AA405:AA468" si="208">AB$3+AB$4*Z405+AB$5*Z405^2+AH405</f>
        <v>-5.4666807010501646E-2</v>
      </c>
      <c r="AB405" s="177">
        <f t="shared" ref="AB405:AB468" si="209">IF(S405&lt;&gt;0,G405-AH405,-9999)</f>
        <v>-4.4247791601593457E-2</v>
      </c>
      <c r="AC405" s="177">
        <f t="shared" ref="AC405:AC468" si="210">+G405-P405</f>
        <v>-5.4479999998875428E-2</v>
      </c>
      <c r="AD405" s="177">
        <f t="shared" ref="AD405:AD468" si="211">IF(S405&lt;&gt;0,G405-AA405,-9999)</f>
        <v>1.8680701162621799E-4</v>
      </c>
      <c r="AE405" s="177">
        <f t="shared" ref="AE405:AE468" si="212">+(G405-AA405)^2*S405</f>
        <v>3.4896859592717945E-8</v>
      </c>
      <c r="AF405" s="177">
        <f t="shared" ref="AF405:AF468" si="213">IF(S405&lt;&gt;0,G405-P405,-9999)</f>
        <v>-5.4479999998875428E-2</v>
      </c>
      <c r="AG405" s="178"/>
      <c r="AH405" s="177">
        <f t="shared" ref="AH405:AH468" si="214">$AB$6*($AB$11/AI405*AJ405+$AB$12)</f>
        <v>-1.0232208397281973E-2</v>
      </c>
      <c r="AI405" s="177">
        <f t="shared" ref="AI405:AI468" si="215">1+$AB$7*COS(AL405)</f>
        <v>0.99078105854664</v>
      </c>
      <c r="AJ405" s="177">
        <f t="shared" ref="AJ405:AJ468" si="216">SIN(AL405+RADIANS($AB$9))</f>
        <v>-0.65895209219087114</v>
      </c>
      <c r="AK405" s="177">
        <f t="shared" ref="AK405:AK468" si="217">$AB$7*SIN(AL405)</f>
        <v>0.19377513942659644</v>
      </c>
      <c r="AL405" s="177">
        <f t="shared" ref="AL405:AL468" si="218">2*ATAN(AM405)</f>
        <v>1.6183359412789242</v>
      </c>
      <c r="AM405" s="177">
        <f t="shared" ref="AM405:AM468" si="219">SQRT((1+$AB$7)/(1-$AB$7))*TAN(AN405/2)</f>
        <v>1.048706532851218</v>
      </c>
      <c r="AN405" s="177">
        <f t="shared" si="202"/>
        <v>20.271972893260944</v>
      </c>
      <c r="AO405" s="177">
        <f t="shared" si="202"/>
        <v>20.271972893086289</v>
      </c>
      <c r="AP405" s="177">
        <f t="shared" si="202"/>
        <v>20.271972886996281</v>
      </c>
      <c r="AQ405" s="177">
        <f t="shared" si="202"/>
        <v>20.271972674647508</v>
      </c>
      <c r="AR405" s="177">
        <f t="shared" si="202"/>
        <v>20.271965270575045</v>
      </c>
      <c r="AS405" s="177">
        <f t="shared" si="202"/>
        <v>20.271707337939496</v>
      </c>
      <c r="AT405" s="177">
        <f t="shared" si="202"/>
        <v>20.262983575315914</v>
      </c>
      <c r="AU405" s="177">
        <f t="shared" ref="AU405:AU468" si="220">RADIANS($AB$9)+$AB$18*(F405-AB$15)</f>
        <v>20.080110196307675</v>
      </c>
    </row>
    <row r="406" spans="1:47" s="177" customFormat="1" ht="12.95" customHeight="1" x14ac:dyDescent="0.2">
      <c r="A406" s="144" t="s">
        <v>200</v>
      </c>
      <c r="B406" s="145" t="s">
        <v>97</v>
      </c>
      <c r="C406" s="146">
        <v>52333.7065</v>
      </c>
      <c r="D406" s="196"/>
      <c r="E406" s="105">
        <f t="shared" si="203"/>
        <v>9482.9206552416454</v>
      </c>
      <c r="F406" s="199">
        <f t="shared" si="204"/>
        <v>9483</v>
      </c>
      <c r="G406" s="201">
        <f t="shared" si="198"/>
        <v>-5.4539999997359701E-2</v>
      </c>
      <c r="H406" s="199"/>
      <c r="K406" s="177">
        <f t="shared" si="200"/>
        <v>-5.4539999997359701E-2</v>
      </c>
      <c r="O406" s="177">
        <f t="shared" ca="1" si="205"/>
        <v>3.1616904207691088E-3</v>
      </c>
      <c r="Q406" s="198">
        <f t="shared" si="206"/>
        <v>37315.2065</v>
      </c>
      <c r="S406" s="178">
        <f t="shared" si="201"/>
        <v>1</v>
      </c>
      <c r="Z406" s="177">
        <f t="shared" si="207"/>
        <v>9483</v>
      </c>
      <c r="AA406" s="177">
        <f t="shared" si="208"/>
        <v>-5.4655777539369364E-2</v>
      </c>
      <c r="AB406" s="177">
        <f t="shared" si="209"/>
        <v>-4.4402972858200995E-2</v>
      </c>
      <c r="AC406" s="177">
        <f t="shared" si="210"/>
        <v>-5.4539999997359701E-2</v>
      </c>
      <c r="AD406" s="177">
        <f t="shared" si="211"/>
        <v>1.1577754200966378E-4</v>
      </c>
      <c r="AE406" s="177">
        <f t="shared" si="212"/>
        <v>1.3404439233799462E-8</v>
      </c>
      <c r="AF406" s="177">
        <f t="shared" si="213"/>
        <v>-5.4539999997359701E-2</v>
      </c>
      <c r="AG406" s="178"/>
      <c r="AH406" s="177">
        <f t="shared" si="214"/>
        <v>-1.0137027139158707E-2</v>
      </c>
      <c r="AI406" s="177">
        <f t="shared" si="215"/>
        <v>0.9884802254595928</v>
      </c>
      <c r="AJ406" s="177">
        <f t="shared" si="216"/>
        <v>-0.64997185063216856</v>
      </c>
      <c r="AK406" s="177">
        <f t="shared" si="217"/>
        <v>0.19365197736107825</v>
      </c>
      <c r="AL406" s="177">
        <f t="shared" si="218"/>
        <v>1.6302133031813095</v>
      </c>
      <c r="AM406" s="177">
        <f t="shared" si="219"/>
        <v>1.0612547855614121</v>
      </c>
      <c r="AN406" s="177">
        <f t="shared" si="202"/>
        <v>20.283746710414313</v>
      </c>
      <c r="AO406" s="177">
        <f t="shared" si="202"/>
        <v>20.283746710303308</v>
      </c>
      <c r="AP406" s="177">
        <f t="shared" si="202"/>
        <v>20.28374670610151</v>
      </c>
      <c r="AQ406" s="177">
        <f t="shared" si="202"/>
        <v>20.28374654705307</v>
      </c>
      <c r="AR406" s="177">
        <f t="shared" si="202"/>
        <v>20.283740526815201</v>
      </c>
      <c r="AS406" s="177">
        <f t="shared" si="202"/>
        <v>20.283512844716228</v>
      </c>
      <c r="AT406" s="177">
        <f t="shared" si="202"/>
        <v>20.275162256682446</v>
      </c>
      <c r="AU406" s="177">
        <f t="shared" si="220"/>
        <v>20.091559655196686</v>
      </c>
    </row>
    <row r="407" spans="1:47" s="177" customFormat="1" ht="12.95" customHeight="1" x14ac:dyDescent="0.2">
      <c r="A407" s="144" t="s">
        <v>200</v>
      </c>
      <c r="B407" s="145" t="s">
        <v>97</v>
      </c>
      <c r="C407" s="146">
        <v>52342.642</v>
      </c>
      <c r="D407" s="196"/>
      <c r="E407" s="105">
        <f t="shared" si="203"/>
        <v>9495.9200151299174</v>
      </c>
      <c r="F407" s="199">
        <f t="shared" si="204"/>
        <v>9496</v>
      </c>
      <c r="G407" s="201">
        <f t="shared" si="198"/>
        <v>-5.4980000000796281E-2</v>
      </c>
      <c r="H407" s="199"/>
      <c r="K407" s="177">
        <f t="shared" si="200"/>
        <v>-5.4980000000796281E-2</v>
      </c>
      <c r="O407" s="177">
        <f t="shared" ca="1" si="205"/>
        <v>3.0392886720133905E-3</v>
      </c>
      <c r="Q407" s="198">
        <f t="shared" si="206"/>
        <v>37324.142</v>
      </c>
      <c r="S407" s="178">
        <f t="shared" si="201"/>
        <v>1</v>
      </c>
      <c r="Z407" s="177">
        <f t="shared" si="207"/>
        <v>9496</v>
      </c>
      <c r="AA407" s="177">
        <f t="shared" si="208"/>
        <v>-5.4648694557844088E-2</v>
      </c>
      <c r="AB407" s="177">
        <f t="shared" si="209"/>
        <v>-4.4899772204997392E-2</v>
      </c>
      <c r="AC407" s="177">
        <f t="shared" si="210"/>
        <v>-5.4980000000796281E-2</v>
      </c>
      <c r="AD407" s="177">
        <f t="shared" si="211"/>
        <v>-3.3130544295219277E-4</v>
      </c>
      <c r="AE407" s="177">
        <f t="shared" si="212"/>
        <v>1.0976329652974866E-7</v>
      </c>
      <c r="AF407" s="177">
        <f t="shared" si="213"/>
        <v>-5.4980000000796281E-2</v>
      </c>
      <c r="AG407" s="178"/>
      <c r="AH407" s="177">
        <f t="shared" si="214"/>
        <v>-1.0080227795798887E-2</v>
      </c>
      <c r="AI407" s="177">
        <f t="shared" si="215"/>
        <v>0.98712639632648103</v>
      </c>
      <c r="AJ407" s="177">
        <f t="shared" si="216"/>
        <v>-0.64464195463801555</v>
      </c>
      <c r="AK407" s="177">
        <f t="shared" si="217"/>
        <v>0.19356669101313514</v>
      </c>
      <c r="AL407" s="177">
        <f t="shared" si="218"/>
        <v>1.6372058566261685</v>
      </c>
      <c r="AM407" s="177">
        <f t="shared" si="219"/>
        <v>1.0687165015748938</v>
      </c>
      <c r="AN407" s="177">
        <f t="shared" si="202"/>
        <v>20.290691124174025</v>
      </c>
      <c r="AO407" s="177">
        <f t="shared" si="202"/>
        <v>20.290691124090607</v>
      </c>
      <c r="AP407" s="177">
        <f t="shared" si="202"/>
        <v>20.290691120764841</v>
      </c>
      <c r="AQ407" s="177">
        <f t="shared" si="202"/>
        <v>20.290690988175122</v>
      </c>
      <c r="AR407" s="177">
        <f t="shared" si="202"/>
        <v>20.290685702269659</v>
      </c>
      <c r="AS407" s="177">
        <f t="shared" si="202"/>
        <v>20.290475145290976</v>
      </c>
      <c r="AT407" s="177">
        <f t="shared" si="202"/>
        <v>20.282347443154602</v>
      </c>
      <c r="AU407" s="177">
        <f t="shared" si="220"/>
        <v>20.098325244540195</v>
      </c>
    </row>
    <row r="408" spans="1:47" s="177" customFormat="1" ht="12.95" customHeight="1" x14ac:dyDescent="0.2">
      <c r="A408" s="144" t="s">
        <v>200</v>
      </c>
      <c r="B408" s="145" t="s">
        <v>97</v>
      </c>
      <c r="C408" s="146">
        <v>52342.642599999999</v>
      </c>
      <c r="D408" s="196"/>
      <c r="E408" s="105">
        <f t="shared" si="203"/>
        <v>9495.9208880095466</v>
      </c>
      <c r="F408" s="199">
        <f t="shared" si="204"/>
        <v>9496</v>
      </c>
      <c r="G408" s="201">
        <f t="shared" si="198"/>
        <v>-5.438000000140164E-2</v>
      </c>
      <c r="H408" s="199"/>
      <c r="K408" s="177">
        <f t="shared" si="200"/>
        <v>-5.438000000140164E-2</v>
      </c>
      <c r="O408" s="177">
        <f t="shared" ca="1" si="205"/>
        <v>3.0392886720133905E-3</v>
      </c>
      <c r="Q408" s="198">
        <f t="shared" si="206"/>
        <v>37324.142599999999</v>
      </c>
      <c r="S408" s="178">
        <f t="shared" si="201"/>
        <v>1</v>
      </c>
      <c r="Z408" s="177">
        <f t="shared" si="207"/>
        <v>9496</v>
      </c>
      <c r="AA408" s="177">
        <f t="shared" si="208"/>
        <v>-5.4648694557844088E-2</v>
      </c>
      <c r="AB408" s="177">
        <f t="shared" si="209"/>
        <v>-4.4299772205602751E-2</v>
      </c>
      <c r="AC408" s="177">
        <f t="shared" si="210"/>
        <v>-5.438000000140164E-2</v>
      </c>
      <c r="AD408" s="177">
        <f t="shared" si="211"/>
        <v>2.6869455644244755E-4</v>
      </c>
      <c r="AE408" s="177">
        <f t="shared" si="212"/>
        <v>7.2196764661803636E-8</v>
      </c>
      <c r="AF408" s="177">
        <f t="shared" si="213"/>
        <v>-5.438000000140164E-2</v>
      </c>
      <c r="AG408" s="178"/>
      <c r="AH408" s="177">
        <f t="shared" si="214"/>
        <v>-1.0080227795798887E-2</v>
      </c>
      <c r="AI408" s="177">
        <f t="shared" si="215"/>
        <v>0.98712639632648103</v>
      </c>
      <c r="AJ408" s="177">
        <f t="shared" si="216"/>
        <v>-0.64464195463801555</v>
      </c>
      <c r="AK408" s="177">
        <f t="shared" si="217"/>
        <v>0.19356669101313514</v>
      </c>
      <c r="AL408" s="177">
        <f t="shared" si="218"/>
        <v>1.6372058566261685</v>
      </c>
      <c r="AM408" s="177">
        <f t="shared" si="219"/>
        <v>1.0687165015748938</v>
      </c>
      <c r="AN408" s="177">
        <f t="shared" si="202"/>
        <v>20.290691124174025</v>
      </c>
      <c r="AO408" s="177">
        <f t="shared" si="202"/>
        <v>20.290691124090607</v>
      </c>
      <c r="AP408" s="177">
        <f t="shared" si="202"/>
        <v>20.290691120764841</v>
      </c>
      <c r="AQ408" s="177">
        <f t="shared" si="202"/>
        <v>20.290690988175122</v>
      </c>
      <c r="AR408" s="177">
        <f t="shared" si="202"/>
        <v>20.290685702269659</v>
      </c>
      <c r="AS408" s="177">
        <f t="shared" si="202"/>
        <v>20.290475145290976</v>
      </c>
      <c r="AT408" s="177">
        <f t="shared" si="202"/>
        <v>20.282347443154602</v>
      </c>
      <c r="AU408" s="177">
        <f t="shared" si="220"/>
        <v>20.098325244540195</v>
      </c>
    </row>
    <row r="409" spans="1:47" s="177" customFormat="1" ht="12.95" customHeight="1" x14ac:dyDescent="0.2">
      <c r="A409" s="147" t="s">
        <v>275</v>
      </c>
      <c r="B409" s="147" t="s">
        <v>52</v>
      </c>
      <c r="C409" s="148">
        <v>52342.643100000001</v>
      </c>
      <c r="D409" s="149">
        <v>1E-4</v>
      </c>
      <c r="E409" s="105">
        <f t="shared" si="203"/>
        <v>9495.921615409241</v>
      </c>
      <c r="F409" s="199">
        <f t="shared" si="204"/>
        <v>9496</v>
      </c>
      <c r="G409" s="201">
        <f t="shared" si="198"/>
        <v>-5.3879999999480788E-2</v>
      </c>
      <c r="H409" s="199"/>
      <c r="K409" s="177">
        <f t="shared" si="200"/>
        <v>-5.3879999999480788E-2</v>
      </c>
      <c r="O409" s="177">
        <f t="shared" ca="1" si="205"/>
        <v>3.0392886720133905E-3</v>
      </c>
      <c r="Q409" s="198">
        <f t="shared" si="206"/>
        <v>37324.143100000001</v>
      </c>
      <c r="S409" s="178">
        <f t="shared" si="201"/>
        <v>1</v>
      </c>
      <c r="Z409" s="177">
        <f t="shared" si="207"/>
        <v>9496</v>
      </c>
      <c r="AA409" s="177">
        <f t="shared" si="208"/>
        <v>-5.4648694557844088E-2</v>
      </c>
      <c r="AB409" s="177">
        <f t="shared" si="209"/>
        <v>-4.3799772203681898E-2</v>
      </c>
      <c r="AC409" s="177">
        <f t="shared" si="210"/>
        <v>-5.3879999999480788E-2</v>
      </c>
      <c r="AD409" s="177">
        <f t="shared" si="211"/>
        <v>7.6869455836330036E-4</v>
      </c>
      <c r="AE409" s="177">
        <f t="shared" si="212"/>
        <v>5.9089132405734943E-7</v>
      </c>
      <c r="AF409" s="177">
        <f t="shared" si="213"/>
        <v>-5.3879999999480788E-2</v>
      </c>
      <c r="AG409" s="178"/>
      <c r="AH409" s="177">
        <f t="shared" si="214"/>
        <v>-1.0080227795798887E-2</v>
      </c>
      <c r="AI409" s="177">
        <f t="shared" si="215"/>
        <v>0.98712639632648103</v>
      </c>
      <c r="AJ409" s="177">
        <f t="shared" si="216"/>
        <v>-0.64464195463801555</v>
      </c>
      <c r="AK409" s="177">
        <f t="shared" si="217"/>
        <v>0.19356669101313514</v>
      </c>
      <c r="AL409" s="177">
        <f t="shared" si="218"/>
        <v>1.6372058566261685</v>
      </c>
      <c r="AM409" s="177">
        <f t="shared" si="219"/>
        <v>1.0687165015748938</v>
      </c>
      <c r="AN409" s="177">
        <f t="shared" si="202"/>
        <v>20.290691124174025</v>
      </c>
      <c r="AO409" s="177">
        <f t="shared" si="202"/>
        <v>20.290691124090607</v>
      </c>
      <c r="AP409" s="177">
        <f t="shared" si="202"/>
        <v>20.290691120764841</v>
      </c>
      <c r="AQ409" s="177">
        <f t="shared" si="202"/>
        <v>20.290690988175122</v>
      </c>
      <c r="AR409" s="177">
        <f t="shared" si="202"/>
        <v>20.290685702269659</v>
      </c>
      <c r="AS409" s="177">
        <f t="shared" si="202"/>
        <v>20.290475145290976</v>
      </c>
      <c r="AT409" s="177">
        <f t="shared" si="202"/>
        <v>20.282347443154602</v>
      </c>
      <c r="AU409" s="177">
        <f t="shared" si="220"/>
        <v>20.098325244540195</v>
      </c>
    </row>
    <row r="410" spans="1:47" s="177" customFormat="1" ht="12.95" customHeight="1" x14ac:dyDescent="0.2">
      <c r="A410" s="70" t="s">
        <v>205</v>
      </c>
      <c r="B410" s="70" t="s">
        <v>96</v>
      </c>
      <c r="C410" s="59">
        <v>52364.275399999999</v>
      </c>
      <c r="D410" s="59">
        <v>1.1000000000000001E-3</v>
      </c>
      <c r="E410" s="199">
        <f t="shared" si="203"/>
        <v>9527.3922721056788</v>
      </c>
      <c r="F410" s="199">
        <f t="shared" si="204"/>
        <v>9527.5</v>
      </c>
      <c r="G410" s="201"/>
      <c r="H410" s="199"/>
      <c r="O410" s="177">
        <f t="shared" ca="1" si="205"/>
        <v>2.7426998192591479E-3</v>
      </c>
      <c r="Q410" s="198">
        <f t="shared" si="206"/>
        <v>37345.775399999999</v>
      </c>
      <c r="S410" s="178"/>
      <c r="U410" s="152">
        <v>-7.4049999995622784E-2</v>
      </c>
      <c r="Z410" s="177">
        <f t="shared" si="207"/>
        <v>9527.5</v>
      </c>
      <c r="AA410" s="177">
        <f t="shared" si="208"/>
        <v>-5.4629821343221509E-2</v>
      </c>
      <c r="AB410" s="177">
        <f t="shared" si="209"/>
        <v>-9999</v>
      </c>
      <c r="AC410" s="177">
        <f t="shared" si="210"/>
        <v>0</v>
      </c>
      <c r="AD410" s="177">
        <f t="shared" si="211"/>
        <v>-9999</v>
      </c>
      <c r="AE410" s="177">
        <f t="shared" si="212"/>
        <v>0</v>
      </c>
      <c r="AF410" s="177">
        <f t="shared" si="213"/>
        <v>-9999</v>
      </c>
      <c r="AG410" s="178"/>
      <c r="AH410" s="177">
        <f t="shared" si="214"/>
        <v>-9.9409178774458803E-3</v>
      </c>
      <c r="AI410" s="177">
        <f t="shared" si="215"/>
        <v>0.98386400363990911</v>
      </c>
      <c r="AJ410" s="177">
        <f t="shared" si="216"/>
        <v>-0.63165835494045186</v>
      </c>
      <c r="AK410" s="177">
        <f t="shared" si="217"/>
        <v>0.19332207106997512</v>
      </c>
      <c r="AL410" s="177">
        <f t="shared" si="218"/>
        <v>1.6540702149918334</v>
      </c>
      <c r="AM410" s="177">
        <f t="shared" si="219"/>
        <v>1.0869442292054645</v>
      </c>
      <c r="AN410" s="177">
        <f t="shared" si="202"/>
        <v>20.307478624700618</v>
      </c>
      <c r="AO410" s="177">
        <f t="shared" si="202"/>
        <v>20.30747862466151</v>
      </c>
      <c r="AP410" s="177">
        <f t="shared" si="202"/>
        <v>20.307478622871646</v>
      </c>
      <c r="AQ410" s="177">
        <f t="shared" si="202"/>
        <v>20.307478540957046</v>
      </c>
      <c r="AR410" s="177">
        <f t="shared" si="202"/>
        <v>20.307474792134173</v>
      </c>
      <c r="AS410" s="177">
        <f t="shared" si="202"/>
        <v>20.307303359663678</v>
      </c>
      <c r="AT410" s="177">
        <f t="shared" si="202"/>
        <v>20.299722732915047</v>
      </c>
      <c r="AU410" s="177">
        <f t="shared" si="220"/>
        <v>20.114718787949464</v>
      </c>
    </row>
    <row r="411" spans="1:47" s="177" customFormat="1" ht="12.95" customHeight="1" x14ac:dyDescent="0.2">
      <c r="A411" s="70" t="s">
        <v>205</v>
      </c>
      <c r="B411" s="70" t="s">
        <v>97</v>
      </c>
      <c r="C411" s="59">
        <v>52364.634899999997</v>
      </c>
      <c r="D411" s="59">
        <v>5.9999999999999995E-4</v>
      </c>
      <c r="E411" s="199">
        <f t="shared" si="203"/>
        <v>9527.9152724839241</v>
      </c>
      <c r="F411" s="199">
        <f t="shared" si="204"/>
        <v>9528</v>
      </c>
      <c r="G411" s="201">
        <f t="shared" ref="G411:G430" si="221">C411-(C$7+C$8*F411)</f>
        <v>-5.8239999998477288E-2</v>
      </c>
      <c r="H411" s="199"/>
      <c r="K411" s="177">
        <f t="shared" ref="K411:K419" si="222">G411</f>
        <v>-5.8239999998477288E-2</v>
      </c>
      <c r="M411" s="197"/>
      <c r="O411" s="177">
        <f t="shared" ca="1" si="205"/>
        <v>2.7379920596916213E-3</v>
      </c>
      <c r="Q411" s="198">
        <f t="shared" si="206"/>
        <v>37346.134899999997</v>
      </c>
      <c r="S411" s="178">
        <f t="shared" ref="S411:S419" si="223">S$18</f>
        <v>1</v>
      </c>
      <c r="Z411" s="177">
        <f t="shared" si="207"/>
        <v>9528</v>
      </c>
      <c r="AA411" s="177">
        <f t="shared" si="208"/>
        <v>-5.4629502487529548E-2</v>
      </c>
      <c r="AB411" s="177">
        <f t="shared" si="209"/>
        <v>-4.8301312329541435E-2</v>
      </c>
      <c r="AC411" s="177">
        <f t="shared" si="210"/>
        <v>-5.8239999998477288E-2</v>
      </c>
      <c r="AD411" s="177">
        <f t="shared" si="211"/>
        <v>-3.6104975109477397E-3</v>
      </c>
      <c r="AE411" s="177">
        <f t="shared" si="212"/>
        <v>1.3035692276559824E-5</v>
      </c>
      <c r="AF411" s="177">
        <f t="shared" si="213"/>
        <v>-5.8239999998477288E-2</v>
      </c>
      <c r="AG411" s="178"/>
      <c r="AH411" s="177">
        <f t="shared" si="214"/>
        <v>-9.938687668935851E-3</v>
      </c>
      <c r="AI411" s="177">
        <f t="shared" si="215"/>
        <v>0.98381242787075707</v>
      </c>
      <c r="AJ411" s="177">
        <f t="shared" si="216"/>
        <v>-0.63145150455430143</v>
      </c>
      <c r="AK411" s="177">
        <f t="shared" si="217"/>
        <v>0.19331775927182152</v>
      </c>
      <c r="AL411" s="177">
        <f t="shared" si="218"/>
        <v>1.6543370047263548</v>
      </c>
      <c r="AM411" s="177">
        <f t="shared" si="219"/>
        <v>1.0872352653393642</v>
      </c>
      <c r="AN411" s="177">
        <f t="shared" ref="AN411:AT420" si="224">$AU411+$AB$7*SIN(AO411)</f>
        <v>20.307744645509146</v>
      </c>
      <c r="AO411" s="177">
        <f t="shared" si="224"/>
        <v>20.307744645470535</v>
      </c>
      <c r="AP411" s="177">
        <f t="shared" si="224"/>
        <v>20.307744643699397</v>
      </c>
      <c r="AQ411" s="177">
        <f t="shared" si="224"/>
        <v>20.307744562451173</v>
      </c>
      <c r="AR411" s="177">
        <f t="shared" si="224"/>
        <v>20.307740835378048</v>
      </c>
      <c r="AS411" s="177">
        <f t="shared" si="224"/>
        <v>20.307569996428057</v>
      </c>
      <c r="AT411" s="177">
        <f t="shared" si="224"/>
        <v>20.299998130991622</v>
      </c>
      <c r="AU411" s="177">
        <f t="shared" si="220"/>
        <v>20.114979002924212</v>
      </c>
    </row>
    <row r="412" spans="1:47" s="177" customFormat="1" ht="12.95" customHeight="1" x14ac:dyDescent="0.2">
      <c r="A412" s="144" t="s">
        <v>200</v>
      </c>
      <c r="B412" s="145" t="s">
        <v>97</v>
      </c>
      <c r="C412" s="146">
        <v>52384.572500000002</v>
      </c>
      <c r="D412" s="196"/>
      <c r="E412" s="105">
        <f t="shared" si="203"/>
        <v>9556.9204806657235</v>
      </c>
      <c r="F412" s="199">
        <f t="shared" si="204"/>
        <v>9557</v>
      </c>
      <c r="G412" s="201">
        <f t="shared" si="221"/>
        <v>-5.4659999994328246E-2</v>
      </c>
      <c r="H412" s="199"/>
      <c r="K412" s="177">
        <f t="shared" si="222"/>
        <v>-5.4659999994328246E-2</v>
      </c>
      <c r="O412" s="177">
        <f t="shared" ca="1" si="205"/>
        <v>2.4649420047750253E-3</v>
      </c>
      <c r="Q412" s="198">
        <f t="shared" si="206"/>
        <v>37366.072500000002</v>
      </c>
      <c r="S412" s="178">
        <f t="shared" si="223"/>
        <v>1</v>
      </c>
      <c r="Z412" s="177">
        <f t="shared" si="207"/>
        <v>9557</v>
      </c>
      <c r="AA412" s="177">
        <f t="shared" si="208"/>
        <v>-5.460999558097783E-2</v>
      </c>
      <c r="AB412" s="177">
        <f t="shared" si="209"/>
        <v>-4.4851659468325575E-2</v>
      </c>
      <c r="AC412" s="177">
        <f t="shared" si="210"/>
        <v>-5.4659999994328246E-2</v>
      </c>
      <c r="AD412" s="177">
        <f t="shared" si="211"/>
        <v>-5.0004413350415722E-5</v>
      </c>
      <c r="AE412" s="177">
        <f t="shared" si="212"/>
        <v>2.500441354519234E-9</v>
      </c>
      <c r="AF412" s="177">
        <f t="shared" si="213"/>
        <v>-5.4659999994328246E-2</v>
      </c>
      <c r="AG412" s="178"/>
      <c r="AH412" s="177">
        <f t="shared" si="214"/>
        <v>-9.8083405260026707E-3</v>
      </c>
      <c r="AI412" s="177">
        <f t="shared" si="215"/>
        <v>0.98083233060144437</v>
      </c>
      <c r="AJ412" s="177">
        <f t="shared" si="216"/>
        <v>-0.61941520388338844</v>
      </c>
      <c r="AK412" s="177">
        <f t="shared" si="217"/>
        <v>0.19304505689383775</v>
      </c>
      <c r="AL412" s="177">
        <f t="shared" si="218"/>
        <v>1.6697631174257805</v>
      </c>
      <c r="AM412" s="177">
        <f t="shared" si="219"/>
        <v>1.1042084474778768</v>
      </c>
      <c r="AN412" s="177">
        <f t="shared" si="224"/>
        <v>20.32315005092445</v>
      </c>
      <c r="AO412" s="177">
        <f t="shared" si="224"/>
        <v>20.32315005090711</v>
      </c>
      <c r="AP412" s="177">
        <f t="shared" si="224"/>
        <v>20.323150049986065</v>
      </c>
      <c r="AQ412" s="177">
        <f t="shared" si="224"/>
        <v>20.323150001064548</v>
      </c>
      <c r="AR412" s="177">
        <f t="shared" si="224"/>
        <v>20.323147402623164</v>
      </c>
      <c r="AS412" s="177">
        <f t="shared" si="224"/>
        <v>20.323009487103331</v>
      </c>
      <c r="AT412" s="177">
        <f t="shared" si="224"/>
        <v>20.315949751044268</v>
      </c>
      <c r="AU412" s="177">
        <f t="shared" si="220"/>
        <v>20.130071471459729</v>
      </c>
    </row>
    <row r="413" spans="1:47" s="177" customFormat="1" ht="12.95" customHeight="1" x14ac:dyDescent="0.2">
      <c r="A413" s="144" t="s">
        <v>204</v>
      </c>
      <c r="B413" s="145" t="s">
        <v>97</v>
      </c>
      <c r="C413" s="146">
        <v>52638.9041</v>
      </c>
      <c r="D413" s="196"/>
      <c r="E413" s="105">
        <f t="shared" si="203"/>
        <v>9926.9219354651032</v>
      </c>
      <c r="F413" s="199">
        <f t="shared" si="204"/>
        <v>9927</v>
      </c>
      <c r="G413" s="201">
        <f t="shared" si="221"/>
        <v>-5.3659999997762498E-2</v>
      </c>
      <c r="H413" s="199"/>
      <c r="I413" s="199"/>
      <c r="K413" s="177">
        <f t="shared" si="222"/>
        <v>-5.3659999997762498E-2</v>
      </c>
      <c r="O413" s="177">
        <f t="shared" ca="1" si="205"/>
        <v>-1.0188000751953641E-3</v>
      </c>
      <c r="Q413" s="198">
        <f t="shared" si="206"/>
        <v>37620.4041</v>
      </c>
      <c r="S413" s="178">
        <f t="shared" si="223"/>
        <v>1</v>
      </c>
      <c r="Z413" s="177">
        <f t="shared" si="207"/>
        <v>9927</v>
      </c>
      <c r="AA413" s="177">
        <f t="shared" si="208"/>
        <v>-5.4205651541529842E-2</v>
      </c>
      <c r="AB413" s="177">
        <f t="shared" si="209"/>
        <v>-4.5667026676990422E-2</v>
      </c>
      <c r="AC413" s="177">
        <f t="shared" si="210"/>
        <v>-5.3659999997762498E-2</v>
      </c>
      <c r="AD413" s="177">
        <f t="shared" si="211"/>
        <v>5.4565154376734482E-4</v>
      </c>
      <c r="AE413" s="177">
        <f t="shared" si="212"/>
        <v>2.9773560721568663E-7</v>
      </c>
      <c r="AF413" s="177">
        <f t="shared" si="213"/>
        <v>-5.3659999997762498E-2</v>
      </c>
      <c r="AG413" s="178"/>
      <c r="AH413" s="177">
        <f t="shared" si="214"/>
        <v>-7.992973320772076E-3</v>
      </c>
      <c r="AI413" s="177">
        <f t="shared" si="215"/>
        <v>0.94490697470118601</v>
      </c>
      <c r="AJ413" s="177">
        <f t="shared" si="216"/>
        <v>-0.46089936776167811</v>
      </c>
      <c r="AK413" s="177">
        <f t="shared" si="217"/>
        <v>0.18600686037009931</v>
      </c>
      <c r="AL413" s="177">
        <f t="shared" si="218"/>
        <v>1.858752340034826</v>
      </c>
      <c r="AM413" s="177">
        <f t="shared" si="219"/>
        <v>1.3391298469888164</v>
      </c>
      <c r="AN413" s="177">
        <f t="shared" si="224"/>
        <v>20.515742920981303</v>
      </c>
      <c r="AO413" s="177">
        <f t="shared" si="224"/>
        <v>20.515742920981399</v>
      </c>
      <c r="AP413" s="177">
        <f t="shared" si="224"/>
        <v>20.515742920976226</v>
      </c>
      <c r="AQ413" s="177">
        <f t="shared" si="224"/>
        <v>20.515742921256255</v>
      </c>
      <c r="AR413" s="177">
        <f t="shared" si="224"/>
        <v>20.515742906100876</v>
      </c>
      <c r="AS413" s="177">
        <f t="shared" si="224"/>
        <v>20.515743726318252</v>
      </c>
      <c r="AT413" s="177">
        <f t="shared" si="224"/>
        <v>20.515699325598163</v>
      </c>
      <c r="AU413" s="177">
        <f t="shared" si="220"/>
        <v>20.322630552774942</v>
      </c>
    </row>
    <row r="414" spans="1:47" s="177" customFormat="1" ht="12.95" customHeight="1" x14ac:dyDescent="0.2">
      <c r="A414" s="150" t="s">
        <v>206</v>
      </c>
      <c r="B414" s="70"/>
      <c r="C414" s="153">
        <v>52649.902666947884</v>
      </c>
      <c r="D414" s="59">
        <v>1E-4</v>
      </c>
      <c r="E414" s="199">
        <f t="shared" si="203"/>
        <v>9942.9226438765854</v>
      </c>
      <c r="F414" s="199">
        <f t="shared" si="204"/>
        <v>9943</v>
      </c>
      <c r="G414" s="201">
        <f t="shared" si="221"/>
        <v>-5.3173052110651042E-2</v>
      </c>
      <c r="H414" s="199"/>
      <c r="I414" s="199"/>
      <c r="K414" s="177">
        <f t="shared" si="222"/>
        <v>-5.3173052110651042E-2</v>
      </c>
      <c r="O414" s="177">
        <f t="shared" ca="1" si="205"/>
        <v>-1.1694483813562556E-3</v>
      </c>
      <c r="Q414" s="198">
        <f t="shared" si="206"/>
        <v>37631.402666947884</v>
      </c>
      <c r="S414" s="178">
        <f t="shared" si="223"/>
        <v>1</v>
      </c>
      <c r="Z414" s="177">
        <f t="shared" si="207"/>
        <v>9943</v>
      </c>
      <c r="AA414" s="177">
        <f t="shared" si="208"/>
        <v>-5.418248071728729E-2</v>
      </c>
      <c r="AB414" s="177">
        <f t="shared" si="209"/>
        <v>-4.5264135247810741E-2</v>
      </c>
      <c r="AC414" s="177">
        <f t="shared" si="210"/>
        <v>-5.3173052110651042E-2</v>
      </c>
      <c r="AD414" s="177">
        <f t="shared" si="211"/>
        <v>1.0094286066362479E-3</v>
      </c>
      <c r="AE414" s="177">
        <f t="shared" si="212"/>
        <v>1.0189461118955969E-6</v>
      </c>
      <c r="AF414" s="177">
        <f t="shared" si="213"/>
        <v>-5.3173052110651042E-2</v>
      </c>
      <c r="AG414" s="178"/>
      <c r="AH414" s="177">
        <f t="shared" si="214"/>
        <v>-7.9089168628403012E-3</v>
      </c>
      <c r="AI414" s="177">
        <f t="shared" si="215"/>
        <v>0.9434461567081055</v>
      </c>
      <c r="AJ414" s="177">
        <f t="shared" si="216"/>
        <v>-0.45390732529933381</v>
      </c>
      <c r="AK414" s="177">
        <f t="shared" si="217"/>
        <v>0.18556792920715912</v>
      </c>
      <c r="AL414" s="177">
        <f t="shared" si="218"/>
        <v>1.8666151472432075</v>
      </c>
      <c r="AM414" s="177">
        <f t="shared" si="219"/>
        <v>1.3501694906540767</v>
      </c>
      <c r="AN414" s="177">
        <f t="shared" si="224"/>
        <v>20.523912408453207</v>
      </c>
      <c r="AO414" s="177">
        <f t="shared" si="224"/>
        <v>20.523912408452329</v>
      </c>
      <c r="AP414" s="177">
        <f t="shared" si="224"/>
        <v>20.523912408496056</v>
      </c>
      <c r="AQ414" s="177">
        <f t="shared" si="224"/>
        <v>20.523912406315613</v>
      </c>
      <c r="AR414" s="177">
        <f t="shared" si="224"/>
        <v>20.523912515043186</v>
      </c>
      <c r="AS414" s="177">
        <f t="shared" si="224"/>
        <v>20.523907093219169</v>
      </c>
      <c r="AT414" s="177">
        <f t="shared" si="224"/>
        <v>20.524177114910977</v>
      </c>
      <c r="AU414" s="177">
        <f t="shared" si="220"/>
        <v>20.330957431966951</v>
      </c>
    </row>
    <row r="415" spans="1:47" s="177" customFormat="1" ht="12.95" customHeight="1" x14ac:dyDescent="0.2">
      <c r="A415" s="150" t="s">
        <v>206</v>
      </c>
      <c r="B415" s="70"/>
      <c r="C415" s="154">
        <v>52674.648000000001</v>
      </c>
      <c r="D415" s="59">
        <v>1E-4</v>
      </c>
      <c r="E415" s="199">
        <f t="shared" si="203"/>
        <v>9978.9221391370174</v>
      </c>
      <c r="F415" s="199">
        <f t="shared" si="204"/>
        <v>9979</v>
      </c>
      <c r="G415" s="201">
        <f t="shared" si="221"/>
        <v>-5.3519999994023237E-2</v>
      </c>
      <c r="H415" s="199"/>
      <c r="I415" s="199"/>
      <c r="K415" s="177">
        <f t="shared" si="222"/>
        <v>-5.3519999994023237E-2</v>
      </c>
      <c r="O415" s="177">
        <f t="shared" ca="1" si="205"/>
        <v>-1.5084070702182373E-3</v>
      </c>
      <c r="Q415" s="198">
        <f t="shared" si="206"/>
        <v>37656.148000000001</v>
      </c>
      <c r="S415" s="178">
        <f t="shared" si="223"/>
        <v>1</v>
      </c>
      <c r="Z415" s="177">
        <f t="shared" si="207"/>
        <v>9979</v>
      </c>
      <c r="AA415" s="177">
        <f t="shared" si="208"/>
        <v>-5.4128866361018491E-2</v>
      </c>
      <c r="AB415" s="177">
        <f t="shared" si="209"/>
        <v>-4.5801650278894976E-2</v>
      </c>
      <c r="AC415" s="177">
        <f t="shared" si="210"/>
        <v>-5.3519999994023237E-2</v>
      </c>
      <c r="AD415" s="177">
        <f t="shared" si="211"/>
        <v>6.0886636699525321E-4</v>
      </c>
      <c r="AE415" s="177">
        <f t="shared" si="212"/>
        <v>3.7071825285799836E-7</v>
      </c>
      <c r="AF415" s="177">
        <f t="shared" si="213"/>
        <v>-5.3519999994023237E-2</v>
      </c>
      <c r="AG415" s="178"/>
      <c r="AH415" s="177">
        <f t="shared" si="214"/>
        <v>-7.718349715128258E-3</v>
      </c>
      <c r="AI415" s="177">
        <f t="shared" si="215"/>
        <v>0.94018854814872999</v>
      </c>
      <c r="AJ415" s="177">
        <f t="shared" si="216"/>
        <v>-0.43815274246354358</v>
      </c>
      <c r="AK415" s="177">
        <f t="shared" si="217"/>
        <v>0.18454371777104897</v>
      </c>
      <c r="AL415" s="177">
        <f t="shared" si="218"/>
        <v>1.8842180758071425</v>
      </c>
      <c r="AM415" s="177">
        <f t="shared" si="219"/>
        <v>1.3753151181966383</v>
      </c>
      <c r="AN415" s="177">
        <f t="shared" si="224"/>
        <v>20.542247772898108</v>
      </c>
      <c r="AO415" s="177">
        <f t="shared" si="224"/>
        <v>20.542247772890939</v>
      </c>
      <c r="AP415" s="177">
        <f t="shared" si="224"/>
        <v>20.542247773194852</v>
      </c>
      <c r="AQ415" s="177">
        <f t="shared" si="224"/>
        <v>20.542247760310868</v>
      </c>
      <c r="AR415" s="177">
        <f t="shared" si="224"/>
        <v>20.542248306506909</v>
      </c>
      <c r="AS415" s="177">
        <f t="shared" si="224"/>
        <v>20.542225149257405</v>
      </c>
      <c r="AT415" s="177">
        <f t="shared" si="224"/>
        <v>20.543203142989473</v>
      </c>
      <c r="AU415" s="177">
        <f t="shared" si="220"/>
        <v>20.349692910148974</v>
      </c>
    </row>
    <row r="416" spans="1:47" s="177" customFormat="1" ht="12.95" customHeight="1" x14ac:dyDescent="0.2">
      <c r="A416" s="144" t="s">
        <v>204</v>
      </c>
      <c r="B416" s="145" t="s">
        <v>97</v>
      </c>
      <c r="C416" s="146">
        <v>52694.578999999998</v>
      </c>
      <c r="D416" s="196"/>
      <c r="E416" s="105">
        <f t="shared" si="203"/>
        <v>10007.917745642877</v>
      </c>
      <c r="F416" s="199">
        <f t="shared" si="204"/>
        <v>10008</v>
      </c>
      <c r="G416" s="201">
        <f t="shared" si="221"/>
        <v>-5.6539999997767154E-2</v>
      </c>
      <c r="H416" s="199"/>
      <c r="I416" s="199"/>
      <c r="K416" s="177">
        <f t="shared" si="222"/>
        <v>-5.6539999997767154E-2</v>
      </c>
      <c r="O416" s="177">
        <f t="shared" ca="1" si="205"/>
        <v>-1.7814571251348332E-3</v>
      </c>
      <c r="Q416" s="198">
        <f t="shared" si="206"/>
        <v>37676.078999999998</v>
      </c>
      <c r="S416" s="178">
        <f t="shared" si="223"/>
        <v>1</v>
      </c>
      <c r="Z416" s="177">
        <f t="shared" si="207"/>
        <v>10008</v>
      </c>
      <c r="AA416" s="177">
        <f t="shared" si="208"/>
        <v>-5.4084232021472833E-2</v>
      </c>
      <c r="AB416" s="177">
        <f t="shared" si="209"/>
        <v>-4.89765675428483E-2</v>
      </c>
      <c r="AC416" s="177">
        <f t="shared" si="210"/>
        <v>-5.6539999997767154E-2</v>
      </c>
      <c r="AD416" s="177">
        <f t="shared" si="211"/>
        <v>-2.4557679762943208E-3</v>
      </c>
      <c r="AE416" s="177">
        <f t="shared" si="212"/>
        <v>6.0307963533927037E-6</v>
      </c>
      <c r="AF416" s="177">
        <f t="shared" si="213"/>
        <v>-5.6539999997767154E-2</v>
      </c>
      <c r="AG416" s="178"/>
      <c r="AH416" s="177">
        <f t="shared" si="214"/>
        <v>-7.5634324549188545E-3</v>
      </c>
      <c r="AI416" s="177">
        <f t="shared" si="215"/>
        <v>0.93759394761112513</v>
      </c>
      <c r="AJ416" s="177">
        <f t="shared" si="216"/>
        <v>-0.42544217722423405</v>
      </c>
      <c r="AK416" s="177">
        <f t="shared" si="217"/>
        <v>0.18368254725627686</v>
      </c>
      <c r="AL416" s="177">
        <f t="shared" si="218"/>
        <v>1.8983102677306103</v>
      </c>
      <c r="AM416" s="177">
        <f t="shared" si="219"/>
        <v>1.3958885554794065</v>
      </c>
      <c r="AN416" s="177">
        <f t="shared" si="224"/>
        <v>20.55697205687957</v>
      </c>
      <c r="AO416" s="177">
        <f t="shared" si="224"/>
        <v>20.556972056859529</v>
      </c>
      <c r="AP416" s="177">
        <f t="shared" si="224"/>
        <v>20.556972057617944</v>
      </c>
      <c r="AQ416" s="177">
        <f t="shared" si="224"/>
        <v>20.556972028913076</v>
      </c>
      <c r="AR416" s="177">
        <f t="shared" si="224"/>
        <v>20.556973115346516</v>
      </c>
      <c r="AS416" s="177">
        <f t="shared" si="224"/>
        <v>20.556931989587166</v>
      </c>
      <c r="AT416" s="177">
        <f t="shared" si="224"/>
        <v>20.558480273016539</v>
      </c>
      <c r="AU416" s="177">
        <f t="shared" si="220"/>
        <v>20.364785378684491</v>
      </c>
    </row>
    <row r="417" spans="1:47" s="177" customFormat="1" ht="12.95" customHeight="1" x14ac:dyDescent="0.2">
      <c r="A417" s="147" t="s">
        <v>275</v>
      </c>
      <c r="B417" s="147" t="s">
        <v>52</v>
      </c>
      <c r="C417" s="148">
        <v>52694.57978</v>
      </c>
      <c r="D417" s="149">
        <v>1E-4</v>
      </c>
      <c r="E417" s="105">
        <f t="shared" si="203"/>
        <v>10007.918880386398</v>
      </c>
      <c r="F417" s="199">
        <f t="shared" si="204"/>
        <v>10008</v>
      </c>
      <c r="G417" s="201">
        <f t="shared" si="221"/>
        <v>-5.5759999995643739E-2</v>
      </c>
      <c r="H417" s="199"/>
      <c r="I417" s="199"/>
      <c r="K417" s="177">
        <f t="shared" si="222"/>
        <v>-5.5759999995643739E-2</v>
      </c>
      <c r="O417" s="177">
        <f t="shared" ca="1" si="205"/>
        <v>-1.7814571251348332E-3</v>
      </c>
      <c r="Q417" s="198">
        <f t="shared" si="206"/>
        <v>37676.07978</v>
      </c>
      <c r="S417" s="178">
        <f t="shared" si="223"/>
        <v>1</v>
      </c>
      <c r="Z417" s="177">
        <f t="shared" si="207"/>
        <v>10008</v>
      </c>
      <c r="AA417" s="177">
        <f t="shared" si="208"/>
        <v>-5.4084232021472833E-2</v>
      </c>
      <c r="AB417" s="177">
        <f t="shared" si="209"/>
        <v>-4.8196567540724884E-2</v>
      </c>
      <c r="AC417" s="177">
        <f t="shared" si="210"/>
        <v>-5.5759999995643739E-2</v>
      </c>
      <c r="AD417" s="177">
        <f t="shared" si="211"/>
        <v>-1.6757679741709053E-3</v>
      </c>
      <c r="AE417" s="177">
        <f t="shared" si="212"/>
        <v>2.8081983032568597E-6</v>
      </c>
      <c r="AF417" s="177">
        <f t="shared" si="213"/>
        <v>-5.5759999995643739E-2</v>
      </c>
      <c r="AG417" s="178"/>
      <c r="AH417" s="177">
        <f t="shared" si="214"/>
        <v>-7.5634324549188545E-3</v>
      </c>
      <c r="AI417" s="177">
        <f t="shared" si="215"/>
        <v>0.93759394761112513</v>
      </c>
      <c r="AJ417" s="177">
        <f t="shared" si="216"/>
        <v>-0.42544217722423405</v>
      </c>
      <c r="AK417" s="177">
        <f t="shared" si="217"/>
        <v>0.18368254725627686</v>
      </c>
      <c r="AL417" s="177">
        <f t="shared" si="218"/>
        <v>1.8983102677306103</v>
      </c>
      <c r="AM417" s="177">
        <f t="shared" si="219"/>
        <v>1.3958885554794065</v>
      </c>
      <c r="AN417" s="177">
        <f t="shared" si="224"/>
        <v>20.55697205687957</v>
      </c>
      <c r="AO417" s="177">
        <f t="shared" si="224"/>
        <v>20.556972056859529</v>
      </c>
      <c r="AP417" s="177">
        <f t="shared" si="224"/>
        <v>20.556972057617944</v>
      </c>
      <c r="AQ417" s="177">
        <f t="shared" si="224"/>
        <v>20.556972028913076</v>
      </c>
      <c r="AR417" s="177">
        <f t="shared" si="224"/>
        <v>20.556973115346516</v>
      </c>
      <c r="AS417" s="177">
        <f t="shared" si="224"/>
        <v>20.556931989587166</v>
      </c>
      <c r="AT417" s="177">
        <f t="shared" si="224"/>
        <v>20.558480273016539</v>
      </c>
      <c r="AU417" s="177">
        <f t="shared" si="220"/>
        <v>20.364785378684491</v>
      </c>
    </row>
    <row r="418" spans="1:47" s="177" customFormat="1" ht="12.95" customHeight="1" x14ac:dyDescent="0.2">
      <c r="A418" s="59" t="s">
        <v>207</v>
      </c>
      <c r="B418" s="66" t="s">
        <v>97</v>
      </c>
      <c r="C418" s="59">
        <v>52694.583100000003</v>
      </c>
      <c r="D418" s="59">
        <v>8.9999999999999998E-4</v>
      </c>
      <c r="E418" s="199">
        <f t="shared" si="203"/>
        <v>10007.923710320356</v>
      </c>
      <c r="F418" s="199">
        <f t="shared" si="204"/>
        <v>10008</v>
      </c>
      <c r="G418" s="201">
        <f t="shared" si="221"/>
        <v>-5.2439999992202502E-2</v>
      </c>
      <c r="H418" s="199"/>
      <c r="I418" s="199"/>
      <c r="K418" s="177">
        <f t="shared" si="222"/>
        <v>-5.2439999992202502E-2</v>
      </c>
      <c r="O418" s="177">
        <f t="shared" ca="1" si="205"/>
        <v>-1.7814571251348332E-3</v>
      </c>
      <c r="Q418" s="198">
        <f t="shared" si="206"/>
        <v>37676.083100000003</v>
      </c>
      <c r="S418" s="178">
        <f t="shared" si="223"/>
        <v>1</v>
      </c>
      <c r="Z418" s="177">
        <f t="shared" si="207"/>
        <v>10008</v>
      </c>
      <c r="AA418" s="177">
        <f t="shared" si="208"/>
        <v>-5.4084232021472833E-2</v>
      </c>
      <c r="AB418" s="177">
        <f t="shared" si="209"/>
        <v>-4.4876567537283647E-2</v>
      </c>
      <c r="AC418" s="177">
        <f t="shared" si="210"/>
        <v>-5.2439999992202502E-2</v>
      </c>
      <c r="AD418" s="177">
        <f t="shared" si="211"/>
        <v>1.6442320292703316E-3</v>
      </c>
      <c r="AE418" s="177">
        <f t="shared" si="212"/>
        <v>2.7034989660784326E-6</v>
      </c>
      <c r="AF418" s="177">
        <f t="shared" si="213"/>
        <v>-5.2439999992202502E-2</v>
      </c>
      <c r="AG418" s="178"/>
      <c r="AH418" s="177">
        <f t="shared" si="214"/>
        <v>-7.5634324549188545E-3</v>
      </c>
      <c r="AI418" s="177">
        <f t="shared" si="215"/>
        <v>0.93759394761112513</v>
      </c>
      <c r="AJ418" s="177">
        <f t="shared" si="216"/>
        <v>-0.42544217722423405</v>
      </c>
      <c r="AK418" s="177">
        <f t="shared" si="217"/>
        <v>0.18368254725627686</v>
      </c>
      <c r="AL418" s="177">
        <f t="shared" si="218"/>
        <v>1.8983102677306103</v>
      </c>
      <c r="AM418" s="177">
        <f t="shared" si="219"/>
        <v>1.3958885554794065</v>
      </c>
      <c r="AN418" s="177">
        <f t="shared" si="224"/>
        <v>20.55697205687957</v>
      </c>
      <c r="AO418" s="177">
        <f t="shared" si="224"/>
        <v>20.556972056859529</v>
      </c>
      <c r="AP418" s="177">
        <f t="shared" si="224"/>
        <v>20.556972057617944</v>
      </c>
      <c r="AQ418" s="177">
        <f t="shared" si="224"/>
        <v>20.556972028913076</v>
      </c>
      <c r="AR418" s="177">
        <f t="shared" si="224"/>
        <v>20.556973115346516</v>
      </c>
      <c r="AS418" s="177">
        <f t="shared" si="224"/>
        <v>20.556931989587166</v>
      </c>
      <c r="AT418" s="177">
        <f t="shared" si="224"/>
        <v>20.558480273016539</v>
      </c>
      <c r="AU418" s="177">
        <f t="shared" si="220"/>
        <v>20.364785378684491</v>
      </c>
    </row>
    <row r="419" spans="1:47" s="177" customFormat="1" ht="12.95" customHeight="1" x14ac:dyDescent="0.2">
      <c r="A419" s="144" t="s">
        <v>204</v>
      </c>
      <c r="B419" s="145" t="s">
        <v>97</v>
      </c>
      <c r="C419" s="146">
        <v>52696.644500000002</v>
      </c>
      <c r="D419" s="196"/>
      <c r="E419" s="105">
        <f t="shared" si="203"/>
        <v>10010.922633768811</v>
      </c>
      <c r="F419" s="199">
        <f t="shared" si="204"/>
        <v>10011</v>
      </c>
      <c r="G419" s="201">
        <f t="shared" si="221"/>
        <v>-5.3179999995336402E-2</v>
      </c>
      <c r="H419" s="199"/>
      <c r="I419" s="199"/>
      <c r="K419" s="177">
        <f t="shared" si="222"/>
        <v>-5.3179999995336402E-2</v>
      </c>
      <c r="O419" s="177">
        <f t="shared" ca="1" si="205"/>
        <v>-1.8097036825399926E-3</v>
      </c>
      <c r="Q419" s="198">
        <f t="shared" si="206"/>
        <v>37678.144500000002</v>
      </c>
      <c r="S419" s="178">
        <f t="shared" si="223"/>
        <v>1</v>
      </c>
      <c r="Z419" s="177">
        <f t="shared" si="207"/>
        <v>10011</v>
      </c>
      <c r="AA419" s="177">
        <f t="shared" si="208"/>
        <v>-5.407954300638617E-2</v>
      </c>
      <c r="AB419" s="177">
        <f t="shared" si="209"/>
        <v>-4.5632663088152246E-2</v>
      </c>
      <c r="AC419" s="177">
        <f t="shared" si="210"/>
        <v>-5.3179999995336402E-2</v>
      </c>
      <c r="AD419" s="177">
        <f t="shared" si="211"/>
        <v>8.9954301104976792E-4</v>
      </c>
      <c r="AE419" s="177">
        <f t="shared" si="212"/>
        <v>8.0917762872848293E-7</v>
      </c>
      <c r="AF419" s="177">
        <f t="shared" si="213"/>
        <v>-5.3179999995336402E-2</v>
      </c>
      <c r="AG419" s="178"/>
      <c r="AH419" s="177">
        <f t="shared" si="214"/>
        <v>-7.5473369071841585E-3</v>
      </c>
      <c r="AI419" s="177">
        <f t="shared" si="215"/>
        <v>0.93732705323071741</v>
      </c>
      <c r="AJ419" s="177">
        <f t="shared" si="216"/>
        <v>-0.42412644113569631</v>
      </c>
      <c r="AK419" s="177">
        <f t="shared" si="217"/>
        <v>0.18359165363537649</v>
      </c>
      <c r="AL419" s="177">
        <f t="shared" si="218"/>
        <v>1.8997636468831858</v>
      </c>
      <c r="AM419" s="177">
        <f t="shared" si="219"/>
        <v>1.3980333792651907</v>
      </c>
      <c r="AN419" s="177">
        <f t="shared" si="224"/>
        <v>20.558492941046062</v>
      </c>
      <c r="AO419" s="177">
        <f t="shared" si="224"/>
        <v>20.558492941024081</v>
      </c>
      <c r="AP419" s="177">
        <f t="shared" si="224"/>
        <v>20.558492941846907</v>
      </c>
      <c r="AQ419" s="177">
        <f t="shared" si="224"/>
        <v>20.558492911044812</v>
      </c>
      <c r="AR419" s="177">
        <f t="shared" si="224"/>
        <v>20.558494064099989</v>
      </c>
      <c r="AS419" s="177">
        <f t="shared" si="224"/>
        <v>20.558450893753957</v>
      </c>
      <c r="AT419" s="177">
        <f t="shared" si="224"/>
        <v>20.560058148289311</v>
      </c>
      <c r="AU419" s="177">
        <f t="shared" si="220"/>
        <v>20.366346668532991</v>
      </c>
    </row>
    <row r="420" spans="1:47" s="177" customFormat="1" ht="12.95" customHeight="1" x14ac:dyDescent="0.2">
      <c r="A420" s="70" t="s">
        <v>208</v>
      </c>
      <c r="B420" s="77"/>
      <c r="C420" s="59">
        <v>52723.452799999999</v>
      </c>
      <c r="D420" s="59">
        <v>1E-4</v>
      </c>
      <c r="E420" s="199">
        <f t="shared" si="203"/>
        <v>10049.923332072509</v>
      </c>
      <c r="F420" s="199">
        <f t="shared" si="204"/>
        <v>10050</v>
      </c>
      <c r="G420" s="201">
        <f t="shared" si="221"/>
        <v>-5.2700000000186265E-2</v>
      </c>
      <c r="H420" s="199"/>
      <c r="I420" s="199"/>
      <c r="J420" s="177">
        <f>G420</f>
        <v>-5.2700000000186265E-2</v>
      </c>
      <c r="O420" s="177">
        <f t="shared" ca="1" si="205"/>
        <v>-2.1769089288071475E-3</v>
      </c>
      <c r="Q420" s="198">
        <f t="shared" si="206"/>
        <v>37704.952799999999</v>
      </c>
      <c r="S420" s="178">
        <f>S$17</f>
        <v>1</v>
      </c>
      <c r="Z420" s="177">
        <f t="shared" si="207"/>
        <v>10050</v>
      </c>
      <c r="AA420" s="177">
        <f t="shared" si="208"/>
        <v>-5.401739685838871E-2</v>
      </c>
      <c r="AB420" s="177">
        <f t="shared" si="209"/>
        <v>-4.5363059266611147E-2</v>
      </c>
      <c r="AC420" s="177">
        <f t="shared" si="210"/>
        <v>-5.2700000000186265E-2</v>
      </c>
      <c r="AD420" s="177">
        <f t="shared" si="211"/>
        <v>1.3173968582024451E-3</v>
      </c>
      <c r="AE420" s="177">
        <f t="shared" si="212"/>
        <v>1.7355344820016732E-6</v>
      </c>
      <c r="AF420" s="177">
        <f t="shared" si="213"/>
        <v>-5.2700000000186265E-2</v>
      </c>
      <c r="AG420" s="178"/>
      <c r="AH420" s="177">
        <f t="shared" si="214"/>
        <v>-7.3369407335751166E-3</v>
      </c>
      <c r="AI420" s="177">
        <f t="shared" si="215"/>
        <v>0.93388332916320371</v>
      </c>
      <c r="AJ420" s="177">
        <f t="shared" si="216"/>
        <v>-0.40700973192415496</v>
      </c>
      <c r="AK420" s="177">
        <f t="shared" si="217"/>
        <v>0.18237976691172766</v>
      </c>
      <c r="AL420" s="177">
        <f t="shared" si="218"/>
        <v>1.9185827253054619</v>
      </c>
      <c r="AM420" s="177">
        <f t="shared" si="219"/>
        <v>1.4262052661255897</v>
      </c>
      <c r="AN420" s="177">
        <f t="shared" si="224"/>
        <v>20.578225221703299</v>
      </c>
      <c r="AO420" s="177">
        <f t="shared" si="224"/>
        <v>20.578225221640245</v>
      </c>
      <c r="AP420" s="177">
        <f t="shared" si="224"/>
        <v>20.578225223707594</v>
      </c>
      <c r="AQ420" s="177">
        <f t="shared" si="224"/>
        <v>20.578225155924294</v>
      </c>
      <c r="AR420" s="177">
        <f t="shared" si="224"/>
        <v>20.578227378356978</v>
      </c>
      <c r="AS420" s="177">
        <f t="shared" si="224"/>
        <v>20.578154494571613</v>
      </c>
      <c r="AT420" s="177">
        <f t="shared" si="224"/>
        <v>20.58052754385081</v>
      </c>
      <c r="AU420" s="177">
        <f t="shared" si="220"/>
        <v>20.386643436563514</v>
      </c>
    </row>
    <row r="421" spans="1:47" s="177" customFormat="1" ht="12.95" customHeight="1" x14ac:dyDescent="0.2">
      <c r="A421" s="144" t="s">
        <v>204</v>
      </c>
      <c r="B421" s="145" t="s">
        <v>97</v>
      </c>
      <c r="C421" s="146">
        <v>52727.574000000001</v>
      </c>
      <c r="D421" s="196"/>
      <c r="E421" s="105">
        <f t="shared" si="203"/>
        <v>10055.918851290411</v>
      </c>
      <c r="F421" s="199">
        <f t="shared" si="204"/>
        <v>10056</v>
      </c>
      <c r="G421" s="201">
        <f t="shared" si="221"/>
        <v>-5.5779999995138496E-2</v>
      </c>
      <c r="H421" s="199"/>
      <c r="I421" s="199"/>
      <c r="K421" s="177">
        <f t="shared" ref="K421:K430" si="225">G421</f>
        <v>-5.5779999995138496E-2</v>
      </c>
      <c r="O421" s="177">
        <f t="shared" ca="1" si="205"/>
        <v>-2.2334020436174801E-3</v>
      </c>
      <c r="Q421" s="198">
        <f t="shared" si="206"/>
        <v>37709.074000000001</v>
      </c>
      <c r="S421" s="178">
        <f t="shared" ref="S421:S430" si="226">S$18</f>
        <v>1</v>
      </c>
      <c r="Z421" s="177">
        <f t="shared" si="207"/>
        <v>10056</v>
      </c>
      <c r="AA421" s="177">
        <f t="shared" si="208"/>
        <v>-5.4007643684285976E-2</v>
      </c>
      <c r="AB421" s="177">
        <f t="shared" si="209"/>
        <v>-4.8475614379362479E-2</v>
      </c>
      <c r="AC421" s="177">
        <f t="shared" si="210"/>
        <v>-5.5779999995138496E-2</v>
      </c>
      <c r="AD421" s="177">
        <f t="shared" si="211"/>
        <v>-1.77235631085252E-3</v>
      </c>
      <c r="AE421" s="177">
        <f t="shared" si="212"/>
        <v>3.1412468926187545E-6</v>
      </c>
      <c r="AF421" s="177">
        <f t="shared" si="213"/>
        <v>-5.5779999995138496E-2</v>
      </c>
      <c r="AG421" s="178"/>
      <c r="AH421" s="177">
        <f t="shared" si="214"/>
        <v>-7.3043856157760196E-3</v>
      </c>
      <c r="AI421" s="177">
        <f t="shared" si="215"/>
        <v>0.93335780489903331</v>
      </c>
      <c r="AJ421" s="177">
        <f t="shared" si="216"/>
        <v>-0.40437464877345464</v>
      </c>
      <c r="AK421" s="177">
        <f t="shared" si="217"/>
        <v>0.18218839527654351</v>
      </c>
      <c r="AL421" s="177">
        <f t="shared" si="218"/>
        <v>1.9214657192400832</v>
      </c>
      <c r="AM421" s="177">
        <f t="shared" si="219"/>
        <v>1.4305878696215213</v>
      </c>
      <c r="AN421" s="177">
        <f t="shared" ref="AN421:AT430" si="227">$AU421+$AB$7*SIN(AO421)</f>
        <v>20.581254530411925</v>
      </c>
      <c r="AO421" s="177">
        <f t="shared" si="227"/>
        <v>20.581254530339194</v>
      </c>
      <c r="AP421" s="177">
        <f t="shared" si="227"/>
        <v>20.581254532679345</v>
      </c>
      <c r="AQ421" s="177">
        <f t="shared" si="227"/>
        <v>20.581254457383963</v>
      </c>
      <c r="AR421" s="177">
        <f t="shared" si="227"/>
        <v>20.581256880028317</v>
      </c>
      <c r="AS421" s="177">
        <f t="shared" si="227"/>
        <v>20.581178912805484</v>
      </c>
      <c r="AT421" s="177">
        <f t="shared" si="227"/>
        <v>20.583669593955634</v>
      </c>
      <c r="AU421" s="177">
        <f t="shared" si="220"/>
        <v>20.389766016260516</v>
      </c>
    </row>
    <row r="422" spans="1:47" s="177" customFormat="1" ht="12.95" customHeight="1" x14ac:dyDescent="0.2">
      <c r="A422" s="144" t="s">
        <v>204</v>
      </c>
      <c r="B422" s="145" t="s">
        <v>97</v>
      </c>
      <c r="C422" s="146">
        <v>52740.636899999998</v>
      </c>
      <c r="D422" s="196"/>
      <c r="E422" s="105">
        <f t="shared" si="203"/>
        <v>10074.922750152755</v>
      </c>
      <c r="F422" s="199">
        <f t="shared" si="204"/>
        <v>10075</v>
      </c>
      <c r="G422" s="201">
        <f t="shared" si="221"/>
        <v>-5.3099999997357372E-2</v>
      </c>
      <c r="H422" s="199"/>
      <c r="I422" s="199"/>
      <c r="K422" s="177">
        <f t="shared" si="225"/>
        <v>-5.3099999997357372E-2</v>
      </c>
      <c r="O422" s="177">
        <f t="shared" ca="1" si="205"/>
        <v>-2.412296907183531E-3</v>
      </c>
      <c r="Q422" s="198">
        <f t="shared" si="206"/>
        <v>37722.136899999998</v>
      </c>
      <c r="S422" s="178">
        <f t="shared" si="226"/>
        <v>1</v>
      </c>
      <c r="Z422" s="177">
        <f t="shared" si="207"/>
        <v>10075</v>
      </c>
      <c r="AA422" s="177">
        <f t="shared" si="208"/>
        <v>-5.3976429203110209E-2</v>
      </c>
      <c r="AB422" s="177">
        <f t="shared" si="209"/>
        <v>-4.5899024897566039E-2</v>
      </c>
      <c r="AC422" s="177">
        <f t="shared" si="210"/>
        <v>-5.3099999997357372E-2</v>
      </c>
      <c r="AD422" s="177">
        <f t="shared" si="211"/>
        <v>8.7642920575283639E-4</v>
      </c>
      <c r="AE422" s="177">
        <f t="shared" si="212"/>
        <v>7.6812815269654765E-7</v>
      </c>
      <c r="AF422" s="177">
        <f t="shared" si="213"/>
        <v>-5.3099999997357372E-2</v>
      </c>
      <c r="AG422" s="178"/>
      <c r="AH422" s="177">
        <f t="shared" si="214"/>
        <v>-7.200975099791335E-3</v>
      </c>
      <c r="AI422" s="177">
        <f t="shared" si="215"/>
        <v>0.93170119459679068</v>
      </c>
      <c r="AJ422" s="177">
        <f t="shared" si="216"/>
        <v>-0.39602774557931397</v>
      </c>
      <c r="AK422" s="177">
        <f t="shared" si="217"/>
        <v>0.18157386023822897</v>
      </c>
      <c r="AL422" s="177">
        <f t="shared" si="218"/>
        <v>1.930573859651346</v>
      </c>
      <c r="AM422" s="177">
        <f t="shared" si="219"/>
        <v>1.4445532976307391</v>
      </c>
      <c r="AN422" s="177">
        <f t="shared" si="227"/>
        <v>20.590836121916215</v>
      </c>
      <c r="AO422" s="177">
        <f t="shared" si="227"/>
        <v>20.59083612180482</v>
      </c>
      <c r="AP422" s="177">
        <f t="shared" si="227"/>
        <v>20.590836125189412</v>
      </c>
      <c r="AQ422" s="177">
        <f t="shared" si="227"/>
        <v>20.590836022354569</v>
      </c>
      <c r="AR422" s="177">
        <f t="shared" si="227"/>
        <v>20.590839146779714</v>
      </c>
      <c r="AS422" s="177">
        <f t="shared" si="227"/>
        <v>20.590744192226534</v>
      </c>
      <c r="AT422" s="177">
        <f t="shared" si="227"/>
        <v>20.593606945418262</v>
      </c>
      <c r="AU422" s="177">
        <f t="shared" si="220"/>
        <v>20.399654185301028</v>
      </c>
    </row>
    <row r="423" spans="1:47" s="177" customFormat="1" ht="12.95" customHeight="1" x14ac:dyDescent="0.2">
      <c r="A423" s="76" t="s">
        <v>209</v>
      </c>
      <c r="B423" s="66" t="s">
        <v>97</v>
      </c>
      <c r="C423" s="76">
        <v>52743.386400000003</v>
      </c>
      <c r="D423" s="76">
        <v>1E-4</v>
      </c>
      <c r="E423" s="199">
        <f t="shared" si="203"/>
        <v>10078.922721056775</v>
      </c>
      <c r="F423" s="199">
        <f t="shared" si="204"/>
        <v>10079</v>
      </c>
      <c r="G423" s="201">
        <f t="shared" si="221"/>
        <v>-5.311999999685213E-2</v>
      </c>
      <c r="H423" s="199"/>
      <c r="I423" s="199"/>
      <c r="K423" s="177">
        <f t="shared" si="225"/>
        <v>-5.311999999685213E-2</v>
      </c>
      <c r="O423" s="177">
        <f t="shared" ca="1" si="205"/>
        <v>-2.4499589837237434E-3</v>
      </c>
      <c r="Q423" s="198">
        <f t="shared" si="206"/>
        <v>37724.886400000003</v>
      </c>
      <c r="S423" s="178">
        <f t="shared" si="226"/>
        <v>1</v>
      </c>
      <c r="Z423" s="177">
        <f t="shared" si="207"/>
        <v>10079</v>
      </c>
      <c r="AA423" s="177">
        <f t="shared" si="208"/>
        <v>-5.396979469115034E-2</v>
      </c>
      <c r="AB423" s="177">
        <f t="shared" si="209"/>
        <v>-4.5940856614114914E-2</v>
      </c>
      <c r="AC423" s="177">
        <f t="shared" si="210"/>
        <v>-5.311999999685213E-2</v>
      </c>
      <c r="AD423" s="177">
        <f t="shared" si="211"/>
        <v>8.4979469429821014E-4</v>
      </c>
      <c r="AE423" s="177">
        <f t="shared" si="212"/>
        <v>7.2215102245738841E-7</v>
      </c>
      <c r="AF423" s="177">
        <f t="shared" si="213"/>
        <v>-5.311999999685213E-2</v>
      </c>
      <c r="AG423" s="178"/>
      <c r="AH423" s="177">
        <f t="shared" si="214"/>
        <v>-7.179143382737215E-3</v>
      </c>
      <c r="AI423" s="177">
        <f t="shared" si="215"/>
        <v>0.93135389854636352</v>
      </c>
      <c r="AJ423" s="177">
        <f t="shared" si="216"/>
        <v>-0.39427007489787508</v>
      </c>
      <c r="AK423" s="177">
        <f t="shared" si="217"/>
        <v>0.18144284581248835</v>
      </c>
      <c r="AL423" s="177">
        <f t="shared" si="218"/>
        <v>1.932487247871131</v>
      </c>
      <c r="AM423" s="177">
        <f t="shared" si="219"/>
        <v>1.4475104457550718</v>
      </c>
      <c r="AN423" s="177">
        <f t="shared" si="227"/>
        <v>20.592851133701757</v>
      </c>
      <c r="AO423" s="177">
        <f t="shared" si="227"/>
        <v>20.592851133580446</v>
      </c>
      <c r="AP423" s="177">
        <f t="shared" si="227"/>
        <v>20.592851137223565</v>
      </c>
      <c r="AQ423" s="177">
        <f t="shared" si="227"/>
        <v>20.592851027814355</v>
      </c>
      <c r="AR423" s="177">
        <f t="shared" si="227"/>
        <v>20.59285431353544</v>
      </c>
      <c r="AS423" s="177">
        <f t="shared" si="227"/>
        <v>20.592755611422849</v>
      </c>
      <c r="AT423" s="177">
        <f t="shared" si="227"/>
        <v>20.595696603103946</v>
      </c>
      <c r="AU423" s="177">
        <f t="shared" si="220"/>
        <v>20.401735905099031</v>
      </c>
    </row>
    <row r="424" spans="1:47" s="177" customFormat="1" ht="12.95" customHeight="1" x14ac:dyDescent="0.2">
      <c r="A424" s="144" t="s">
        <v>204</v>
      </c>
      <c r="B424" s="145" t="s">
        <v>97</v>
      </c>
      <c r="C424" s="146">
        <v>52762.624000000003</v>
      </c>
      <c r="D424" s="196"/>
      <c r="E424" s="105">
        <f t="shared" si="203"/>
        <v>10106.909569670352</v>
      </c>
      <c r="F424" s="199">
        <f t="shared" si="204"/>
        <v>10107</v>
      </c>
      <c r="G424" s="201">
        <f t="shared" si="221"/>
        <v>-6.2159999994037207E-2</v>
      </c>
      <c r="H424" s="199"/>
      <c r="I424" s="199"/>
      <c r="K424" s="177">
        <f t="shared" si="225"/>
        <v>-6.2159999994037207E-2</v>
      </c>
      <c r="O424" s="177">
        <f t="shared" ca="1" si="205"/>
        <v>-2.7135935195052863E-3</v>
      </c>
      <c r="Q424" s="198">
        <f t="shared" si="206"/>
        <v>37744.124000000003</v>
      </c>
      <c r="S424" s="178">
        <f t="shared" si="226"/>
        <v>1</v>
      </c>
      <c r="Z424" s="177">
        <f t="shared" si="207"/>
        <v>10107</v>
      </c>
      <c r="AA424" s="177">
        <f t="shared" si="208"/>
        <v>-5.3922752132788361E-2</v>
      </c>
      <c r="AB424" s="177">
        <f t="shared" si="209"/>
        <v>-5.5134260515372811E-2</v>
      </c>
      <c r="AC424" s="177">
        <f t="shared" si="210"/>
        <v>-6.2159999994037207E-2</v>
      </c>
      <c r="AD424" s="177">
        <f t="shared" si="211"/>
        <v>-8.2372478612488462E-3</v>
      </c>
      <c r="AE424" s="177">
        <f t="shared" si="212"/>
        <v>6.7852252327648684E-5</v>
      </c>
      <c r="AF424" s="177">
        <f t="shared" si="213"/>
        <v>-6.2159999994037207E-2</v>
      </c>
      <c r="AG424" s="178"/>
      <c r="AH424" s="177">
        <f t="shared" si="214"/>
        <v>-7.0257394786643976E-3</v>
      </c>
      <c r="AI424" s="177">
        <f t="shared" si="215"/>
        <v>0.92893711197500184</v>
      </c>
      <c r="AJ424" s="177">
        <f t="shared" si="216"/>
        <v>-0.38196307440580307</v>
      </c>
      <c r="AK424" s="177">
        <f t="shared" si="217"/>
        <v>0.18050999830165626</v>
      </c>
      <c r="AL424" s="177">
        <f t="shared" si="218"/>
        <v>1.9458412009922743</v>
      </c>
      <c r="AM424" s="177">
        <f t="shared" si="219"/>
        <v>1.4683796115798502</v>
      </c>
      <c r="AN424" s="177">
        <f t="shared" si="227"/>
        <v>20.606935258567535</v>
      </c>
      <c r="AO424" s="177">
        <f t="shared" si="227"/>
        <v>20.60693525835531</v>
      </c>
      <c r="AP424" s="177">
        <f t="shared" si="227"/>
        <v>20.606935264252741</v>
      </c>
      <c r="AQ424" s="177">
        <f t="shared" si="227"/>
        <v>20.606935100373171</v>
      </c>
      <c r="AR424" s="177">
        <f t="shared" si="227"/>
        <v>20.606939654253743</v>
      </c>
      <c r="AS424" s="177">
        <f t="shared" si="227"/>
        <v>20.606813070242527</v>
      </c>
      <c r="AT424" s="177">
        <f t="shared" si="227"/>
        <v>20.610300670330378</v>
      </c>
      <c r="AU424" s="177">
        <f t="shared" si="220"/>
        <v>20.416307943685048</v>
      </c>
    </row>
    <row r="425" spans="1:47" s="177" customFormat="1" ht="12.95" customHeight="1" x14ac:dyDescent="0.2">
      <c r="A425" s="147" t="s">
        <v>275</v>
      </c>
      <c r="B425" s="147" t="s">
        <v>52</v>
      </c>
      <c r="C425" s="148">
        <v>52762.624000000003</v>
      </c>
      <c r="D425" s="149">
        <v>1E-4</v>
      </c>
      <c r="E425" s="105">
        <f t="shared" si="203"/>
        <v>10106.909569670352</v>
      </c>
      <c r="F425" s="199">
        <f t="shared" si="204"/>
        <v>10107</v>
      </c>
      <c r="G425" s="201">
        <f t="shared" si="221"/>
        <v>-6.2159999994037207E-2</v>
      </c>
      <c r="H425" s="199"/>
      <c r="I425" s="199"/>
      <c r="K425" s="177">
        <f t="shared" si="225"/>
        <v>-6.2159999994037207E-2</v>
      </c>
      <c r="O425" s="177">
        <f t="shared" ca="1" si="205"/>
        <v>-2.7135935195052863E-3</v>
      </c>
      <c r="Q425" s="198">
        <f t="shared" si="206"/>
        <v>37744.124000000003</v>
      </c>
      <c r="S425" s="178">
        <f t="shared" si="226"/>
        <v>1</v>
      </c>
      <c r="Z425" s="177">
        <f t="shared" si="207"/>
        <v>10107</v>
      </c>
      <c r="AA425" s="177">
        <f t="shared" si="208"/>
        <v>-5.3922752132788361E-2</v>
      </c>
      <c r="AB425" s="177">
        <f t="shared" si="209"/>
        <v>-5.5134260515372811E-2</v>
      </c>
      <c r="AC425" s="177">
        <f t="shared" si="210"/>
        <v>-6.2159999994037207E-2</v>
      </c>
      <c r="AD425" s="177">
        <f t="shared" si="211"/>
        <v>-8.2372478612488462E-3</v>
      </c>
      <c r="AE425" s="177">
        <f t="shared" si="212"/>
        <v>6.7852252327648684E-5</v>
      </c>
      <c r="AF425" s="177">
        <f t="shared" si="213"/>
        <v>-6.2159999994037207E-2</v>
      </c>
      <c r="AG425" s="178"/>
      <c r="AH425" s="177">
        <f t="shared" si="214"/>
        <v>-7.0257394786643976E-3</v>
      </c>
      <c r="AI425" s="177">
        <f t="shared" si="215"/>
        <v>0.92893711197500184</v>
      </c>
      <c r="AJ425" s="177">
        <f t="shared" si="216"/>
        <v>-0.38196307440580307</v>
      </c>
      <c r="AK425" s="177">
        <f t="shared" si="217"/>
        <v>0.18050999830165626</v>
      </c>
      <c r="AL425" s="177">
        <f t="shared" si="218"/>
        <v>1.9458412009922743</v>
      </c>
      <c r="AM425" s="177">
        <f t="shared" si="219"/>
        <v>1.4683796115798502</v>
      </c>
      <c r="AN425" s="177">
        <f t="shared" si="227"/>
        <v>20.606935258567535</v>
      </c>
      <c r="AO425" s="177">
        <f t="shared" si="227"/>
        <v>20.60693525835531</v>
      </c>
      <c r="AP425" s="177">
        <f t="shared" si="227"/>
        <v>20.606935264252741</v>
      </c>
      <c r="AQ425" s="177">
        <f t="shared" si="227"/>
        <v>20.606935100373171</v>
      </c>
      <c r="AR425" s="177">
        <f t="shared" si="227"/>
        <v>20.606939654253743</v>
      </c>
      <c r="AS425" s="177">
        <f t="shared" si="227"/>
        <v>20.606813070242527</v>
      </c>
      <c r="AT425" s="177">
        <f t="shared" si="227"/>
        <v>20.610300670330378</v>
      </c>
      <c r="AU425" s="177">
        <f t="shared" si="220"/>
        <v>20.416307943685048</v>
      </c>
    </row>
    <row r="426" spans="1:47" s="177" customFormat="1" ht="12.95" customHeight="1" x14ac:dyDescent="0.2">
      <c r="A426" s="144" t="s">
        <v>210</v>
      </c>
      <c r="B426" s="145" t="s">
        <v>97</v>
      </c>
      <c r="C426" s="146">
        <v>52764.008900000001</v>
      </c>
      <c r="D426" s="196"/>
      <c r="E426" s="105">
        <f t="shared" si="203"/>
        <v>10108.924321336093</v>
      </c>
      <c r="F426" s="199">
        <f t="shared" si="204"/>
        <v>10109</v>
      </c>
      <c r="G426" s="201">
        <f t="shared" si="221"/>
        <v>-5.2019999995536637E-2</v>
      </c>
      <c r="H426" s="199"/>
      <c r="I426" s="199"/>
      <c r="K426" s="177">
        <f t="shared" si="225"/>
        <v>-5.2019999995536637E-2</v>
      </c>
      <c r="O426" s="177">
        <f t="shared" ca="1" si="205"/>
        <v>-2.7324245577754064E-3</v>
      </c>
      <c r="Q426" s="198">
        <f t="shared" si="206"/>
        <v>37745.508900000001</v>
      </c>
      <c r="S426" s="178">
        <f t="shared" si="226"/>
        <v>1</v>
      </c>
      <c r="Z426" s="177">
        <f t="shared" si="207"/>
        <v>10109</v>
      </c>
      <c r="AA426" s="177">
        <f t="shared" si="208"/>
        <v>-5.3919352283815912E-2</v>
      </c>
      <c r="AB426" s="177">
        <f t="shared" si="209"/>
        <v>-4.5005256326479247E-2</v>
      </c>
      <c r="AC426" s="177">
        <f t="shared" si="210"/>
        <v>-5.2019999995536637E-2</v>
      </c>
      <c r="AD426" s="177">
        <f t="shared" si="211"/>
        <v>1.8993522882792754E-3</v>
      </c>
      <c r="AE426" s="177">
        <f t="shared" si="212"/>
        <v>3.6075391149917197E-6</v>
      </c>
      <c r="AF426" s="177">
        <f t="shared" si="213"/>
        <v>-5.2019999995536637E-2</v>
      </c>
      <c r="AG426" s="178"/>
      <c r="AH426" s="177">
        <f t="shared" si="214"/>
        <v>-7.0147436690573923E-3</v>
      </c>
      <c r="AI426" s="177">
        <f t="shared" si="215"/>
        <v>0.92876544215134427</v>
      </c>
      <c r="AJ426" s="177">
        <f t="shared" si="216"/>
        <v>-0.38108381947579739</v>
      </c>
      <c r="AK426" s="177">
        <f t="shared" si="217"/>
        <v>0.18044232128141083</v>
      </c>
      <c r="AL426" s="177">
        <f t="shared" si="218"/>
        <v>1.9467924059099329</v>
      </c>
      <c r="AM426" s="177">
        <f t="shared" si="219"/>
        <v>1.469881728036974</v>
      </c>
      <c r="AN426" s="177">
        <f t="shared" si="227"/>
        <v>20.607939869940175</v>
      </c>
      <c r="AO426" s="177">
        <f t="shared" si="227"/>
        <v>20.6079398697198</v>
      </c>
      <c r="AP426" s="177">
        <f t="shared" si="227"/>
        <v>20.607939875811315</v>
      </c>
      <c r="AQ426" s="177">
        <f t="shared" si="227"/>
        <v>20.607939707434426</v>
      </c>
      <c r="AR426" s="177">
        <f t="shared" si="227"/>
        <v>20.607944361520619</v>
      </c>
      <c r="AS426" s="177">
        <f t="shared" si="227"/>
        <v>20.607815676418536</v>
      </c>
      <c r="AT426" s="177">
        <f t="shared" si="227"/>
        <v>20.611342241771826</v>
      </c>
      <c r="AU426" s="177">
        <f t="shared" si="220"/>
        <v>20.417348803584048</v>
      </c>
    </row>
    <row r="427" spans="1:47" s="177" customFormat="1" ht="12.95" customHeight="1" x14ac:dyDescent="0.2">
      <c r="A427" s="59" t="s">
        <v>211</v>
      </c>
      <c r="B427" s="60" t="s">
        <v>97</v>
      </c>
      <c r="C427" s="59">
        <v>52765.383309999997</v>
      </c>
      <c r="D427" s="59">
        <v>8.0000000000000004E-4</v>
      </c>
      <c r="E427" s="199">
        <f t="shared" si="203"/>
        <v>10110.923812156303</v>
      </c>
      <c r="F427" s="199">
        <f t="shared" si="204"/>
        <v>10111</v>
      </c>
      <c r="G427" s="201">
        <f t="shared" si="221"/>
        <v>-5.2369999997608829E-2</v>
      </c>
      <c r="H427" s="199"/>
      <c r="I427" s="199"/>
      <c r="K427" s="177">
        <f t="shared" si="225"/>
        <v>-5.2369999997608829E-2</v>
      </c>
      <c r="O427" s="177">
        <f t="shared" ca="1" si="205"/>
        <v>-2.7512555960455126E-3</v>
      </c>
      <c r="Q427" s="198">
        <f t="shared" si="206"/>
        <v>37746.883309999997</v>
      </c>
      <c r="S427" s="178">
        <f t="shared" si="226"/>
        <v>1</v>
      </c>
      <c r="Z427" s="177">
        <f t="shared" si="207"/>
        <v>10111</v>
      </c>
      <c r="AA427" s="177">
        <f t="shared" si="208"/>
        <v>-5.3915947218254337E-2</v>
      </c>
      <c r="AB427" s="177">
        <f t="shared" si="209"/>
        <v>-4.5366257184301595E-2</v>
      </c>
      <c r="AC427" s="177">
        <f t="shared" si="210"/>
        <v>-5.2369999997608829E-2</v>
      </c>
      <c r="AD427" s="177">
        <f t="shared" si="211"/>
        <v>1.5459472206455077E-3</v>
      </c>
      <c r="AE427" s="177">
        <f t="shared" si="212"/>
        <v>2.3899528090215699E-6</v>
      </c>
      <c r="AF427" s="177">
        <f t="shared" si="213"/>
        <v>-5.2369999997608829E-2</v>
      </c>
      <c r="AG427" s="178"/>
      <c r="AH427" s="177">
        <f t="shared" si="214"/>
        <v>-7.0037428133072352E-3</v>
      </c>
      <c r="AI427" s="177">
        <f t="shared" si="215"/>
        <v>0.92859390017069177</v>
      </c>
      <c r="AJ427" s="177">
        <f t="shared" si="216"/>
        <v>-0.38020454479152577</v>
      </c>
      <c r="AK427" s="177">
        <f t="shared" si="217"/>
        <v>0.1803745060935282</v>
      </c>
      <c r="AL427" s="177">
        <f t="shared" si="218"/>
        <v>1.9477432593885573</v>
      </c>
      <c r="AM427" s="177">
        <f t="shared" si="219"/>
        <v>1.4713853900127072</v>
      </c>
      <c r="AN427" s="177">
        <f t="shared" si="227"/>
        <v>20.608944295710195</v>
      </c>
      <c r="AO427" s="177">
        <f t="shared" si="227"/>
        <v>20.608944295481415</v>
      </c>
      <c r="AP427" s="177">
        <f t="shared" si="227"/>
        <v>20.608944301771857</v>
      </c>
      <c r="AQ427" s="177">
        <f t="shared" si="227"/>
        <v>20.608944128811558</v>
      </c>
      <c r="AR427" s="177">
        <f t="shared" si="227"/>
        <v>20.608948884424485</v>
      </c>
      <c r="AS427" s="177">
        <f t="shared" si="227"/>
        <v>20.608818083744008</v>
      </c>
      <c r="AT427" s="177">
        <f t="shared" si="227"/>
        <v>20.612383603042876</v>
      </c>
      <c r="AU427" s="177">
        <f t="shared" si="220"/>
        <v>20.418389663483048</v>
      </c>
    </row>
    <row r="428" spans="1:47" s="177" customFormat="1" ht="12.95" customHeight="1" x14ac:dyDescent="0.2">
      <c r="A428" s="144" t="s">
        <v>204</v>
      </c>
      <c r="B428" s="145" t="s">
        <v>97</v>
      </c>
      <c r="C428" s="146">
        <v>52773.630899999996</v>
      </c>
      <c r="D428" s="196"/>
      <c r="E428" s="105">
        <f t="shared" si="203"/>
        <v>10122.9224010009</v>
      </c>
      <c r="F428" s="199">
        <f t="shared" si="204"/>
        <v>10123</v>
      </c>
      <c r="G428" s="201">
        <f t="shared" si="221"/>
        <v>-5.333999999857042E-2</v>
      </c>
      <c r="H428" s="199"/>
      <c r="I428" s="199"/>
      <c r="K428" s="177">
        <f t="shared" si="225"/>
        <v>-5.333999999857042E-2</v>
      </c>
      <c r="O428" s="177">
        <f t="shared" ca="1" si="205"/>
        <v>-2.8642418256661778E-3</v>
      </c>
      <c r="Q428" s="198">
        <f t="shared" si="206"/>
        <v>37755.130899999996</v>
      </c>
      <c r="S428" s="178">
        <f t="shared" si="226"/>
        <v>1</v>
      </c>
      <c r="Z428" s="177">
        <f t="shared" si="207"/>
        <v>10123</v>
      </c>
      <c r="AA428" s="177">
        <f t="shared" si="208"/>
        <v>-5.389540803194999E-2</v>
      </c>
      <c r="AB428" s="177">
        <f t="shared" si="209"/>
        <v>-4.6402367533333599E-2</v>
      </c>
      <c r="AC428" s="177">
        <f t="shared" si="210"/>
        <v>-5.333999999857042E-2</v>
      </c>
      <c r="AD428" s="177">
        <f t="shared" si="211"/>
        <v>5.5540803337957023E-4</v>
      </c>
      <c r="AE428" s="177">
        <f t="shared" si="212"/>
        <v>3.0847808354256182E-7</v>
      </c>
      <c r="AF428" s="177">
        <f t="shared" si="213"/>
        <v>-5.333999999857042E-2</v>
      </c>
      <c r="AG428" s="178"/>
      <c r="AH428" s="177">
        <f t="shared" si="214"/>
        <v>-6.937632465236817E-3</v>
      </c>
      <c r="AI428" s="177">
        <f t="shared" si="215"/>
        <v>0.92756733435369965</v>
      </c>
      <c r="AJ428" s="177">
        <f t="shared" si="216"/>
        <v>-0.37492853066806769</v>
      </c>
      <c r="AK428" s="177">
        <f t="shared" si="217"/>
        <v>0.17996472567891916</v>
      </c>
      <c r="AL428" s="177">
        <f t="shared" si="218"/>
        <v>1.9534410183292055</v>
      </c>
      <c r="AM428" s="177">
        <f t="shared" si="219"/>
        <v>1.4804400018318511</v>
      </c>
      <c r="AN428" s="177">
        <f t="shared" si="227"/>
        <v>20.614966960420958</v>
      </c>
      <c r="AO428" s="177">
        <f t="shared" si="227"/>
        <v>20.61496696013619</v>
      </c>
      <c r="AP428" s="177">
        <f t="shared" si="227"/>
        <v>20.614966967726644</v>
      </c>
      <c r="AQ428" s="177">
        <f t="shared" si="227"/>
        <v>20.614966765402286</v>
      </c>
      <c r="AR428" s="177">
        <f t="shared" si="227"/>
        <v>20.614972158309353</v>
      </c>
      <c r="AS428" s="177">
        <f t="shared" si="227"/>
        <v>20.614828361184319</v>
      </c>
      <c r="AT428" s="177">
        <f t="shared" si="227"/>
        <v>20.618627357076253</v>
      </c>
      <c r="AU428" s="177">
        <f t="shared" si="220"/>
        <v>20.424634822877056</v>
      </c>
    </row>
    <row r="429" spans="1:47" s="177" customFormat="1" ht="12.95" customHeight="1" x14ac:dyDescent="0.2">
      <c r="A429" s="144" t="s">
        <v>204</v>
      </c>
      <c r="B429" s="145" t="s">
        <v>97</v>
      </c>
      <c r="C429" s="146">
        <v>53098.762999999999</v>
      </c>
      <c r="D429" s="196"/>
      <c r="E429" s="105">
        <f t="shared" si="203"/>
        <v>10595.924379528065</v>
      </c>
      <c r="F429" s="199">
        <f t="shared" si="204"/>
        <v>10596</v>
      </c>
      <c r="G429" s="201">
        <f t="shared" si="221"/>
        <v>-5.1979999996547122E-2</v>
      </c>
      <c r="H429" s="199"/>
      <c r="I429" s="199"/>
      <c r="K429" s="177">
        <f t="shared" si="225"/>
        <v>-5.1979999996547122E-2</v>
      </c>
      <c r="O429" s="177">
        <f t="shared" ca="1" si="205"/>
        <v>-7.3177823765472466E-3</v>
      </c>
      <c r="Q429" s="198">
        <f t="shared" si="206"/>
        <v>38080.262999999999</v>
      </c>
      <c r="S429" s="178">
        <f t="shared" si="226"/>
        <v>1</v>
      </c>
      <c r="Z429" s="177">
        <f t="shared" si="207"/>
        <v>10596</v>
      </c>
      <c r="AA429" s="177">
        <f t="shared" si="208"/>
        <v>-5.2967243460871144E-2</v>
      </c>
      <c r="AB429" s="177">
        <f t="shared" si="209"/>
        <v>-4.7761907750552668E-2</v>
      </c>
      <c r="AC429" s="177">
        <f t="shared" si="210"/>
        <v>-5.1979999996547122E-2</v>
      </c>
      <c r="AD429" s="177">
        <f t="shared" si="211"/>
        <v>9.8724346432402244E-4</v>
      </c>
      <c r="AE429" s="177">
        <f t="shared" si="212"/>
        <v>9.7464965785049729E-7</v>
      </c>
      <c r="AF429" s="177">
        <f t="shared" si="213"/>
        <v>-5.1979999996547122E-2</v>
      </c>
      <c r="AG429" s="178"/>
      <c r="AH429" s="177">
        <f t="shared" si="214"/>
        <v>-4.2180922459944554E-3</v>
      </c>
      <c r="AI429" s="177">
        <f t="shared" si="215"/>
        <v>0.89079543715946186</v>
      </c>
      <c r="AJ429" s="177">
        <f t="shared" si="216"/>
        <v>-0.16823795774823491</v>
      </c>
      <c r="AK429" s="177">
        <f t="shared" si="217"/>
        <v>0.16033763437235918</v>
      </c>
      <c r="AL429" s="177">
        <f t="shared" si="218"/>
        <v>2.1687188240541788</v>
      </c>
      <c r="AM429" s="177">
        <f t="shared" si="219"/>
        <v>1.8910025534234416</v>
      </c>
      <c r="AN429" s="177">
        <f t="shared" si="227"/>
        <v>20.847372564221924</v>
      </c>
      <c r="AO429" s="177">
        <f t="shared" si="227"/>
        <v>20.847372522631151</v>
      </c>
      <c r="AP429" s="177">
        <f t="shared" si="227"/>
        <v>20.847373040284559</v>
      </c>
      <c r="AQ429" s="177">
        <f t="shared" si="227"/>
        <v>20.847366597345907</v>
      </c>
      <c r="AR429" s="177">
        <f t="shared" si="227"/>
        <v>20.847446782455084</v>
      </c>
      <c r="AS429" s="177">
        <f t="shared" si="227"/>
        <v>20.846447836124295</v>
      </c>
      <c r="AT429" s="177">
        <f t="shared" si="227"/>
        <v>20.858740267166709</v>
      </c>
      <c r="AU429" s="177">
        <f t="shared" si="220"/>
        <v>20.67079818899083</v>
      </c>
    </row>
    <row r="430" spans="1:47" s="177" customFormat="1" ht="12.95" customHeight="1" x14ac:dyDescent="0.2">
      <c r="A430" s="59" t="s">
        <v>212</v>
      </c>
      <c r="B430" s="60" t="s">
        <v>97</v>
      </c>
      <c r="C430" s="59">
        <v>53099.453000000001</v>
      </c>
      <c r="D430" s="59">
        <v>3.0000000000000001E-3</v>
      </c>
      <c r="E430" s="199">
        <f t="shared" si="203"/>
        <v>10596.928191102452</v>
      </c>
      <c r="F430" s="199">
        <f t="shared" si="204"/>
        <v>10597</v>
      </c>
      <c r="G430" s="201">
        <f t="shared" si="221"/>
        <v>-4.935999999725027E-2</v>
      </c>
      <c r="H430" s="199"/>
      <c r="I430" s="199"/>
      <c r="K430" s="177">
        <f t="shared" si="225"/>
        <v>-4.935999999725027E-2</v>
      </c>
      <c r="O430" s="177">
        <f t="shared" ca="1" si="205"/>
        <v>-7.3271978956822997E-3</v>
      </c>
      <c r="Q430" s="198">
        <f t="shared" si="206"/>
        <v>38080.953000000001</v>
      </c>
      <c r="S430" s="178">
        <f t="shared" si="226"/>
        <v>1</v>
      </c>
      <c r="Z430" s="177">
        <f t="shared" si="207"/>
        <v>10597</v>
      </c>
      <c r="AA430" s="177">
        <f t="shared" si="208"/>
        <v>-5.296509510468933E-2</v>
      </c>
      <c r="AB430" s="177">
        <f t="shared" si="209"/>
        <v>-4.5147833272040555E-2</v>
      </c>
      <c r="AC430" s="177">
        <f t="shared" si="210"/>
        <v>-4.935999999725027E-2</v>
      </c>
      <c r="AD430" s="177">
        <f t="shared" si="211"/>
        <v>3.6050951074390603E-3</v>
      </c>
      <c r="AE430" s="177">
        <f t="shared" si="212"/>
        <v>1.299671073368105E-5</v>
      </c>
      <c r="AF430" s="177">
        <f t="shared" si="213"/>
        <v>-4.935999999725027E-2</v>
      </c>
      <c r="AG430" s="178"/>
      <c r="AH430" s="177">
        <f t="shared" si="214"/>
        <v>-4.2121667252097124E-3</v>
      </c>
      <c r="AI430" s="177">
        <f t="shared" si="215"/>
        <v>0.89072531677346345</v>
      </c>
      <c r="AJ430" s="177">
        <f t="shared" si="216"/>
        <v>-0.1678067813944398</v>
      </c>
      <c r="AK430" s="177">
        <f t="shared" si="217"/>
        <v>0.16028985353745093</v>
      </c>
      <c r="AL430" s="177">
        <f t="shared" si="218"/>
        <v>2.169156218772502</v>
      </c>
      <c r="AM430" s="177">
        <f t="shared" si="219"/>
        <v>1.8920037026744585</v>
      </c>
      <c r="AN430" s="177">
        <f t="shared" si="227"/>
        <v>20.847854271077686</v>
      </c>
      <c r="AO430" s="177">
        <f t="shared" si="227"/>
        <v>20.8478542292128</v>
      </c>
      <c r="AP430" s="177">
        <f t="shared" si="227"/>
        <v>20.847854749726938</v>
      </c>
      <c r="AQ430" s="177">
        <f t="shared" si="227"/>
        <v>20.847848278032806</v>
      </c>
      <c r="AR430" s="177">
        <f t="shared" si="227"/>
        <v>20.847928735836955</v>
      </c>
      <c r="AS430" s="177">
        <f t="shared" si="227"/>
        <v>20.846927451330718</v>
      </c>
      <c r="AT430" s="177">
        <f t="shared" si="227"/>
        <v>20.859235650030076</v>
      </c>
      <c r="AU430" s="177">
        <f t="shared" si="220"/>
        <v>20.67131861894033</v>
      </c>
    </row>
    <row r="431" spans="1:47" s="177" customFormat="1" ht="12.95" customHeight="1" x14ac:dyDescent="0.2">
      <c r="A431" s="70" t="s">
        <v>208</v>
      </c>
      <c r="B431" s="77"/>
      <c r="C431" s="59">
        <v>53106.446300000003</v>
      </c>
      <c r="D431" s="59">
        <v>2E-3</v>
      </c>
      <c r="E431" s="199">
        <f t="shared" si="203"/>
        <v>10607.102039628744</v>
      </c>
      <c r="F431" s="199">
        <f t="shared" si="204"/>
        <v>10607</v>
      </c>
      <c r="G431" s="201"/>
      <c r="H431" s="199"/>
      <c r="I431" s="199"/>
      <c r="O431" s="177">
        <f t="shared" ca="1" si="205"/>
        <v>-7.4213530870328448E-3</v>
      </c>
      <c r="Q431" s="198">
        <f t="shared" si="206"/>
        <v>38087.946300000003</v>
      </c>
      <c r="S431" s="178"/>
      <c r="U431" s="129">
        <v>7.0140000003448222E-2</v>
      </c>
      <c r="Z431" s="177">
        <f t="shared" si="207"/>
        <v>10607</v>
      </c>
      <c r="AA431" s="177">
        <f t="shared" si="208"/>
        <v>-5.2943581327462089E-2</v>
      </c>
      <c r="AB431" s="177">
        <f t="shared" si="209"/>
        <v>-9999</v>
      </c>
      <c r="AC431" s="177">
        <f t="shared" si="210"/>
        <v>0</v>
      </c>
      <c r="AD431" s="177">
        <f t="shared" si="211"/>
        <v>-9999</v>
      </c>
      <c r="AE431" s="177">
        <f t="shared" si="212"/>
        <v>0</v>
      </c>
      <c r="AF431" s="177">
        <f t="shared" si="213"/>
        <v>-9999</v>
      </c>
      <c r="AG431" s="178"/>
      <c r="AH431" s="177">
        <f t="shared" si="214"/>
        <v>-4.1528836455854232E-3</v>
      </c>
      <c r="AI431" s="177">
        <f t="shared" si="215"/>
        <v>0.89002586908974979</v>
      </c>
      <c r="AJ431" s="177">
        <f t="shared" si="216"/>
        <v>-0.16349699528222206</v>
      </c>
      <c r="AK431" s="177">
        <f t="shared" si="217"/>
        <v>0.15981077583145795</v>
      </c>
      <c r="AL431" s="177">
        <f t="shared" si="218"/>
        <v>2.1735263855659914</v>
      </c>
      <c r="AM431" s="177">
        <f t="shared" si="219"/>
        <v>1.9020522395704615</v>
      </c>
      <c r="AN431" s="177">
        <f t="shared" ref="AN431:AT440" si="228">$AU431+$AB$7*SIN(AO431)</f>
        <v>20.852669257377698</v>
      </c>
      <c r="AO431" s="177">
        <f t="shared" si="228"/>
        <v>20.852669212694234</v>
      </c>
      <c r="AP431" s="177">
        <f t="shared" si="228"/>
        <v>20.852669762448652</v>
      </c>
      <c r="AQ431" s="177">
        <f t="shared" si="228"/>
        <v>20.852662998605386</v>
      </c>
      <c r="AR431" s="177">
        <f t="shared" si="228"/>
        <v>20.852746209917242</v>
      </c>
      <c r="AS431" s="177">
        <f t="shared" si="228"/>
        <v>20.851721467917006</v>
      </c>
      <c r="AT431" s="177">
        <f t="shared" si="228"/>
        <v>20.864186680464542</v>
      </c>
      <c r="AU431" s="177">
        <f t="shared" si="220"/>
        <v>20.676522918435335</v>
      </c>
    </row>
    <row r="432" spans="1:47" s="177" customFormat="1" ht="12.95" customHeight="1" x14ac:dyDescent="0.2">
      <c r="A432" s="70" t="s">
        <v>208</v>
      </c>
      <c r="B432" s="77"/>
      <c r="C432" s="59">
        <v>53110.447999999997</v>
      </c>
      <c r="D432" s="59">
        <v>3.5999999999999999E-3</v>
      </c>
      <c r="E432" s="199">
        <f t="shared" si="203"/>
        <v>10612.923710320345</v>
      </c>
      <c r="F432" s="199">
        <f t="shared" si="204"/>
        <v>10613</v>
      </c>
      <c r="G432" s="201">
        <f t="shared" ref="G432:G463" si="229">C432-(C$7+C$8*F432)</f>
        <v>-5.2439999999478459E-2</v>
      </c>
      <c r="H432" s="199"/>
      <c r="I432" s="199"/>
      <c r="J432" s="177">
        <f>G432</f>
        <v>-5.2439999999478459E-2</v>
      </c>
      <c r="O432" s="177">
        <f t="shared" ca="1" si="205"/>
        <v>-7.4778462018431774E-3</v>
      </c>
      <c r="Q432" s="198">
        <f t="shared" si="206"/>
        <v>38091.947999999997</v>
      </c>
      <c r="S432" s="178">
        <f>S$17</f>
        <v>1</v>
      </c>
      <c r="Z432" s="177">
        <f t="shared" si="207"/>
        <v>10613</v>
      </c>
      <c r="AA432" s="177">
        <f t="shared" si="208"/>
        <v>-5.2930647069304122E-2</v>
      </c>
      <c r="AB432" s="177">
        <f t="shared" si="209"/>
        <v>-4.8322710148137576E-2</v>
      </c>
      <c r="AC432" s="177">
        <f t="shared" si="210"/>
        <v>-5.2439999999478459E-2</v>
      </c>
      <c r="AD432" s="177">
        <f t="shared" si="211"/>
        <v>4.9064706982566292E-4</v>
      </c>
      <c r="AE432" s="177">
        <f t="shared" si="212"/>
        <v>2.4073454712850897E-7</v>
      </c>
      <c r="AF432" s="177">
        <f t="shared" si="213"/>
        <v>-5.2439999999478459E-2</v>
      </c>
      <c r="AG432" s="178"/>
      <c r="AH432" s="177">
        <f t="shared" si="214"/>
        <v>-4.1172898513408829E-3</v>
      </c>
      <c r="AI432" s="177">
        <f t="shared" si="215"/>
        <v>0.88960773249041936</v>
      </c>
      <c r="AJ432" s="177">
        <f t="shared" si="216"/>
        <v>-0.1609128659335067</v>
      </c>
      <c r="AK432" s="177">
        <f t="shared" si="217"/>
        <v>0.15952222671280189</v>
      </c>
      <c r="AL432" s="177">
        <f t="shared" si="218"/>
        <v>2.1761451963812086</v>
      </c>
      <c r="AM432" s="177">
        <f t="shared" si="219"/>
        <v>1.9081139158435563</v>
      </c>
      <c r="AN432" s="177">
        <f t="shared" si="228"/>
        <v>20.855556436610463</v>
      </c>
      <c r="AO432" s="177">
        <f t="shared" si="228"/>
        <v>20.855556390166971</v>
      </c>
      <c r="AP432" s="177">
        <f t="shared" si="228"/>
        <v>20.855556958024806</v>
      </c>
      <c r="AQ432" s="177">
        <f t="shared" si="228"/>
        <v>20.855550014862057</v>
      </c>
      <c r="AR432" s="177">
        <f t="shared" si="228"/>
        <v>20.855634901369804</v>
      </c>
      <c r="AS432" s="177">
        <f t="shared" si="228"/>
        <v>20.854596020364003</v>
      </c>
      <c r="AT432" s="177">
        <f t="shared" si="228"/>
        <v>20.86715485853097</v>
      </c>
      <c r="AU432" s="177">
        <f t="shared" si="220"/>
        <v>20.679645498132338</v>
      </c>
    </row>
    <row r="433" spans="1:47" s="177" customFormat="1" ht="12.95" customHeight="1" x14ac:dyDescent="0.2">
      <c r="A433" s="59" t="s">
        <v>213</v>
      </c>
      <c r="B433" s="60" t="s">
        <v>97</v>
      </c>
      <c r="C433" s="59">
        <v>53347.597000000002</v>
      </c>
      <c r="D433" s="59">
        <v>8.0000000000000002E-3</v>
      </c>
      <c r="E433" s="199">
        <f t="shared" si="203"/>
        <v>10957.927929238564</v>
      </c>
      <c r="F433" s="199">
        <f t="shared" si="204"/>
        <v>10958</v>
      </c>
      <c r="G433" s="201">
        <f t="shared" si="229"/>
        <v>-4.9539999999979045E-2</v>
      </c>
      <c r="H433" s="199"/>
      <c r="I433" s="199">
        <f>G433</f>
        <v>-4.9539999999979045E-2</v>
      </c>
      <c r="O433" s="177">
        <f t="shared" ca="1" si="205"/>
        <v>-1.0726200303437197E-2</v>
      </c>
      <c r="Q433" s="198">
        <f t="shared" si="206"/>
        <v>38329.097000000002</v>
      </c>
      <c r="S433" s="178">
        <f>S$16</f>
        <v>0.1</v>
      </c>
      <c r="Z433" s="177">
        <f t="shared" si="207"/>
        <v>10958</v>
      </c>
      <c r="AA433" s="177">
        <f t="shared" si="208"/>
        <v>-5.216390427288476E-2</v>
      </c>
      <c r="AB433" s="177">
        <f t="shared" si="209"/>
        <v>-4.7489796250659223E-2</v>
      </c>
      <c r="AC433" s="177">
        <f t="shared" si="210"/>
        <v>-4.9539999999979045E-2</v>
      </c>
      <c r="AD433" s="177">
        <f t="shared" si="211"/>
        <v>2.6239042729057152E-3</v>
      </c>
      <c r="AE433" s="177">
        <f t="shared" si="212"/>
        <v>6.884873633372871E-7</v>
      </c>
      <c r="AF433" s="177">
        <f t="shared" si="213"/>
        <v>-4.9539999999979045E-2</v>
      </c>
      <c r="AG433" s="178"/>
      <c r="AH433" s="177">
        <f t="shared" si="214"/>
        <v>-2.0502037493198193E-3</v>
      </c>
      <c r="AI433" s="177">
        <f t="shared" si="215"/>
        <v>0.86747631765003785</v>
      </c>
      <c r="AJ433" s="177">
        <f t="shared" si="216"/>
        <v>-1.4921348146128669E-2</v>
      </c>
      <c r="AK433" s="177">
        <f t="shared" si="217"/>
        <v>0.14167309962630065</v>
      </c>
      <c r="AL433" s="177">
        <f t="shared" si="218"/>
        <v>2.322838796745295</v>
      </c>
      <c r="AM433" s="177">
        <f t="shared" si="219"/>
        <v>2.3047282538372134</v>
      </c>
      <c r="AN433" s="177">
        <f t="shared" si="228"/>
        <v>21.019407671131916</v>
      </c>
      <c r="AO433" s="177">
        <f t="shared" si="228"/>
        <v>21.019407400900558</v>
      </c>
      <c r="AP433" s="177">
        <f t="shared" si="228"/>
        <v>21.01940987133209</v>
      </c>
      <c r="AQ433" s="177">
        <f t="shared" si="228"/>
        <v>21.019387286529682</v>
      </c>
      <c r="AR433" s="177">
        <f t="shared" si="228"/>
        <v>21.019593730069893</v>
      </c>
      <c r="AS433" s="177">
        <f t="shared" si="228"/>
        <v>21.017704338337644</v>
      </c>
      <c r="AT433" s="177">
        <f t="shared" si="228"/>
        <v>21.034806110272367</v>
      </c>
      <c r="AU433" s="177">
        <f t="shared" si="220"/>
        <v>20.859193830710037</v>
      </c>
    </row>
    <row r="434" spans="1:47" s="177" customFormat="1" ht="12.95" customHeight="1" x14ac:dyDescent="0.2">
      <c r="A434" s="70" t="s">
        <v>214</v>
      </c>
      <c r="B434" s="66"/>
      <c r="C434" s="59">
        <v>53409.459000000003</v>
      </c>
      <c r="D434" s="59">
        <v>2E-3</v>
      </c>
      <c r="E434" s="199">
        <f t="shared" si="203"/>
        <v>11047.924728679922</v>
      </c>
      <c r="F434" s="199">
        <f t="shared" si="204"/>
        <v>11048</v>
      </c>
      <c r="G434" s="201">
        <f t="shared" si="229"/>
        <v>-5.1739999995334074E-2</v>
      </c>
      <c r="H434" s="199"/>
      <c r="I434" s="199"/>
      <c r="J434" s="177">
        <f>G434</f>
        <v>-5.1739999995334074E-2</v>
      </c>
      <c r="O434" s="177">
        <f t="shared" ca="1" si="205"/>
        <v>-1.1573597025592158E-2</v>
      </c>
      <c r="Q434" s="198">
        <f t="shared" si="206"/>
        <v>38390.959000000003</v>
      </c>
      <c r="S434" s="178">
        <f>S$17</f>
        <v>1</v>
      </c>
      <c r="Z434" s="177">
        <f t="shared" si="207"/>
        <v>11048</v>
      </c>
      <c r="AA434" s="177">
        <f t="shared" si="208"/>
        <v>-5.1960125713146989E-2</v>
      </c>
      <c r="AB434" s="177">
        <f t="shared" si="209"/>
        <v>-5.0231960678541049E-2</v>
      </c>
      <c r="AC434" s="177">
        <f t="shared" si="210"/>
        <v>-5.1739999995334074E-2</v>
      </c>
      <c r="AD434" s="177">
        <f t="shared" si="211"/>
        <v>2.2012571781291485E-4</v>
      </c>
      <c r="AE434" s="177">
        <f t="shared" si="212"/>
        <v>4.8455331642651013E-8</v>
      </c>
      <c r="AF434" s="177">
        <f t="shared" si="213"/>
        <v>-5.1739999995334074E-2</v>
      </c>
      <c r="AG434" s="178"/>
      <c r="AH434" s="177">
        <f t="shared" si="214"/>
        <v>-1.5080393167930255E-3</v>
      </c>
      <c r="AI434" s="177">
        <f t="shared" si="215"/>
        <v>0.86231116692289289</v>
      </c>
      <c r="AJ434" s="177">
        <f t="shared" si="216"/>
        <v>2.2187088189537005E-2</v>
      </c>
      <c r="AK434" s="177">
        <f t="shared" si="217"/>
        <v>0.1366586213423138</v>
      </c>
      <c r="AL434" s="177">
        <f t="shared" si="218"/>
        <v>2.359949607565905</v>
      </c>
      <c r="AM434" s="177">
        <f t="shared" si="219"/>
        <v>2.4270927292157229</v>
      </c>
      <c r="AN434" s="177">
        <f t="shared" si="228"/>
        <v>21.061501356299924</v>
      </c>
      <c r="AO434" s="177">
        <f t="shared" si="228"/>
        <v>21.061500974975537</v>
      </c>
      <c r="AP434" s="177">
        <f t="shared" si="228"/>
        <v>21.061504261363932</v>
      </c>
      <c r="AQ434" s="177">
        <f t="shared" si="228"/>
        <v>21.061475937631631</v>
      </c>
      <c r="AR434" s="177">
        <f t="shared" si="228"/>
        <v>21.061720010389116</v>
      </c>
      <c r="AS434" s="177">
        <f t="shared" si="228"/>
        <v>21.059614146370631</v>
      </c>
      <c r="AT434" s="177">
        <f t="shared" si="228"/>
        <v>21.0775928700557</v>
      </c>
      <c r="AU434" s="177">
        <f t="shared" si="220"/>
        <v>20.906032526165092</v>
      </c>
    </row>
    <row r="435" spans="1:47" s="177" customFormat="1" ht="12.95" customHeight="1" x14ac:dyDescent="0.2">
      <c r="A435" s="144" t="s">
        <v>204</v>
      </c>
      <c r="B435" s="145" t="s">
        <v>97</v>
      </c>
      <c r="C435" s="146">
        <v>53435.582999999999</v>
      </c>
      <c r="D435" s="196"/>
      <c r="E435" s="105">
        <f t="shared" si="203"/>
        <v>11085.929907765722</v>
      </c>
      <c r="F435" s="199">
        <f t="shared" si="204"/>
        <v>11086</v>
      </c>
      <c r="G435" s="201">
        <f t="shared" si="229"/>
        <v>-4.8179999997955747E-2</v>
      </c>
      <c r="H435" s="199"/>
      <c r="I435" s="199"/>
      <c r="K435" s="177">
        <f>G435</f>
        <v>-4.8179999997955747E-2</v>
      </c>
      <c r="O435" s="177">
        <f t="shared" ca="1" si="205"/>
        <v>-1.193138675272426E-2</v>
      </c>
      <c r="Q435" s="198">
        <f t="shared" si="206"/>
        <v>38417.082999999999</v>
      </c>
      <c r="S435" s="178">
        <f>S$18</f>
        <v>1</v>
      </c>
      <c r="Z435" s="177">
        <f t="shared" si="207"/>
        <v>11086</v>
      </c>
      <c r="AA435" s="177">
        <f t="shared" si="208"/>
        <v>-5.1874086681195267E-2</v>
      </c>
      <c r="AB435" s="177">
        <f t="shared" si="209"/>
        <v>-4.6900770117140916E-2</v>
      </c>
      <c r="AC435" s="177">
        <f t="shared" si="210"/>
        <v>-4.8179999997955747E-2</v>
      </c>
      <c r="AD435" s="177">
        <f t="shared" si="211"/>
        <v>3.6940866832395197E-3</v>
      </c>
      <c r="AE435" s="177">
        <f t="shared" si="212"/>
        <v>1.3646276423287556E-5</v>
      </c>
      <c r="AF435" s="177">
        <f t="shared" si="213"/>
        <v>-4.8179999997955747E-2</v>
      </c>
      <c r="AG435" s="178"/>
      <c r="AH435" s="177">
        <f t="shared" si="214"/>
        <v>-1.2792298808148332E-3</v>
      </c>
      <c r="AI435" s="177">
        <f t="shared" si="215"/>
        <v>0.86020445573877424</v>
      </c>
      <c r="AJ435" s="177">
        <f t="shared" si="216"/>
        <v>3.7718076636459603E-2</v>
      </c>
      <c r="AK435" s="177">
        <f t="shared" si="217"/>
        <v>0.13450278564410867</v>
      </c>
      <c r="AL435" s="177">
        <f t="shared" si="218"/>
        <v>2.3754877243027077</v>
      </c>
      <c r="AM435" s="177">
        <f t="shared" si="219"/>
        <v>2.4816575792853341</v>
      </c>
      <c r="AN435" s="177">
        <f t="shared" si="228"/>
        <v>21.079199878805507</v>
      </c>
      <c r="AO435" s="177">
        <f t="shared" si="228"/>
        <v>21.079199442685621</v>
      </c>
      <c r="AP435" s="177">
        <f t="shared" si="228"/>
        <v>21.079203114819165</v>
      </c>
      <c r="AQ435" s="177">
        <f t="shared" si="228"/>
        <v>21.079172194876158</v>
      </c>
      <c r="AR435" s="177">
        <f t="shared" si="228"/>
        <v>21.079432507107537</v>
      </c>
      <c r="AS435" s="177">
        <f t="shared" si="228"/>
        <v>21.077238220379126</v>
      </c>
      <c r="AT435" s="177">
        <f t="shared" si="228"/>
        <v>21.095544861522519</v>
      </c>
      <c r="AU435" s="177">
        <f t="shared" si="220"/>
        <v>20.925808864246111</v>
      </c>
    </row>
    <row r="436" spans="1:47" s="177" customFormat="1" ht="12.95" customHeight="1" x14ac:dyDescent="0.2">
      <c r="A436" s="70" t="s">
        <v>214</v>
      </c>
      <c r="B436" s="66"/>
      <c r="C436" s="59">
        <v>53451.389199999998</v>
      </c>
      <c r="D436" s="59">
        <v>3.0000000000000001E-3</v>
      </c>
      <c r="E436" s="199">
        <f t="shared" si="203"/>
        <v>11108.924757775903</v>
      </c>
      <c r="F436" s="199">
        <f t="shared" si="204"/>
        <v>11109</v>
      </c>
      <c r="G436" s="201">
        <f t="shared" si="229"/>
        <v>-5.1719999995839316E-2</v>
      </c>
      <c r="H436" s="199"/>
      <c r="I436" s="199"/>
      <c r="J436" s="177">
        <f>G436</f>
        <v>-5.1719999995839316E-2</v>
      </c>
      <c r="O436" s="177">
        <f t="shared" ca="1" si="205"/>
        <v>-1.2147943692830523E-2</v>
      </c>
      <c r="Q436" s="198">
        <f t="shared" si="206"/>
        <v>38432.889199999998</v>
      </c>
      <c r="S436" s="178">
        <f>S$17</f>
        <v>1</v>
      </c>
      <c r="Z436" s="177">
        <f t="shared" si="207"/>
        <v>11109</v>
      </c>
      <c r="AA436" s="177">
        <f t="shared" si="208"/>
        <v>-5.182205162307367E-2</v>
      </c>
      <c r="AB436" s="177">
        <f t="shared" si="209"/>
        <v>-5.0579188946778667E-2</v>
      </c>
      <c r="AC436" s="177">
        <f t="shared" si="210"/>
        <v>-5.1719999995839316E-2</v>
      </c>
      <c r="AD436" s="177">
        <f t="shared" si="211"/>
        <v>1.0205162723435357E-4</v>
      </c>
      <c r="AE436" s="177">
        <f t="shared" si="212"/>
        <v>1.0414534621179455E-8</v>
      </c>
      <c r="AF436" s="177">
        <f t="shared" si="213"/>
        <v>-5.1719999995839316E-2</v>
      </c>
      <c r="AG436" s="178"/>
      <c r="AH436" s="177">
        <f t="shared" si="214"/>
        <v>-1.1408110490606495E-3</v>
      </c>
      <c r="AI436" s="177">
        <f t="shared" si="215"/>
        <v>0.85895058133875579</v>
      </c>
      <c r="AJ436" s="177">
        <f t="shared" si="216"/>
        <v>4.7077655165208163E-2</v>
      </c>
      <c r="AK436" s="177">
        <f t="shared" si="217"/>
        <v>0.13318729307498678</v>
      </c>
      <c r="AL436" s="177">
        <f t="shared" si="218"/>
        <v>2.3848557609217105</v>
      </c>
      <c r="AM436" s="177">
        <f t="shared" si="219"/>
        <v>2.5155833119911528</v>
      </c>
      <c r="AN436" s="177">
        <f t="shared" si="228"/>
        <v>21.089891272186296</v>
      </c>
      <c r="AO436" s="177">
        <f t="shared" si="228"/>
        <v>21.089890800565769</v>
      </c>
      <c r="AP436" s="177">
        <f t="shared" si="228"/>
        <v>21.089894717749118</v>
      </c>
      <c r="AQ436" s="177">
        <f t="shared" si="228"/>
        <v>21.089862181839599</v>
      </c>
      <c r="AR436" s="177">
        <f t="shared" si="228"/>
        <v>21.09013238275033</v>
      </c>
      <c r="AS436" s="177">
        <f t="shared" si="228"/>
        <v>21.087885639488739</v>
      </c>
      <c r="AT436" s="177">
        <f t="shared" si="228"/>
        <v>21.106378245189834</v>
      </c>
      <c r="AU436" s="177">
        <f t="shared" si="220"/>
        <v>20.937778753084626</v>
      </c>
    </row>
    <row r="437" spans="1:47" s="177" customFormat="1" ht="12.95" customHeight="1" x14ac:dyDescent="0.2">
      <c r="A437" s="144" t="s">
        <v>204</v>
      </c>
      <c r="B437" s="145" t="s">
        <v>97</v>
      </c>
      <c r="C437" s="146">
        <v>53472.699000000001</v>
      </c>
      <c r="D437" s="196"/>
      <c r="E437" s="105">
        <f t="shared" si="203"/>
        <v>11139.926241671277</v>
      </c>
      <c r="F437" s="199">
        <f t="shared" si="204"/>
        <v>11140</v>
      </c>
      <c r="G437" s="201">
        <f t="shared" si="229"/>
        <v>-5.0699999999778811E-2</v>
      </c>
      <c r="H437" s="199"/>
      <c r="I437" s="199"/>
      <c r="K437" s="177">
        <f>G437</f>
        <v>-5.0699999999778811E-2</v>
      </c>
      <c r="O437" s="177">
        <f t="shared" ca="1" si="205"/>
        <v>-1.2439824786017226E-2</v>
      </c>
      <c r="Q437" s="198">
        <f t="shared" si="206"/>
        <v>38454.199000000001</v>
      </c>
      <c r="S437" s="178">
        <f>S$18</f>
        <v>1</v>
      </c>
      <c r="Z437" s="177">
        <f t="shared" si="207"/>
        <v>11140</v>
      </c>
      <c r="AA437" s="177">
        <f t="shared" si="208"/>
        <v>-5.1751995817389373E-2</v>
      </c>
      <c r="AB437" s="177">
        <f t="shared" si="209"/>
        <v>-4.9745639394174514E-2</v>
      </c>
      <c r="AC437" s="177">
        <f t="shared" si="210"/>
        <v>-5.0699999999778811E-2</v>
      </c>
      <c r="AD437" s="177">
        <f t="shared" si="211"/>
        <v>1.0519958176105626E-3</v>
      </c>
      <c r="AE437" s="177">
        <f t="shared" si="212"/>
        <v>1.1066952002701161E-6</v>
      </c>
      <c r="AF437" s="177">
        <f t="shared" si="213"/>
        <v>-5.0699999999778811E-2</v>
      </c>
      <c r="AG437" s="178"/>
      <c r="AH437" s="177">
        <f t="shared" si="214"/>
        <v>-9.5436060560429394E-4</v>
      </c>
      <c r="AI437" s="177">
        <f t="shared" si="215"/>
        <v>0.85728581474303023</v>
      </c>
      <c r="AJ437" s="177">
        <f t="shared" si="216"/>
        <v>5.964326238455251E-2</v>
      </c>
      <c r="AK437" s="177">
        <f t="shared" si="217"/>
        <v>0.13140188304494232</v>
      </c>
      <c r="AL437" s="177">
        <f t="shared" si="218"/>
        <v>2.3974393794389206</v>
      </c>
      <c r="AM437" s="177">
        <f t="shared" si="219"/>
        <v>2.562432825329263</v>
      </c>
      <c r="AN437" s="177">
        <f t="shared" si="228"/>
        <v>21.104276929070547</v>
      </c>
      <c r="AO437" s="177">
        <f t="shared" si="228"/>
        <v>21.104276406796266</v>
      </c>
      <c r="AP437" s="177">
        <f t="shared" si="228"/>
        <v>21.104280667700145</v>
      </c>
      <c r="AQ437" s="177">
        <f t="shared" si="228"/>
        <v>21.104245905043399</v>
      </c>
      <c r="AR437" s="177">
        <f t="shared" si="228"/>
        <v>21.104529473496353</v>
      </c>
      <c r="AS437" s="177">
        <f t="shared" si="228"/>
        <v>21.102213440117012</v>
      </c>
      <c r="AT437" s="177">
        <f t="shared" si="228"/>
        <v>21.120941571793512</v>
      </c>
      <c r="AU437" s="177">
        <f t="shared" si="220"/>
        <v>20.953912081519142</v>
      </c>
    </row>
    <row r="438" spans="1:47" s="177" customFormat="1" ht="12.95" customHeight="1" x14ac:dyDescent="0.2">
      <c r="A438" s="70" t="s">
        <v>215</v>
      </c>
      <c r="B438" s="77"/>
      <c r="C438" s="59">
        <v>53745.589</v>
      </c>
      <c r="D438" s="59">
        <v>2.3E-3</v>
      </c>
      <c r="E438" s="199">
        <f t="shared" si="203"/>
        <v>11536.926445343192</v>
      </c>
      <c r="F438" s="199">
        <f t="shared" si="204"/>
        <v>11537</v>
      </c>
      <c r="G438" s="201">
        <f t="shared" si="229"/>
        <v>-5.0559999996039551E-2</v>
      </c>
      <c r="H438" s="199"/>
      <c r="I438" s="199"/>
      <c r="J438" s="177">
        <f>G438</f>
        <v>-5.0559999996039551E-2</v>
      </c>
      <c r="O438" s="177">
        <f t="shared" ca="1" si="205"/>
        <v>-1.6177785882634119E-2</v>
      </c>
      <c r="Q438" s="198">
        <f t="shared" si="206"/>
        <v>38727.089</v>
      </c>
      <c r="S438" s="178">
        <f>S$17</f>
        <v>1</v>
      </c>
      <c r="Z438" s="177">
        <f t="shared" si="207"/>
        <v>11537</v>
      </c>
      <c r="AA438" s="177">
        <f t="shared" si="208"/>
        <v>-5.0876670627400422E-2</v>
      </c>
      <c r="AB438" s="177">
        <f t="shared" si="209"/>
        <v>-5.1967946689826142E-2</v>
      </c>
      <c r="AC438" s="177">
        <f t="shared" si="210"/>
        <v>-5.0559999996039551E-2</v>
      </c>
      <c r="AD438" s="177">
        <f t="shared" si="211"/>
        <v>3.1667063136087137E-4</v>
      </c>
      <c r="AE438" s="177">
        <f t="shared" si="212"/>
        <v>1.0028028876649289E-7</v>
      </c>
      <c r="AF438" s="177">
        <f t="shared" si="213"/>
        <v>-5.0559999996039551E-2</v>
      </c>
      <c r="AG438" s="178"/>
      <c r="AH438" s="177">
        <f t="shared" si="214"/>
        <v>1.4079466937865904E-3</v>
      </c>
      <c r="AI438" s="177">
        <f t="shared" si="215"/>
        <v>0.83847477596067388</v>
      </c>
      <c r="AJ438" s="177">
        <f t="shared" si="216"/>
        <v>0.21517675656783977</v>
      </c>
      <c r="AK438" s="177">
        <f t="shared" si="217"/>
        <v>0.10744019518021594</v>
      </c>
      <c r="AL438" s="177">
        <f t="shared" si="218"/>
        <v>2.5546335212654485</v>
      </c>
      <c r="AM438" s="177">
        <f t="shared" si="219"/>
        <v>3.3089993610906872</v>
      </c>
      <c r="AN438" s="177">
        <f t="shared" si="228"/>
        <v>21.28622636604803</v>
      </c>
      <c r="AO438" s="177">
        <f t="shared" si="228"/>
        <v>21.286224939632149</v>
      </c>
      <c r="AP438" s="177">
        <f t="shared" si="228"/>
        <v>21.286234593328722</v>
      </c>
      <c r="AQ438" s="177">
        <f t="shared" si="228"/>
        <v>21.286169257499196</v>
      </c>
      <c r="AR438" s="177">
        <f t="shared" si="228"/>
        <v>21.286611376909928</v>
      </c>
      <c r="AS438" s="177">
        <f t="shared" si="228"/>
        <v>21.283616355169599</v>
      </c>
      <c r="AT438" s="177">
        <f t="shared" si="228"/>
        <v>21.303759164440656</v>
      </c>
      <c r="AU438" s="177">
        <f t="shared" si="220"/>
        <v>21.160522771470873</v>
      </c>
    </row>
    <row r="439" spans="1:47" s="177" customFormat="1" ht="12.95" customHeight="1" x14ac:dyDescent="0.2">
      <c r="A439" s="59" t="s">
        <v>211</v>
      </c>
      <c r="B439" s="60" t="s">
        <v>97</v>
      </c>
      <c r="C439" s="59">
        <v>53747.650860000002</v>
      </c>
      <c r="D439" s="59">
        <v>2.5999999999999999E-3</v>
      </c>
      <c r="E439" s="199">
        <f t="shared" si="203"/>
        <v>11539.926037999367</v>
      </c>
      <c r="F439" s="199">
        <f t="shared" si="204"/>
        <v>11540</v>
      </c>
      <c r="G439" s="201">
        <f t="shared" si="229"/>
        <v>-5.0839999996242113E-2</v>
      </c>
      <c r="H439" s="199"/>
      <c r="I439" s="199"/>
      <c r="K439" s="177">
        <f t="shared" ref="K439:K460" si="230">G439</f>
        <v>-5.0839999996242113E-2</v>
      </c>
      <c r="O439" s="177">
        <f t="shared" ca="1" si="205"/>
        <v>-1.6206032440039278E-2</v>
      </c>
      <c r="Q439" s="198">
        <f t="shared" si="206"/>
        <v>38729.150860000002</v>
      </c>
      <c r="S439" s="178">
        <f t="shared" ref="S439:S460" si="231">S$18</f>
        <v>1</v>
      </c>
      <c r="Z439" s="177">
        <f t="shared" si="207"/>
        <v>11540</v>
      </c>
      <c r="AA439" s="177">
        <f t="shared" si="208"/>
        <v>-5.0870300051212285E-2</v>
      </c>
      <c r="AB439" s="177">
        <f t="shared" si="209"/>
        <v>-5.2265528339946209E-2</v>
      </c>
      <c r="AC439" s="177">
        <f t="shared" si="210"/>
        <v>-5.0839999996242113E-2</v>
      </c>
      <c r="AD439" s="177">
        <f t="shared" si="211"/>
        <v>3.0300054970171242E-5</v>
      </c>
      <c r="AE439" s="177">
        <f t="shared" si="212"/>
        <v>9.1809333119539895E-10</v>
      </c>
      <c r="AF439" s="177">
        <f t="shared" si="213"/>
        <v>-5.0839999996242113E-2</v>
      </c>
      <c r="AG439" s="178"/>
      <c r="AH439" s="177">
        <f t="shared" si="214"/>
        <v>1.4255283437040955E-3</v>
      </c>
      <c r="AI439" s="177">
        <f t="shared" si="215"/>
        <v>0.83834998711723863</v>
      </c>
      <c r="AJ439" s="177">
        <f t="shared" si="216"/>
        <v>0.21631186845748845</v>
      </c>
      <c r="AK439" s="177">
        <f t="shared" si="217"/>
        <v>0.10725235137898123</v>
      </c>
      <c r="AL439" s="177">
        <f t="shared" si="218"/>
        <v>2.5557960099627244</v>
      </c>
      <c r="AM439" s="177">
        <f t="shared" si="219"/>
        <v>3.3159583121263498</v>
      </c>
      <c r="AN439" s="177">
        <f t="shared" si="228"/>
        <v>21.287586561279909</v>
      </c>
      <c r="AO439" s="177">
        <f t="shared" si="228"/>
        <v>21.287585126687308</v>
      </c>
      <c r="AP439" s="177">
        <f t="shared" si="228"/>
        <v>21.287594824509199</v>
      </c>
      <c r="AQ439" s="177">
        <f t="shared" si="228"/>
        <v>21.287529265842664</v>
      </c>
      <c r="AR439" s="177">
        <f t="shared" si="228"/>
        <v>21.287972380867906</v>
      </c>
      <c r="AS439" s="177">
        <f t="shared" si="228"/>
        <v>21.284974087072094</v>
      </c>
      <c r="AT439" s="177">
        <f t="shared" si="228"/>
        <v>21.305116012421955</v>
      </c>
      <c r="AU439" s="177">
        <f t="shared" si="220"/>
        <v>21.162084061319373</v>
      </c>
    </row>
    <row r="440" spans="1:47" s="177" customFormat="1" ht="12.95" customHeight="1" x14ac:dyDescent="0.2">
      <c r="A440" s="59" t="s">
        <v>211</v>
      </c>
      <c r="B440" s="60" t="s">
        <v>97</v>
      </c>
      <c r="C440" s="59">
        <v>53747.651550000002</v>
      </c>
      <c r="D440" s="59">
        <v>2.7000000000000001E-3</v>
      </c>
      <c r="E440" s="199">
        <f t="shared" si="203"/>
        <v>11539.927041810941</v>
      </c>
      <c r="F440" s="199">
        <f t="shared" si="204"/>
        <v>11540</v>
      </c>
      <c r="G440" s="201">
        <f t="shared" si="229"/>
        <v>-5.0149999995483086E-2</v>
      </c>
      <c r="H440" s="199"/>
      <c r="I440" s="199"/>
      <c r="K440" s="177">
        <f t="shared" si="230"/>
        <v>-5.0149999995483086E-2</v>
      </c>
      <c r="O440" s="177">
        <f t="shared" ca="1" si="205"/>
        <v>-1.6206032440039278E-2</v>
      </c>
      <c r="Q440" s="198">
        <f t="shared" si="206"/>
        <v>38729.151550000002</v>
      </c>
      <c r="S440" s="178">
        <f t="shared" si="231"/>
        <v>1</v>
      </c>
      <c r="Z440" s="177">
        <f t="shared" si="207"/>
        <v>11540</v>
      </c>
      <c r="AA440" s="177">
        <f t="shared" si="208"/>
        <v>-5.0870300051212285E-2</v>
      </c>
      <c r="AB440" s="177">
        <f t="shared" si="209"/>
        <v>-5.1575528339187181E-2</v>
      </c>
      <c r="AC440" s="177">
        <f t="shared" si="210"/>
        <v>-5.0149999995483086E-2</v>
      </c>
      <c r="AD440" s="177">
        <f t="shared" si="211"/>
        <v>7.2030005572919914E-4</v>
      </c>
      <c r="AE440" s="177">
        <f t="shared" si="212"/>
        <v>5.1883217028348735E-7</v>
      </c>
      <c r="AF440" s="177">
        <f t="shared" si="213"/>
        <v>-5.0149999995483086E-2</v>
      </c>
      <c r="AG440" s="178"/>
      <c r="AH440" s="177">
        <f t="shared" si="214"/>
        <v>1.4255283437040955E-3</v>
      </c>
      <c r="AI440" s="177">
        <f t="shared" si="215"/>
        <v>0.83834998711723863</v>
      </c>
      <c r="AJ440" s="177">
        <f t="shared" si="216"/>
        <v>0.21631186845748845</v>
      </c>
      <c r="AK440" s="177">
        <f t="shared" si="217"/>
        <v>0.10725235137898123</v>
      </c>
      <c r="AL440" s="177">
        <f t="shared" si="218"/>
        <v>2.5557960099627244</v>
      </c>
      <c r="AM440" s="177">
        <f t="shared" si="219"/>
        <v>3.3159583121263498</v>
      </c>
      <c r="AN440" s="177">
        <f t="shared" si="228"/>
        <v>21.287586561279909</v>
      </c>
      <c r="AO440" s="177">
        <f t="shared" si="228"/>
        <v>21.287585126687308</v>
      </c>
      <c r="AP440" s="177">
        <f t="shared" si="228"/>
        <v>21.287594824509199</v>
      </c>
      <c r="AQ440" s="177">
        <f t="shared" si="228"/>
        <v>21.287529265842664</v>
      </c>
      <c r="AR440" s="177">
        <f t="shared" si="228"/>
        <v>21.287972380867906</v>
      </c>
      <c r="AS440" s="177">
        <f t="shared" si="228"/>
        <v>21.284974087072094</v>
      </c>
      <c r="AT440" s="177">
        <f t="shared" si="228"/>
        <v>21.305116012421955</v>
      </c>
      <c r="AU440" s="177">
        <f t="shared" si="220"/>
        <v>21.162084061319373</v>
      </c>
    </row>
    <row r="441" spans="1:47" s="177" customFormat="1" ht="12.95" customHeight="1" x14ac:dyDescent="0.2">
      <c r="A441" s="59" t="s">
        <v>211</v>
      </c>
      <c r="B441" s="60" t="s">
        <v>97</v>
      </c>
      <c r="C441" s="59">
        <v>53747.651550000002</v>
      </c>
      <c r="D441" s="59">
        <v>2.7000000000000001E-3</v>
      </c>
      <c r="E441" s="199">
        <f t="shared" si="203"/>
        <v>11539.927041810941</v>
      </c>
      <c r="F441" s="199">
        <f t="shared" si="204"/>
        <v>11540</v>
      </c>
      <c r="G441" s="201">
        <f t="shared" si="229"/>
        <v>-5.0149999995483086E-2</v>
      </c>
      <c r="H441" s="199"/>
      <c r="I441" s="199"/>
      <c r="K441" s="177">
        <f t="shared" si="230"/>
        <v>-5.0149999995483086E-2</v>
      </c>
      <c r="O441" s="177">
        <f t="shared" ca="1" si="205"/>
        <v>-1.6206032440039278E-2</v>
      </c>
      <c r="Q441" s="198">
        <f t="shared" si="206"/>
        <v>38729.151550000002</v>
      </c>
      <c r="S441" s="178">
        <f t="shared" si="231"/>
        <v>1</v>
      </c>
      <c r="Z441" s="177">
        <f t="shared" si="207"/>
        <v>11540</v>
      </c>
      <c r="AA441" s="177">
        <f t="shared" si="208"/>
        <v>-5.0870300051212285E-2</v>
      </c>
      <c r="AB441" s="177">
        <f t="shared" si="209"/>
        <v>-5.1575528339187181E-2</v>
      </c>
      <c r="AC441" s="177">
        <f t="shared" si="210"/>
        <v>-5.0149999995483086E-2</v>
      </c>
      <c r="AD441" s="177">
        <f t="shared" si="211"/>
        <v>7.2030005572919914E-4</v>
      </c>
      <c r="AE441" s="177">
        <f t="shared" si="212"/>
        <v>5.1883217028348735E-7</v>
      </c>
      <c r="AF441" s="177">
        <f t="shared" si="213"/>
        <v>-5.0149999995483086E-2</v>
      </c>
      <c r="AG441" s="178"/>
      <c r="AH441" s="177">
        <f t="shared" si="214"/>
        <v>1.4255283437040955E-3</v>
      </c>
      <c r="AI441" s="177">
        <f t="shared" si="215"/>
        <v>0.83834998711723863</v>
      </c>
      <c r="AJ441" s="177">
        <f t="shared" si="216"/>
        <v>0.21631186845748845</v>
      </c>
      <c r="AK441" s="177">
        <f t="shared" si="217"/>
        <v>0.10725235137898123</v>
      </c>
      <c r="AL441" s="177">
        <f t="shared" si="218"/>
        <v>2.5557960099627244</v>
      </c>
      <c r="AM441" s="177">
        <f t="shared" si="219"/>
        <v>3.3159583121263498</v>
      </c>
      <c r="AN441" s="177">
        <f t="shared" ref="AN441:AT450" si="232">$AU441+$AB$7*SIN(AO441)</f>
        <v>21.287586561279909</v>
      </c>
      <c r="AO441" s="177">
        <f t="shared" si="232"/>
        <v>21.287585126687308</v>
      </c>
      <c r="AP441" s="177">
        <f t="shared" si="232"/>
        <v>21.287594824509199</v>
      </c>
      <c r="AQ441" s="177">
        <f t="shared" si="232"/>
        <v>21.287529265842664</v>
      </c>
      <c r="AR441" s="177">
        <f t="shared" si="232"/>
        <v>21.287972380867906</v>
      </c>
      <c r="AS441" s="177">
        <f t="shared" si="232"/>
        <v>21.284974087072094</v>
      </c>
      <c r="AT441" s="177">
        <f t="shared" si="232"/>
        <v>21.305116012421955</v>
      </c>
      <c r="AU441" s="177">
        <f t="shared" si="220"/>
        <v>21.162084061319373</v>
      </c>
    </row>
    <row r="442" spans="1:47" s="177" customFormat="1" ht="12.95" customHeight="1" x14ac:dyDescent="0.2">
      <c r="A442" s="59" t="s">
        <v>211</v>
      </c>
      <c r="B442" s="60" t="s">
        <v>97</v>
      </c>
      <c r="C442" s="59">
        <v>53747.651550000002</v>
      </c>
      <c r="D442" s="59">
        <v>2.7000000000000001E-3</v>
      </c>
      <c r="E442" s="199">
        <f t="shared" si="203"/>
        <v>11539.927041810941</v>
      </c>
      <c r="F442" s="199">
        <f t="shared" si="204"/>
        <v>11540</v>
      </c>
      <c r="G442" s="201">
        <f t="shared" si="229"/>
        <v>-5.0149999995483086E-2</v>
      </c>
      <c r="H442" s="199"/>
      <c r="I442" s="199"/>
      <c r="K442" s="177">
        <f t="shared" si="230"/>
        <v>-5.0149999995483086E-2</v>
      </c>
      <c r="O442" s="177">
        <f t="shared" ca="1" si="205"/>
        <v>-1.6206032440039278E-2</v>
      </c>
      <c r="Q442" s="198">
        <f t="shared" si="206"/>
        <v>38729.151550000002</v>
      </c>
      <c r="S442" s="178">
        <f t="shared" si="231"/>
        <v>1</v>
      </c>
      <c r="Z442" s="177">
        <f t="shared" si="207"/>
        <v>11540</v>
      </c>
      <c r="AA442" s="177">
        <f t="shared" si="208"/>
        <v>-5.0870300051212285E-2</v>
      </c>
      <c r="AB442" s="177">
        <f t="shared" si="209"/>
        <v>-5.1575528339187181E-2</v>
      </c>
      <c r="AC442" s="177">
        <f t="shared" si="210"/>
        <v>-5.0149999995483086E-2</v>
      </c>
      <c r="AD442" s="177">
        <f t="shared" si="211"/>
        <v>7.2030005572919914E-4</v>
      </c>
      <c r="AE442" s="177">
        <f t="shared" si="212"/>
        <v>5.1883217028348735E-7</v>
      </c>
      <c r="AF442" s="177">
        <f t="shared" si="213"/>
        <v>-5.0149999995483086E-2</v>
      </c>
      <c r="AG442" s="178"/>
      <c r="AH442" s="177">
        <f t="shared" si="214"/>
        <v>1.4255283437040955E-3</v>
      </c>
      <c r="AI442" s="177">
        <f t="shared" si="215"/>
        <v>0.83834998711723863</v>
      </c>
      <c r="AJ442" s="177">
        <f t="shared" si="216"/>
        <v>0.21631186845748845</v>
      </c>
      <c r="AK442" s="177">
        <f t="shared" si="217"/>
        <v>0.10725235137898123</v>
      </c>
      <c r="AL442" s="177">
        <f t="shared" si="218"/>
        <v>2.5557960099627244</v>
      </c>
      <c r="AM442" s="177">
        <f t="shared" si="219"/>
        <v>3.3159583121263498</v>
      </c>
      <c r="AN442" s="177">
        <f t="shared" si="232"/>
        <v>21.287586561279909</v>
      </c>
      <c r="AO442" s="177">
        <f t="shared" si="232"/>
        <v>21.287585126687308</v>
      </c>
      <c r="AP442" s="177">
        <f t="shared" si="232"/>
        <v>21.287594824509199</v>
      </c>
      <c r="AQ442" s="177">
        <f t="shared" si="232"/>
        <v>21.287529265842664</v>
      </c>
      <c r="AR442" s="177">
        <f t="shared" si="232"/>
        <v>21.287972380867906</v>
      </c>
      <c r="AS442" s="177">
        <f t="shared" si="232"/>
        <v>21.284974087072094</v>
      </c>
      <c r="AT442" s="177">
        <f t="shared" si="232"/>
        <v>21.305116012421955</v>
      </c>
      <c r="AU442" s="177">
        <f t="shared" si="220"/>
        <v>21.162084061319373</v>
      </c>
    </row>
    <row r="443" spans="1:47" s="177" customFormat="1" ht="12.95" customHeight="1" x14ac:dyDescent="0.2">
      <c r="A443" s="144" t="s">
        <v>216</v>
      </c>
      <c r="B443" s="145" t="s">
        <v>97</v>
      </c>
      <c r="C443" s="146">
        <v>53758.649599999997</v>
      </c>
      <c r="D443" s="196"/>
      <c r="E443" s="105">
        <f t="shared" si="203"/>
        <v>11555.926998166951</v>
      </c>
      <c r="F443" s="199">
        <f t="shared" si="204"/>
        <v>11556</v>
      </c>
      <c r="G443" s="201">
        <f t="shared" si="229"/>
        <v>-5.0179999998363201E-2</v>
      </c>
      <c r="H443" s="199"/>
      <c r="I443" s="199"/>
      <c r="K443" s="177">
        <f t="shared" si="230"/>
        <v>-5.0179999998363201E-2</v>
      </c>
      <c r="O443" s="177">
        <f t="shared" ca="1" si="205"/>
        <v>-1.6356680746200156E-2</v>
      </c>
      <c r="Q443" s="198">
        <f t="shared" si="206"/>
        <v>38740.149599999997</v>
      </c>
      <c r="S443" s="178">
        <f t="shared" si="231"/>
        <v>1</v>
      </c>
      <c r="Z443" s="177">
        <f t="shared" si="207"/>
        <v>11556</v>
      </c>
      <c r="AA443" s="177">
        <f t="shared" si="208"/>
        <v>-5.0836406483575972E-2</v>
      </c>
      <c r="AB443" s="177">
        <f t="shared" si="209"/>
        <v>-5.1699207825979962E-2</v>
      </c>
      <c r="AC443" s="177">
        <f t="shared" si="210"/>
        <v>-5.0179999998363201E-2</v>
      </c>
      <c r="AD443" s="177">
        <f t="shared" si="211"/>
        <v>6.5640648521277101E-4</v>
      </c>
      <c r="AE443" s="177">
        <f t="shared" si="212"/>
        <v>4.3086947382938379E-7</v>
      </c>
      <c r="AF443" s="177">
        <f t="shared" si="213"/>
        <v>-5.0179999998363201E-2</v>
      </c>
      <c r="AG443" s="178"/>
      <c r="AH443" s="177">
        <f t="shared" si="214"/>
        <v>1.5192078276167586E-3</v>
      </c>
      <c r="AI443" s="177">
        <f t="shared" si="215"/>
        <v>0.83768875840912804</v>
      </c>
      <c r="AJ443" s="177">
        <f t="shared" si="216"/>
        <v>0.22235515047449655</v>
      </c>
      <c r="AK443" s="177">
        <f t="shared" si="217"/>
        <v>0.10624902067570775</v>
      </c>
      <c r="AL443" s="177">
        <f t="shared" si="218"/>
        <v>2.5619901302873411</v>
      </c>
      <c r="AM443" s="177">
        <f t="shared" si="219"/>
        <v>3.3534949545168189</v>
      </c>
      <c r="AN443" s="177">
        <f t="shared" si="232"/>
        <v>21.294837530342733</v>
      </c>
      <c r="AO443" s="177">
        <f t="shared" si="232"/>
        <v>21.294836051976269</v>
      </c>
      <c r="AP443" s="177">
        <f t="shared" si="232"/>
        <v>21.294845984866107</v>
      </c>
      <c r="AQ443" s="177">
        <f t="shared" si="232"/>
        <v>21.294779245904053</v>
      </c>
      <c r="AR443" s="177">
        <f t="shared" si="232"/>
        <v>21.295227592643126</v>
      </c>
      <c r="AS443" s="177">
        <f t="shared" si="232"/>
        <v>21.292212399282207</v>
      </c>
      <c r="AT443" s="177">
        <f t="shared" si="232"/>
        <v>21.312346658732409</v>
      </c>
      <c r="AU443" s="177">
        <f t="shared" si="220"/>
        <v>21.170410940511385</v>
      </c>
    </row>
    <row r="444" spans="1:47" s="177" customFormat="1" ht="12.95" customHeight="1" x14ac:dyDescent="0.2">
      <c r="A444" s="59" t="s">
        <v>217</v>
      </c>
      <c r="B444" s="66" t="s">
        <v>97</v>
      </c>
      <c r="C444" s="76">
        <v>53765.523300000001</v>
      </c>
      <c r="D444" s="59">
        <v>1E-4</v>
      </c>
      <c r="E444" s="199">
        <f t="shared" si="203"/>
        <v>11565.92685268702</v>
      </c>
      <c r="F444" s="199">
        <f t="shared" si="204"/>
        <v>11566</v>
      </c>
      <c r="G444" s="201">
        <f t="shared" si="229"/>
        <v>-5.0279999995836988E-2</v>
      </c>
      <c r="H444" s="199"/>
      <c r="I444" s="199"/>
      <c r="K444" s="177">
        <f t="shared" si="230"/>
        <v>-5.0279999995836988E-2</v>
      </c>
      <c r="O444" s="177">
        <f t="shared" ca="1" si="205"/>
        <v>-1.6450835937550715E-2</v>
      </c>
      <c r="Q444" s="198">
        <f t="shared" si="206"/>
        <v>38747.023300000001</v>
      </c>
      <c r="S444" s="178">
        <f t="shared" si="231"/>
        <v>1</v>
      </c>
      <c r="Z444" s="177">
        <f t="shared" si="207"/>
        <v>11566</v>
      </c>
      <c r="AA444" s="177">
        <f t="shared" si="208"/>
        <v>-5.0815295057920533E-2</v>
      </c>
      <c r="AB444" s="177">
        <f t="shared" si="209"/>
        <v>-5.1857679907287811E-2</v>
      </c>
      <c r="AC444" s="177">
        <f t="shared" si="210"/>
        <v>-5.0279999995836988E-2</v>
      </c>
      <c r="AD444" s="177">
        <f t="shared" si="211"/>
        <v>5.3529506208354477E-4</v>
      </c>
      <c r="AE444" s="177">
        <f t="shared" si="212"/>
        <v>2.8654080349102603E-7</v>
      </c>
      <c r="AF444" s="177">
        <f t="shared" si="213"/>
        <v>-5.0279999995836988E-2</v>
      </c>
      <c r="AG444" s="178"/>
      <c r="AH444" s="177">
        <f t="shared" si="214"/>
        <v>1.5776799114508256E-3</v>
      </c>
      <c r="AI444" s="177">
        <f t="shared" si="215"/>
        <v>0.8372791731748489</v>
      </c>
      <c r="AJ444" s="177">
        <f t="shared" si="216"/>
        <v>0.22612307039604684</v>
      </c>
      <c r="AK444" s="177">
        <f t="shared" si="217"/>
        <v>0.10562067060313791</v>
      </c>
      <c r="AL444" s="177">
        <f t="shared" si="218"/>
        <v>2.565856513643721</v>
      </c>
      <c r="AM444" s="177">
        <f t="shared" si="219"/>
        <v>3.3773231883079964</v>
      </c>
      <c r="AN444" s="177">
        <f t="shared" si="232"/>
        <v>21.299366492663268</v>
      </c>
      <c r="AO444" s="177">
        <f t="shared" si="232"/>
        <v>21.299364986811192</v>
      </c>
      <c r="AP444" s="177">
        <f t="shared" si="232"/>
        <v>21.299375066312294</v>
      </c>
      <c r="AQ444" s="177">
        <f t="shared" si="232"/>
        <v>21.2993075970309</v>
      </c>
      <c r="AR444" s="177">
        <f t="shared" si="232"/>
        <v>21.299759145174761</v>
      </c>
      <c r="AS444" s="177">
        <f t="shared" si="232"/>
        <v>21.296733865084459</v>
      </c>
      <c r="AT444" s="177">
        <f t="shared" si="232"/>
        <v>21.31686081027366</v>
      </c>
      <c r="AU444" s="177">
        <f t="shared" si="220"/>
        <v>21.17561524000639</v>
      </c>
    </row>
    <row r="445" spans="1:47" s="177" customFormat="1" ht="12.95" customHeight="1" x14ac:dyDescent="0.2">
      <c r="A445" s="59" t="s">
        <v>218</v>
      </c>
      <c r="B445" s="60" t="s">
        <v>96</v>
      </c>
      <c r="C445" s="59">
        <v>53813.639900000002</v>
      </c>
      <c r="D445" s="59">
        <v>1E-4</v>
      </c>
      <c r="E445" s="199">
        <f t="shared" si="203"/>
        <v>11635.92685268702</v>
      </c>
      <c r="F445" s="199">
        <f t="shared" si="204"/>
        <v>11636</v>
      </c>
      <c r="G445" s="201">
        <f t="shared" si="229"/>
        <v>-5.0279999995836988E-2</v>
      </c>
      <c r="H445" s="199"/>
      <c r="I445" s="199"/>
      <c r="K445" s="177">
        <f t="shared" si="230"/>
        <v>-5.0279999995836988E-2</v>
      </c>
      <c r="O445" s="177">
        <f t="shared" ca="1" si="205"/>
        <v>-1.7109922277004572E-2</v>
      </c>
      <c r="Q445" s="198">
        <f t="shared" si="206"/>
        <v>38795.139900000002</v>
      </c>
      <c r="S445" s="178">
        <f t="shared" si="231"/>
        <v>1</v>
      </c>
      <c r="Z445" s="177">
        <f t="shared" si="207"/>
        <v>11636</v>
      </c>
      <c r="AA445" s="177">
        <f t="shared" si="208"/>
        <v>-5.0669152185386125E-2</v>
      </c>
      <c r="AB445" s="177">
        <f t="shared" si="209"/>
        <v>-5.2265228074891999E-2</v>
      </c>
      <c r="AC445" s="177">
        <f t="shared" si="210"/>
        <v>-5.0279999995836988E-2</v>
      </c>
      <c r="AD445" s="177">
        <f t="shared" si="211"/>
        <v>3.8915218954913705E-4</v>
      </c>
      <c r="AE445" s="177">
        <f t="shared" si="212"/>
        <v>1.514394266308875E-7</v>
      </c>
      <c r="AF445" s="177">
        <f t="shared" si="213"/>
        <v>-5.0279999995836988E-2</v>
      </c>
      <c r="AG445" s="178"/>
      <c r="AH445" s="177">
        <f t="shared" si="214"/>
        <v>1.9852280790550129E-3</v>
      </c>
      <c r="AI445" s="177">
        <f t="shared" si="215"/>
        <v>0.83449104233119797</v>
      </c>
      <c r="AJ445" s="177">
        <f t="shared" si="216"/>
        <v>0.25230013604316909</v>
      </c>
      <c r="AK445" s="177">
        <f t="shared" si="217"/>
        <v>0.10119574335269289</v>
      </c>
      <c r="AL445" s="177">
        <f t="shared" si="218"/>
        <v>2.5928172553133986</v>
      </c>
      <c r="AM445" s="177">
        <f t="shared" si="219"/>
        <v>3.5525532885638178</v>
      </c>
      <c r="AN445" s="177">
        <f t="shared" si="232"/>
        <v>21.331008279285008</v>
      </c>
      <c r="AO445" s="177">
        <f t="shared" si="232"/>
        <v>21.331006579339153</v>
      </c>
      <c r="AP445" s="177">
        <f t="shared" si="232"/>
        <v>21.331017672856511</v>
      </c>
      <c r="AQ445" s="177">
        <f t="shared" si="232"/>
        <v>21.330945276988434</v>
      </c>
      <c r="AR445" s="177">
        <f t="shared" si="232"/>
        <v>21.331417656310336</v>
      </c>
      <c r="AS445" s="177">
        <f t="shared" si="232"/>
        <v>21.328332273351993</v>
      </c>
      <c r="AT445" s="177">
        <f t="shared" si="232"/>
        <v>21.348353814310858</v>
      </c>
      <c r="AU445" s="177">
        <f t="shared" si="220"/>
        <v>21.21204533647143</v>
      </c>
    </row>
    <row r="446" spans="1:47" s="177" customFormat="1" ht="12.95" customHeight="1" x14ac:dyDescent="0.2">
      <c r="A446" s="144" t="s">
        <v>216</v>
      </c>
      <c r="B446" s="145" t="s">
        <v>96</v>
      </c>
      <c r="C446" s="146">
        <v>53822.919800000003</v>
      </c>
      <c r="D446" s="196"/>
      <c r="E446" s="105">
        <f t="shared" si="203"/>
        <v>11649.427245482857</v>
      </c>
      <c r="F446" s="199">
        <f t="shared" si="204"/>
        <v>11649.5</v>
      </c>
      <c r="G446" s="201">
        <f t="shared" si="229"/>
        <v>-5.0009999991743825E-2</v>
      </c>
      <c r="H446" s="199"/>
      <c r="I446" s="199"/>
      <c r="K446" s="177">
        <f t="shared" si="230"/>
        <v>-5.0009999991743825E-2</v>
      </c>
      <c r="O446" s="177">
        <f t="shared" ca="1" si="205"/>
        <v>-1.7237031785327817E-2</v>
      </c>
      <c r="Q446" s="198">
        <f t="shared" si="206"/>
        <v>38804.419800000003</v>
      </c>
      <c r="S446" s="178">
        <f t="shared" si="231"/>
        <v>1</v>
      </c>
      <c r="Z446" s="177">
        <f t="shared" si="207"/>
        <v>11649.5</v>
      </c>
      <c r="AA446" s="177">
        <f t="shared" si="208"/>
        <v>-5.0641313565075848E-2</v>
      </c>
      <c r="AB446" s="177">
        <f t="shared" si="209"/>
        <v>-5.2073456552541225E-2</v>
      </c>
      <c r="AC446" s="177">
        <f t="shared" si="210"/>
        <v>-5.0009999991743825E-2</v>
      </c>
      <c r="AD446" s="177">
        <f t="shared" si="211"/>
        <v>6.3131357333202215E-4</v>
      </c>
      <c r="AE446" s="177">
        <f t="shared" si="212"/>
        <v>3.9855682787324652E-7</v>
      </c>
      <c r="AF446" s="177">
        <f t="shared" si="213"/>
        <v>-5.0009999991743825E-2</v>
      </c>
      <c r="AG446" s="178"/>
      <c r="AH446" s="177">
        <f t="shared" si="214"/>
        <v>2.0634565607973972E-3</v>
      </c>
      <c r="AI446" s="177">
        <f t="shared" si="215"/>
        <v>0.83396915802696281</v>
      </c>
      <c r="AJ446" s="177">
        <f t="shared" si="216"/>
        <v>0.25730831467938703</v>
      </c>
      <c r="AK446" s="177">
        <f t="shared" si="217"/>
        <v>0.10033719676691044</v>
      </c>
      <c r="AL446" s="177">
        <f t="shared" si="218"/>
        <v>2.5979963901720882</v>
      </c>
      <c r="AM446" s="177">
        <f t="shared" si="219"/>
        <v>3.5881524174615453</v>
      </c>
      <c r="AN446" s="177">
        <f t="shared" si="232"/>
        <v>21.337098622298658</v>
      </c>
      <c r="AO446" s="177">
        <f t="shared" si="232"/>
        <v>21.337096884793137</v>
      </c>
      <c r="AP446" s="177">
        <f t="shared" si="232"/>
        <v>21.33710817026811</v>
      </c>
      <c r="AQ446" s="177">
        <f t="shared" si="232"/>
        <v>21.337034866919296</v>
      </c>
      <c r="AR446" s="177">
        <f t="shared" si="232"/>
        <v>21.337510925894453</v>
      </c>
      <c r="AS446" s="177">
        <f t="shared" si="232"/>
        <v>21.334416114112514</v>
      </c>
      <c r="AT446" s="177">
        <f t="shared" si="232"/>
        <v>21.354406452159385</v>
      </c>
      <c r="AU446" s="177">
        <f t="shared" si="220"/>
        <v>21.219071140789687</v>
      </c>
    </row>
    <row r="447" spans="1:47" s="177" customFormat="1" ht="12.95" customHeight="1" x14ac:dyDescent="0.2">
      <c r="A447" s="147" t="s">
        <v>275</v>
      </c>
      <c r="B447" s="147" t="s">
        <v>52</v>
      </c>
      <c r="C447" s="148">
        <v>53839.759980000003</v>
      </c>
      <c r="D447" s="149">
        <v>1E-4</v>
      </c>
      <c r="E447" s="105">
        <f t="shared" si="203"/>
        <v>11673.926328959244</v>
      </c>
      <c r="F447" s="199">
        <f t="shared" si="204"/>
        <v>11674</v>
      </c>
      <c r="G447" s="201">
        <f t="shared" si="229"/>
        <v>-5.0639999994018581E-2</v>
      </c>
      <c r="H447" s="199"/>
      <c r="I447" s="199"/>
      <c r="K447" s="177">
        <f t="shared" si="230"/>
        <v>-5.0639999994018581E-2</v>
      </c>
      <c r="O447" s="177">
        <f t="shared" ca="1" si="205"/>
        <v>-1.746771200413666E-2</v>
      </c>
      <c r="Q447" s="198">
        <f t="shared" si="206"/>
        <v>38821.259980000003</v>
      </c>
      <c r="S447" s="178">
        <f t="shared" si="231"/>
        <v>1</v>
      </c>
      <c r="Z447" s="177">
        <f t="shared" si="207"/>
        <v>11674</v>
      </c>
      <c r="AA447" s="177">
        <f t="shared" si="208"/>
        <v>-5.0591093060817507E-2</v>
      </c>
      <c r="AB447" s="177">
        <f t="shared" si="209"/>
        <v>-5.2845105490467767E-2</v>
      </c>
      <c r="AC447" s="177">
        <f t="shared" si="210"/>
        <v>-5.0639999994018581E-2</v>
      </c>
      <c r="AD447" s="177">
        <f t="shared" si="211"/>
        <v>-4.890693320107331E-5</v>
      </c>
      <c r="AE447" s="177">
        <f t="shared" si="212"/>
        <v>2.3918881151342469E-9</v>
      </c>
      <c r="AF447" s="177">
        <f t="shared" si="213"/>
        <v>-5.0639999994018581E-2</v>
      </c>
      <c r="AG447" s="178"/>
      <c r="AH447" s="177">
        <f t="shared" si="214"/>
        <v>2.2051054964491862E-3</v>
      </c>
      <c r="AI447" s="177">
        <f t="shared" si="215"/>
        <v>0.83303504109068494</v>
      </c>
      <c r="AJ447" s="177">
        <f t="shared" si="216"/>
        <v>0.26636368436425412</v>
      </c>
      <c r="AK447" s="177">
        <f t="shared" si="217"/>
        <v>9.8774976779182871E-2</v>
      </c>
      <c r="AL447" s="177">
        <f t="shared" si="218"/>
        <v>2.6073791422824746</v>
      </c>
      <c r="AM447" s="177">
        <f t="shared" si="219"/>
        <v>3.6543594728827689</v>
      </c>
      <c r="AN447" s="177">
        <f t="shared" si="232"/>
        <v>21.348141808844041</v>
      </c>
      <c r="AO447" s="177">
        <f t="shared" si="232"/>
        <v>21.348140003282978</v>
      </c>
      <c r="AP447" s="177">
        <f t="shared" si="232"/>
        <v>21.34815163304841</v>
      </c>
      <c r="AQ447" s="177">
        <f t="shared" si="232"/>
        <v>21.348076723009012</v>
      </c>
      <c r="AR447" s="177">
        <f t="shared" si="232"/>
        <v>21.348559162452716</v>
      </c>
      <c r="AS447" s="177">
        <f t="shared" si="232"/>
        <v>21.345449067198771</v>
      </c>
      <c r="AT447" s="177">
        <f t="shared" si="232"/>
        <v>21.36537383960944</v>
      </c>
      <c r="AU447" s="177">
        <f t="shared" si="220"/>
        <v>21.231821674552453</v>
      </c>
    </row>
    <row r="448" spans="1:47" s="177" customFormat="1" ht="12.95" customHeight="1" x14ac:dyDescent="0.2">
      <c r="A448" s="144" t="s">
        <v>216</v>
      </c>
      <c r="B448" s="145" t="s">
        <v>97</v>
      </c>
      <c r="C448" s="146">
        <v>53839.76</v>
      </c>
      <c r="D448" s="196"/>
      <c r="E448" s="105">
        <f t="shared" si="203"/>
        <v>11673.926358055231</v>
      </c>
      <c r="F448" s="199">
        <f t="shared" si="204"/>
        <v>11674</v>
      </c>
      <c r="G448" s="201">
        <f t="shared" si="229"/>
        <v>-5.0619999994523823E-2</v>
      </c>
      <c r="H448" s="199"/>
      <c r="I448" s="199"/>
      <c r="K448" s="177">
        <f t="shared" si="230"/>
        <v>-5.0619999994523823E-2</v>
      </c>
      <c r="O448" s="177">
        <f t="shared" ca="1" si="205"/>
        <v>-1.746771200413666E-2</v>
      </c>
      <c r="Q448" s="198">
        <f t="shared" si="206"/>
        <v>38821.26</v>
      </c>
      <c r="S448" s="178">
        <f t="shared" si="231"/>
        <v>1</v>
      </c>
      <c r="Z448" s="177">
        <f t="shared" si="207"/>
        <v>11674</v>
      </c>
      <c r="AA448" s="177">
        <f t="shared" si="208"/>
        <v>-5.0591093060817507E-2</v>
      </c>
      <c r="AB448" s="177">
        <f t="shared" si="209"/>
        <v>-5.2825105490973009E-2</v>
      </c>
      <c r="AC448" s="177">
        <f t="shared" si="210"/>
        <v>-5.0619999994523823E-2</v>
      </c>
      <c r="AD448" s="177">
        <f t="shared" si="211"/>
        <v>-2.8906933706315807E-5</v>
      </c>
      <c r="AE448" s="177">
        <f t="shared" si="212"/>
        <v>8.3561081630133696E-10</v>
      </c>
      <c r="AF448" s="177">
        <f t="shared" si="213"/>
        <v>-5.0619999994523823E-2</v>
      </c>
      <c r="AG448" s="178"/>
      <c r="AH448" s="177">
        <f t="shared" si="214"/>
        <v>2.2051054964491862E-3</v>
      </c>
      <c r="AI448" s="177">
        <f t="shared" si="215"/>
        <v>0.83303504109068494</v>
      </c>
      <c r="AJ448" s="177">
        <f t="shared" si="216"/>
        <v>0.26636368436425412</v>
      </c>
      <c r="AK448" s="177">
        <f t="shared" si="217"/>
        <v>9.8774976779182871E-2</v>
      </c>
      <c r="AL448" s="177">
        <f t="shared" si="218"/>
        <v>2.6073791422824746</v>
      </c>
      <c r="AM448" s="177">
        <f t="shared" si="219"/>
        <v>3.6543594728827689</v>
      </c>
      <c r="AN448" s="177">
        <f t="shared" si="232"/>
        <v>21.348141808844041</v>
      </c>
      <c r="AO448" s="177">
        <f t="shared" si="232"/>
        <v>21.348140003282978</v>
      </c>
      <c r="AP448" s="177">
        <f t="shared" si="232"/>
        <v>21.34815163304841</v>
      </c>
      <c r="AQ448" s="177">
        <f t="shared" si="232"/>
        <v>21.348076723009012</v>
      </c>
      <c r="AR448" s="177">
        <f t="shared" si="232"/>
        <v>21.348559162452716</v>
      </c>
      <c r="AS448" s="177">
        <f t="shared" si="232"/>
        <v>21.345449067198771</v>
      </c>
      <c r="AT448" s="177">
        <f t="shared" si="232"/>
        <v>21.36537383960944</v>
      </c>
      <c r="AU448" s="177">
        <f t="shared" si="220"/>
        <v>21.231821674552453</v>
      </c>
    </row>
    <row r="449" spans="1:47" s="177" customFormat="1" ht="12.95" customHeight="1" x14ac:dyDescent="0.2">
      <c r="A449" s="81" t="s">
        <v>264</v>
      </c>
      <c r="B449" s="82" t="s">
        <v>97</v>
      </c>
      <c r="C449" s="81">
        <v>54105.776599999997</v>
      </c>
      <c r="D449" s="81">
        <v>1E-4</v>
      </c>
      <c r="E449" s="105">
        <f t="shared" si="203"/>
        <v>12060.927143646892</v>
      </c>
      <c r="F449" s="199">
        <f t="shared" si="204"/>
        <v>12061</v>
      </c>
      <c r="G449" s="201">
        <f t="shared" si="229"/>
        <v>-5.0080000000889413E-2</v>
      </c>
      <c r="H449" s="199"/>
      <c r="I449" s="199"/>
      <c r="K449" s="177">
        <f t="shared" si="230"/>
        <v>-5.0080000000889413E-2</v>
      </c>
      <c r="O449" s="177">
        <f t="shared" ca="1" si="205"/>
        <v>-2.1111517909402994E-2</v>
      </c>
      <c r="Q449" s="198">
        <f t="shared" si="206"/>
        <v>39087.276599999997</v>
      </c>
      <c r="S449" s="178">
        <f t="shared" si="231"/>
        <v>1</v>
      </c>
      <c r="Z449" s="177">
        <f t="shared" si="207"/>
        <v>12061</v>
      </c>
      <c r="AA449" s="177">
        <f t="shared" si="208"/>
        <v>-4.9859447718470881E-2</v>
      </c>
      <c r="AB449" s="177">
        <f t="shared" si="209"/>
        <v>-5.445755392764294E-2</v>
      </c>
      <c r="AC449" s="177">
        <f t="shared" si="210"/>
        <v>-5.0080000000889413E-2</v>
      </c>
      <c r="AD449" s="177">
        <f t="shared" si="211"/>
        <v>-2.2055228241853186E-4</v>
      </c>
      <c r="AE449" s="177">
        <f t="shared" si="212"/>
        <v>4.8643309280023842E-8</v>
      </c>
      <c r="AF449" s="177">
        <f t="shared" si="213"/>
        <v>-5.0080000000889413E-2</v>
      </c>
      <c r="AG449" s="178"/>
      <c r="AH449" s="177">
        <f t="shared" si="214"/>
        <v>4.3775539267535309E-3</v>
      </c>
      <c r="AI449" s="177">
        <f t="shared" si="215"/>
        <v>0.82046338599370017</v>
      </c>
      <c r="AJ449" s="177">
        <f t="shared" si="216"/>
        <v>0.40348231157630293</v>
      </c>
      <c r="AK449" s="177">
        <f t="shared" si="217"/>
        <v>7.348739873250569E-2</v>
      </c>
      <c r="AL449" s="177">
        <f t="shared" si="218"/>
        <v>2.7530802228092823</v>
      </c>
      <c r="AM449" s="177">
        <f t="shared" si="219"/>
        <v>5.0829248771401012</v>
      </c>
      <c r="AN449" s="177">
        <f t="shared" si="232"/>
        <v>21.521095138461924</v>
      </c>
      <c r="AO449" s="177">
        <f t="shared" si="232"/>
        <v>21.521092436354945</v>
      </c>
      <c r="AP449" s="177">
        <f t="shared" si="232"/>
        <v>21.521108059540445</v>
      </c>
      <c r="AQ449" s="177">
        <f t="shared" si="232"/>
        <v>21.521017726863242</v>
      </c>
      <c r="AR449" s="177">
        <f t="shared" si="232"/>
        <v>21.521539969758269</v>
      </c>
      <c r="AS449" s="177">
        <f t="shared" si="232"/>
        <v>21.518518791589944</v>
      </c>
      <c r="AT449" s="177">
        <f t="shared" si="232"/>
        <v>21.535933153567161</v>
      </c>
      <c r="AU449" s="177">
        <f t="shared" si="220"/>
        <v>21.433228065009175</v>
      </c>
    </row>
    <row r="450" spans="1:47" s="177" customFormat="1" ht="12.95" customHeight="1" x14ac:dyDescent="0.2">
      <c r="A450" s="147" t="s">
        <v>275</v>
      </c>
      <c r="B450" s="147" t="s">
        <v>52</v>
      </c>
      <c r="C450" s="148">
        <v>54105.776669999999</v>
      </c>
      <c r="D450" s="149">
        <v>1E-4</v>
      </c>
      <c r="E450" s="105">
        <f t="shared" si="203"/>
        <v>12060.92724548285</v>
      </c>
      <c r="F450" s="199">
        <f t="shared" si="204"/>
        <v>12061</v>
      </c>
      <c r="G450" s="201">
        <f t="shared" si="229"/>
        <v>-5.0009999999019783E-2</v>
      </c>
      <c r="H450" s="199"/>
      <c r="I450" s="199"/>
      <c r="K450" s="177">
        <f t="shared" si="230"/>
        <v>-5.0009999999019783E-2</v>
      </c>
      <c r="O450" s="177">
        <f t="shared" ca="1" si="205"/>
        <v>-2.1111517909402994E-2</v>
      </c>
      <c r="Q450" s="198">
        <f t="shared" si="206"/>
        <v>39087.276669999999</v>
      </c>
      <c r="S450" s="178">
        <f t="shared" si="231"/>
        <v>1</v>
      </c>
      <c r="Z450" s="177">
        <f t="shared" si="207"/>
        <v>12061</v>
      </c>
      <c r="AA450" s="177">
        <f t="shared" si="208"/>
        <v>-4.9859447718470881E-2</v>
      </c>
      <c r="AB450" s="177">
        <f t="shared" si="209"/>
        <v>-5.438755392577331E-2</v>
      </c>
      <c r="AC450" s="177">
        <f t="shared" si="210"/>
        <v>-5.0009999999019783E-2</v>
      </c>
      <c r="AD450" s="177">
        <f t="shared" si="211"/>
        <v>-1.505522805489018E-4</v>
      </c>
      <c r="AE450" s="177">
        <f t="shared" si="212"/>
        <v>2.2665989178475234E-8</v>
      </c>
      <c r="AF450" s="177">
        <f t="shared" si="213"/>
        <v>-5.0009999999019783E-2</v>
      </c>
      <c r="AG450" s="178"/>
      <c r="AH450" s="177">
        <f t="shared" si="214"/>
        <v>4.3775539267535309E-3</v>
      </c>
      <c r="AI450" s="177">
        <f t="shared" si="215"/>
        <v>0.82046338599370017</v>
      </c>
      <c r="AJ450" s="177">
        <f t="shared" si="216"/>
        <v>0.40348231157630293</v>
      </c>
      <c r="AK450" s="177">
        <f t="shared" si="217"/>
        <v>7.348739873250569E-2</v>
      </c>
      <c r="AL450" s="177">
        <f t="shared" si="218"/>
        <v>2.7530802228092823</v>
      </c>
      <c r="AM450" s="177">
        <f t="shared" si="219"/>
        <v>5.0829248771401012</v>
      </c>
      <c r="AN450" s="177">
        <f t="shared" si="232"/>
        <v>21.521095138461924</v>
      </c>
      <c r="AO450" s="177">
        <f t="shared" si="232"/>
        <v>21.521092436354945</v>
      </c>
      <c r="AP450" s="177">
        <f t="shared" si="232"/>
        <v>21.521108059540445</v>
      </c>
      <c r="AQ450" s="177">
        <f t="shared" si="232"/>
        <v>21.521017726863242</v>
      </c>
      <c r="AR450" s="177">
        <f t="shared" si="232"/>
        <v>21.521539969758269</v>
      </c>
      <c r="AS450" s="177">
        <f t="shared" si="232"/>
        <v>21.518518791589944</v>
      </c>
      <c r="AT450" s="177">
        <f t="shared" si="232"/>
        <v>21.535933153567161</v>
      </c>
      <c r="AU450" s="177">
        <f t="shared" si="220"/>
        <v>21.433228065009175</v>
      </c>
    </row>
    <row r="451" spans="1:47" s="177" customFormat="1" ht="12.95" customHeight="1" x14ac:dyDescent="0.2">
      <c r="A451" s="76" t="s">
        <v>219</v>
      </c>
      <c r="B451" s="66" t="s">
        <v>97</v>
      </c>
      <c r="C451" s="76">
        <v>54117.462</v>
      </c>
      <c r="D451" s="76">
        <v>2.0000000000000001E-4</v>
      </c>
      <c r="E451" s="199">
        <f t="shared" si="203"/>
        <v>12077.927056358931</v>
      </c>
      <c r="F451" s="199">
        <f t="shared" si="204"/>
        <v>12078</v>
      </c>
      <c r="G451" s="201">
        <f t="shared" si="229"/>
        <v>-5.0139999999373686E-2</v>
      </c>
      <c r="H451" s="199"/>
      <c r="I451" s="199"/>
      <c r="K451" s="177">
        <f t="shared" si="230"/>
        <v>-5.0139999999373686E-2</v>
      </c>
      <c r="O451" s="177">
        <f t="shared" ca="1" si="205"/>
        <v>-2.1271581734698938E-2</v>
      </c>
      <c r="Q451" s="198">
        <f t="shared" si="206"/>
        <v>39098.962</v>
      </c>
      <c r="S451" s="178">
        <f t="shared" si="231"/>
        <v>1</v>
      </c>
      <c r="Z451" s="177">
        <f t="shared" si="207"/>
        <v>12078</v>
      </c>
      <c r="AA451" s="177">
        <f t="shared" si="208"/>
        <v>-4.9830388443766666E-2</v>
      </c>
      <c r="AB451" s="177">
        <f t="shared" si="209"/>
        <v>-5.4609757964683328E-2</v>
      </c>
      <c r="AC451" s="177">
        <f t="shared" si="210"/>
        <v>-5.0139999999373686E-2</v>
      </c>
      <c r="AD451" s="177">
        <f t="shared" si="211"/>
        <v>-3.0961155560702003E-4</v>
      </c>
      <c r="AE451" s="177">
        <f t="shared" si="212"/>
        <v>9.5859315365398859E-8</v>
      </c>
      <c r="AF451" s="177">
        <f t="shared" si="213"/>
        <v>-5.0139999999373686E-2</v>
      </c>
      <c r="AG451" s="178"/>
      <c r="AH451" s="177">
        <f t="shared" si="214"/>
        <v>4.469757965309646E-3</v>
      </c>
      <c r="AI451" s="177">
        <f t="shared" si="215"/>
        <v>0.82000362984683484</v>
      </c>
      <c r="AJ451" s="177">
        <f t="shared" si="216"/>
        <v>0.40924311973244226</v>
      </c>
      <c r="AK451" s="177">
        <f t="shared" si="217"/>
        <v>7.2353992792396196E-2</v>
      </c>
      <c r="AL451" s="177">
        <f t="shared" si="218"/>
        <v>2.7593850806972622</v>
      </c>
      <c r="AM451" s="177">
        <f t="shared" si="219"/>
        <v>5.1689017963903687</v>
      </c>
      <c r="AN451" s="177">
        <f t="shared" ref="AN451:AT460" si="233">$AU451+$AB$7*SIN(AO451)</f>
        <v>21.528635780134824</v>
      </c>
      <c r="AO451" s="177">
        <f t="shared" si="233"/>
        <v>21.528633053455337</v>
      </c>
      <c r="AP451" s="177">
        <f t="shared" si="233"/>
        <v>21.528648758996891</v>
      </c>
      <c r="AQ451" s="177">
        <f t="shared" si="233"/>
        <v>21.528558294153498</v>
      </c>
      <c r="AR451" s="177">
        <f t="shared" si="233"/>
        <v>21.529079321062685</v>
      </c>
      <c r="AS451" s="177">
        <f t="shared" si="233"/>
        <v>21.526076637249957</v>
      </c>
      <c r="AT451" s="177">
        <f t="shared" si="233"/>
        <v>21.543320402030012</v>
      </c>
      <c r="AU451" s="177">
        <f t="shared" si="220"/>
        <v>21.442075374150683</v>
      </c>
    </row>
    <row r="452" spans="1:47" s="177" customFormat="1" ht="12.95" customHeight="1" x14ac:dyDescent="0.2">
      <c r="A452" s="144" t="s">
        <v>216</v>
      </c>
      <c r="B452" s="145" t="s">
        <v>97</v>
      </c>
      <c r="C452" s="146">
        <v>54123.648000000001</v>
      </c>
      <c r="D452" s="196"/>
      <c r="E452" s="105">
        <f t="shared" si="203"/>
        <v>12086.926445343192</v>
      </c>
      <c r="F452" s="199">
        <f t="shared" si="204"/>
        <v>12087</v>
      </c>
      <c r="G452" s="201">
        <f t="shared" si="229"/>
        <v>-5.0559999996039551E-2</v>
      </c>
      <c r="H452" s="199"/>
      <c r="I452" s="199"/>
      <c r="K452" s="177">
        <f t="shared" si="230"/>
        <v>-5.0559999996039551E-2</v>
      </c>
      <c r="O452" s="177">
        <f t="shared" ca="1" si="205"/>
        <v>-2.135632140691443E-2</v>
      </c>
      <c r="Q452" s="198">
        <f t="shared" si="206"/>
        <v>39105.148000000001</v>
      </c>
      <c r="S452" s="178">
        <f t="shared" si="231"/>
        <v>1</v>
      </c>
      <c r="Z452" s="177">
        <f t="shared" si="207"/>
        <v>12087</v>
      </c>
      <c r="AA452" s="177">
        <f t="shared" si="208"/>
        <v>-4.9815122443050676E-2</v>
      </c>
      <c r="AB452" s="177">
        <f t="shared" si="209"/>
        <v>-5.5078448557383267E-2</v>
      </c>
      <c r="AC452" s="177">
        <f t="shared" si="210"/>
        <v>-5.0559999996039551E-2</v>
      </c>
      <c r="AD452" s="177">
        <f t="shared" si="211"/>
        <v>-7.4487755298887487E-4</v>
      </c>
      <c r="AE452" s="177">
        <f t="shared" si="212"/>
        <v>5.5484256894669411E-7</v>
      </c>
      <c r="AF452" s="177">
        <f t="shared" si="213"/>
        <v>-5.0559999996039551E-2</v>
      </c>
      <c r="AG452" s="178"/>
      <c r="AH452" s="177">
        <f t="shared" si="214"/>
        <v>4.5184485613437159E-3</v>
      </c>
      <c r="AI452" s="177">
        <f t="shared" si="215"/>
        <v>0.8197633291777835</v>
      </c>
      <c r="AJ452" s="177">
        <f t="shared" si="216"/>
        <v>0.41228379630022277</v>
      </c>
      <c r="AK452" s="177">
        <f t="shared" si="217"/>
        <v>7.1753299800366849E-2</v>
      </c>
      <c r="AL452" s="177">
        <f t="shared" si="218"/>
        <v>2.7627201020136973</v>
      </c>
      <c r="AM452" s="177">
        <f t="shared" si="219"/>
        <v>5.2155229798612037</v>
      </c>
      <c r="AN452" s="177">
        <f t="shared" si="233"/>
        <v>21.53262618307955</v>
      </c>
      <c r="AO452" s="177">
        <f t="shared" si="233"/>
        <v>21.532623444119917</v>
      </c>
      <c r="AP452" s="177">
        <f t="shared" si="233"/>
        <v>21.532639189194782</v>
      </c>
      <c r="AQ452" s="177">
        <f t="shared" si="233"/>
        <v>21.532548676010734</v>
      </c>
      <c r="AR452" s="177">
        <f t="shared" si="233"/>
        <v>21.533068950946578</v>
      </c>
      <c r="AS452" s="177">
        <f t="shared" si="233"/>
        <v>21.53007655270433</v>
      </c>
      <c r="AT452" s="177">
        <f t="shared" si="233"/>
        <v>21.547228082645628</v>
      </c>
      <c r="AU452" s="177">
        <f t="shared" si="220"/>
        <v>21.446759243696189</v>
      </c>
    </row>
    <row r="453" spans="1:47" s="177" customFormat="1" ht="12.95" customHeight="1" x14ac:dyDescent="0.2">
      <c r="A453" s="59" t="s">
        <v>218</v>
      </c>
      <c r="B453" s="60" t="s">
        <v>96</v>
      </c>
      <c r="C453" s="59">
        <v>54165.574999999997</v>
      </c>
      <c r="D453" s="59">
        <v>2.9999999999999997E-4</v>
      </c>
      <c r="E453" s="199">
        <f t="shared" si="203"/>
        <v>12147.921819081148</v>
      </c>
      <c r="F453" s="199">
        <f t="shared" si="204"/>
        <v>12148</v>
      </c>
      <c r="G453" s="201">
        <f t="shared" si="229"/>
        <v>-5.3740000003017485E-2</v>
      </c>
      <c r="H453" s="199"/>
      <c r="I453" s="199"/>
      <c r="K453" s="177">
        <f t="shared" si="230"/>
        <v>-5.3740000003017485E-2</v>
      </c>
      <c r="O453" s="177">
        <f t="shared" ca="1" si="205"/>
        <v>-2.1930668074152795E-2</v>
      </c>
      <c r="Q453" s="198">
        <f t="shared" si="206"/>
        <v>39147.074999999997</v>
      </c>
      <c r="S453" s="178">
        <f t="shared" si="231"/>
        <v>1</v>
      </c>
      <c r="Z453" s="177">
        <f t="shared" si="207"/>
        <v>12148</v>
      </c>
      <c r="AA453" s="177">
        <f t="shared" si="208"/>
        <v>-4.9713861517442316E-2</v>
      </c>
      <c r="AB453" s="177">
        <f t="shared" si="209"/>
        <v>-5.8586162993810025E-2</v>
      </c>
      <c r="AC453" s="177">
        <f t="shared" si="210"/>
        <v>-5.3740000003017485E-2</v>
      </c>
      <c r="AD453" s="177">
        <f t="shared" si="211"/>
        <v>-4.0261384855751689E-3</v>
      </c>
      <c r="AE453" s="177">
        <f t="shared" si="212"/>
        <v>1.6209791105029514E-5</v>
      </c>
      <c r="AF453" s="177">
        <f t="shared" si="213"/>
        <v>-5.3740000003017485E-2</v>
      </c>
      <c r="AG453" s="178"/>
      <c r="AH453" s="177">
        <f t="shared" si="214"/>
        <v>4.8461629907925394E-3</v>
      </c>
      <c r="AI453" s="177">
        <f t="shared" si="215"/>
        <v>0.81819100573314762</v>
      </c>
      <c r="AJ453" s="177">
        <f t="shared" si="216"/>
        <v>0.43272482900532561</v>
      </c>
      <c r="AK453" s="177">
        <f t="shared" si="217"/>
        <v>6.7670400804140343E-2</v>
      </c>
      <c r="AL453" s="177">
        <f t="shared" si="218"/>
        <v>2.7852737537693062</v>
      </c>
      <c r="AM453" s="177">
        <f t="shared" si="219"/>
        <v>5.5534369971003121</v>
      </c>
      <c r="AN453" s="177">
        <f t="shared" si="233"/>
        <v>21.55964208439001</v>
      </c>
      <c r="AO453" s="177">
        <f t="shared" si="233"/>
        <v>21.559639276251474</v>
      </c>
      <c r="AP453" s="177">
        <f t="shared" si="233"/>
        <v>21.559655212336345</v>
      </c>
      <c r="AQ453" s="177">
        <f t="shared" si="233"/>
        <v>21.559564774078432</v>
      </c>
      <c r="AR453" s="177">
        <f t="shared" si="233"/>
        <v>21.560077966797238</v>
      </c>
      <c r="AS453" s="177">
        <f t="shared" si="233"/>
        <v>21.557164237403502</v>
      </c>
      <c r="AT453" s="177">
        <f t="shared" si="233"/>
        <v>21.573656246349671</v>
      </c>
      <c r="AU453" s="177">
        <f t="shared" si="220"/>
        <v>21.478505470615726</v>
      </c>
    </row>
    <row r="454" spans="1:47" s="177" customFormat="1" ht="12.95" customHeight="1" x14ac:dyDescent="0.2">
      <c r="A454" s="59" t="s">
        <v>218</v>
      </c>
      <c r="B454" s="60" t="s">
        <v>96</v>
      </c>
      <c r="C454" s="59">
        <v>54165.578500000003</v>
      </c>
      <c r="D454" s="59">
        <v>1E-4</v>
      </c>
      <c r="E454" s="199">
        <f t="shared" si="203"/>
        <v>12147.926910878998</v>
      </c>
      <c r="F454" s="199">
        <f t="shared" si="204"/>
        <v>12148</v>
      </c>
      <c r="G454" s="201">
        <f t="shared" si="229"/>
        <v>-5.0239999996847473E-2</v>
      </c>
      <c r="H454" s="199"/>
      <c r="I454" s="199"/>
      <c r="K454" s="177">
        <f t="shared" si="230"/>
        <v>-5.0239999996847473E-2</v>
      </c>
      <c r="O454" s="177">
        <f t="shared" ca="1" si="205"/>
        <v>-2.1930668074152795E-2</v>
      </c>
      <c r="Q454" s="198">
        <f t="shared" si="206"/>
        <v>39147.078500000003</v>
      </c>
      <c r="S454" s="178">
        <f t="shared" si="231"/>
        <v>1</v>
      </c>
      <c r="Z454" s="177">
        <f t="shared" si="207"/>
        <v>12148</v>
      </c>
      <c r="AA454" s="177">
        <f t="shared" si="208"/>
        <v>-4.9713861517442316E-2</v>
      </c>
      <c r="AB454" s="177">
        <f t="shared" si="209"/>
        <v>-5.5086162987640012E-2</v>
      </c>
      <c r="AC454" s="177">
        <f t="shared" si="210"/>
        <v>-5.0239999996847473E-2</v>
      </c>
      <c r="AD454" s="177">
        <f t="shared" si="211"/>
        <v>-5.2613847940515684E-4</v>
      </c>
      <c r="AE454" s="177">
        <f t="shared" si="212"/>
        <v>2.7682169951077064E-7</v>
      </c>
      <c r="AF454" s="177">
        <f t="shared" si="213"/>
        <v>-5.0239999996847473E-2</v>
      </c>
      <c r="AG454" s="178"/>
      <c r="AH454" s="177">
        <f t="shared" si="214"/>
        <v>4.8461629907925394E-3</v>
      </c>
      <c r="AI454" s="177">
        <f t="shared" si="215"/>
        <v>0.81819100573314762</v>
      </c>
      <c r="AJ454" s="177">
        <f t="shared" si="216"/>
        <v>0.43272482900532561</v>
      </c>
      <c r="AK454" s="177">
        <f t="shared" si="217"/>
        <v>6.7670400804140343E-2</v>
      </c>
      <c r="AL454" s="177">
        <f t="shared" si="218"/>
        <v>2.7852737537693062</v>
      </c>
      <c r="AM454" s="177">
        <f t="shared" si="219"/>
        <v>5.5534369971003121</v>
      </c>
      <c r="AN454" s="177">
        <f t="shared" si="233"/>
        <v>21.55964208439001</v>
      </c>
      <c r="AO454" s="177">
        <f t="shared" si="233"/>
        <v>21.559639276251474</v>
      </c>
      <c r="AP454" s="177">
        <f t="shared" si="233"/>
        <v>21.559655212336345</v>
      </c>
      <c r="AQ454" s="177">
        <f t="shared" si="233"/>
        <v>21.559564774078432</v>
      </c>
      <c r="AR454" s="177">
        <f t="shared" si="233"/>
        <v>21.560077966797238</v>
      </c>
      <c r="AS454" s="177">
        <f t="shared" si="233"/>
        <v>21.557164237403502</v>
      </c>
      <c r="AT454" s="177">
        <f t="shared" si="233"/>
        <v>21.573656246349671</v>
      </c>
      <c r="AU454" s="177">
        <f t="shared" si="220"/>
        <v>21.478505470615726</v>
      </c>
    </row>
    <row r="455" spans="1:47" s="177" customFormat="1" ht="12.95" customHeight="1" x14ac:dyDescent="0.2">
      <c r="A455" s="144" t="s">
        <v>216</v>
      </c>
      <c r="B455" s="145" t="s">
        <v>97</v>
      </c>
      <c r="C455" s="146">
        <v>54173.826999999997</v>
      </c>
      <c r="D455" s="196"/>
      <c r="E455" s="105">
        <f t="shared" si="203"/>
        <v>12159.926823591028</v>
      </c>
      <c r="F455" s="199">
        <f t="shared" si="204"/>
        <v>12160</v>
      </c>
      <c r="G455" s="201">
        <f t="shared" si="229"/>
        <v>-5.0300000002607703E-2</v>
      </c>
      <c r="H455" s="199"/>
      <c r="I455" s="199"/>
      <c r="K455" s="177">
        <f t="shared" si="230"/>
        <v>-5.0300000002607703E-2</v>
      </c>
      <c r="O455" s="177">
        <f t="shared" ca="1" si="205"/>
        <v>-2.2043654303773461E-2</v>
      </c>
      <c r="Q455" s="198">
        <f t="shared" si="206"/>
        <v>39155.326999999997</v>
      </c>
      <c r="S455" s="178">
        <f t="shared" si="231"/>
        <v>1</v>
      </c>
      <c r="Z455" s="177">
        <f t="shared" si="207"/>
        <v>12160</v>
      </c>
      <c r="AA455" s="177">
        <f t="shared" si="208"/>
        <v>-4.9694403946664911E-2</v>
      </c>
      <c r="AB455" s="177">
        <f t="shared" si="209"/>
        <v>-5.5210150130607386E-2</v>
      </c>
      <c r="AC455" s="177">
        <f t="shared" si="210"/>
        <v>-5.0300000002607703E-2</v>
      </c>
      <c r="AD455" s="177">
        <f t="shared" si="211"/>
        <v>-6.0559605594279198E-4</v>
      </c>
      <c r="AE455" s="177">
        <f t="shared" si="212"/>
        <v>3.6674658297346523E-7</v>
      </c>
      <c r="AF455" s="177">
        <f t="shared" si="213"/>
        <v>-5.0300000002607703E-2</v>
      </c>
      <c r="AG455" s="178"/>
      <c r="AH455" s="177">
        <f t="shared" si="214"/>
        <v>4.910150127999684E-3</v>
      </c>
      <c r="AI455" s="177">
        <f t="shared" si="215"/>
        <v>0.81789322868434333</v>
      </c>
      <c r="AJ455" s="177">
        <f t="shared" si="216"/>
        <v>0.43671139920015412</v>
      </c>
      <c r="AK455" s="177">
        <f t="shared" si="217"/>
        <v>6.6864918920944552E-2</v>
      </c>
      <c r="AL455" s="177">
        <f t="shared" si="218"/>
        <v>2.7897004955816662</v>
      </c>
      <c r="AM455" s="177">
        <f t="shared" si="219"/>
        <v>5.624789359690908</v>
      </c>
      <c r="AN455" s="177">
        <f t="shared" si="233"/>
        <v>21.564950670584913</v>
      </c>
      <c r="AO455" s="177">
        <f t="shared" si="233"/>
        <v>21.564947851859166</v>
      </c>
      <c r="AP455" s="177">
        <f t="shared" si="233"/>
        <v>21.564963809246752</v>
      </c>
      <c r="AQ455" s="177">
        <f t="shared" si="233"/>
        <v>21.564873469660224</v>
      </c>
      <c r="AR455" s="177">
        <f t="shared" si="233"/>
        <v>21.565384860452586</v>
      </c>
      <c r="AS455" s="177">
        <f t="shared" si="233"/>
        <v>21.562488428958805</v>
      </c>
      <c r="AT455" s="177">
        <f t="shared" si="233"/>
        <v>21.578843771858523</v>
      </c>
      <c r="AU455" s="177">
        <f t="shared" si="220"/>
        <v>21.484750630009732</v>
      </c>
    </row>
    <row r="456" spans="1:47" s="177" customFormat="1" ht="12.95" customHeight="1" x14ac:dyDescent="0.2">
      <c r="A456" s="59" t="s">
        <v>220</v>
      </c>
      <c r="B456" s="60" t="s">
        <v>97</v>
      </c>
      <c r="C456" s="59">
        <v>54192.386100000003</v>
      </c>
      <c r="D456" s="59">
        <v>2.0000000000000001E-4</v>
      </c>
      <c r="E456" s="199">
        <f t="shared" si="203"/>
        <v>12186.926590823134</v>
      </c>
      <c r="F456" s="199">
        <f t="shared" si="204"/>
        <v>12187</v>
      </c>
      <c r="G456" s="201">
        <f t="shared" si="229"/>
        <v>-5.0459999998565763E-2</v>
      </c>
      <c r="H456" s="199"/>
      <c r="I456" s="199"/>
      <c r="K456" s="177">
        <f t="shared" si="230"/>
        <v>-5.0459999998565763E-2</v>
      </c>
      <c r="O456" s="177">
        <f t="shared" ca="1" si="205"/>
        <v>-2.2297873320419936E-2</v>
      </c>
      <c r="Q456" s="198">
        <f t="shared" si="206"/>
        <v>39173.886100000003</v>
      </c>
      <c r="S456" s="178">
        <f t="shared" si="231"/>
        <v>1</v>
      </c>
      <c r="Z456" s="177">
        <f t="shared" si="207"/>
        <v>12187</v>
      </c>
      <c r="AA456" s="177">
        <f t="shared" si="208"/>
        <v>-4.9651194316696005E-2</v>
      </c>
      <c r="AB456" s="177">
        <f t="shared" si="209"/>
        <v>-5.551352884605016E-2</v>
      </c>
      <c r="AC456" s="177">
        <f t="shared" si="210"/>
        <v>-5.0459999998565763E-2</v>
      </c>
      <c r="AD456" s="177">
        <f t="shared" si="211"/>
        <v>-8.0880568186975782E-4</v>
      </c>
      <c r="AE456" s="177">
        <f t="shared" si="212"/>
        <v>6.5416663102480387E-7</v>
      </c>
      <c r="AF456" s="177">
        <f t="shared" si="213"/>
        <v>-5.0459999998565763E-2</v>
      </c>
      <c r="AG456" s="178"/>
      <c r="AH456" s="177">
        <f t="shared" si="214"/>
        <v>5.0535288474843993E-3</v>
      </c>
      <c r="AI456" s="177">
        <f t="shared" si="215"/>
        <v>0.81723704402577479</v>
      </c>
      <c r="AJ456" s="177">
        <f t="shared" si="216"/>
        <v>0.44563935114244629</v>
      </c>
      <c r="AK456" s="177">
        <f t="shared" si="217"/>
        <v>6.5049945925271857E-2</v>
      </c>
      <c r="AL456" s="177">
        <f t="shared" si="218"/>
        <v>2.7996490218113372</v>
      </c>
      <c r="AM456" s="177">
        <f t="shared" si="219"/>
        <v>5.791815254919725</v>
      </c>
      <c r="AN456" s="177">
        <f t="shared" si="233"/>
        <v>21.576888005829709</v>
      </c>
      <c r="AO456" s="177">
        <f t="shared" si="233"/>
        <v>21.576885167106013</v>
      </c>
      <c r="AP456" s="177">
        <f t="shared" si="233"/>
        <v>21.57690115221104</v>
      </c>
      <c r="AQ456" s="177">
        <f t="shared" si="233"/>
        <v>21.576811137201034</v>
      </c>
      <c r="AR456" s="177">
        <f t="shared" si="233"/>
        <v>21.577317981524907</v>
      </c>
      <c r="AS456" s="177">
        <f t="shared" si="233"/>
        <v>21.574462634680145</v>
      </c>
      <c r="AT456" s="177">
        <f t="shared" si="233"/>
        <v>21.590502349582515</v>
      </c>
      <c r="AU456" s="177">
        <f t="shared" si="220"/>
        <v>21.498802238646249</v>
      </c>
    </row>
    <row r="457" spans="1:47" s="177" customFormat="1" ht="12.95" customHeight="1" x14ac:dyDescent="0.2">
      <c r="A457" s="59" t="s">
        <v>220</v>
      </c>
      <c r="B457" s="60" t="s">
        <v>96</v>
      </c>
      <c r="C457" s="59">
        <v>54193.421999999999</v>
      </c>
      <c r="D457" s="59">
        <v>1.1000000000000001E-3</v>
      </c>
      <c r="E457" s="199">
        <f t="shared" si="203"/>
        <v>12188.433617504148</v>
      </c>
      <c r="F457" s="199">
        <f t="shared" si="204"/>
        <v>12188.5</v>
      </c>
      <c r="G457" s="201">
        <f t="shared" si="229"/>
        <v>-4.5630000000528526E-2</v>
      </c>
      <c r="H457" s="199"/>
      <c r="I457" s="199"/>
      <c r="K457" s="177">
        <f t="shared" si="230"/>
        <v>-4.5630000000528526E-2</v>
      </c>
      <c r="O457" s="177">
        <f t="shared" ca="1" si="205"/>
        <v>-2.231199659912253E-2</v>
      </c>
      <c r="Q457" s="198">
        <f t="shared" si="206"/>
        <v>39174.921999999999</v>
      </c>
      <c r="S457" s="178">
        <f t="shared" si="231"/>
        <v>1</v>
      </c>
      <c r="Z457" s="177">
        <f t="shared" si="207"/>
        <v>12188.5</v>
      </c>
      <c r="AA457" s="177">
        <f t="shared" si="208"/>
        <v>-4.9648817144362256E-2</v>
      </c>
      <c r="AB457" s="177">
        <f t="shared" si="209"/>
        <v>-5.0691470058943554E-2</v>
      </c>
      <c r="AC457" s="177">
        <f t="shared" si="210"/>
        <v>-4.5630000000528526E-2</v>
      </c>
      <c r="AD457" s="177">
        <f t="shared" si="211"/>
        <v>4.0188171438337306E-3</v>
      </c>
      <c r="AE457" s="177">
        <f t="shared" si="212"/>
        <v>1.6150891235571904E-5</v>
      </c>
      <c r="AF457" s="177">
        <f t="shared" si="213"/>
        <v>-4.5630000000528526E-2</v>
      </c>
      <c r="AG457" s="178"/>
      <c r="AH457" s="177">
        <f t="shared" si="214"/>
        <v>5.0614700584150265E-3</v>
      </c>
      <c r="AI457" s="177">
        <f t="shared" si="215"/>
        <v>0.81720114934846877</v>
      </c>
      <c r="AJ457" s="177">
        <f t="shared" si="216"/>
        <v>0.44613364661811516</v>
      </c>
      <c r="AK457" s="177">
        <f t="shared" si="217"/>
        <v>6.4949008782248269E-2</v>
      </c>
      <c r="AL457" s="177">
        <f t="shared" si="218"/>
        <v>2.8002012520423349</v>
      </c>
      <c r="AM457" s="177">
        <f t="shared" si="219"/>
        <v>5.8013689644172457</v>
      </c>
      <c r="AN457" s="177">
        <f t="shared" si="233"/>
        <v>21.57755091168616</v>
      </c>
      <c r="AO457" s="177">
        <f t="shared" si="233"/>
        <v>21.577548072009623</v>
      </c>
      <c r="AP457" s="177">
        <f t="shared" si="233"/>
        <v>21.577564057824159</v>
      </c>
      <c r="AQ457" s="177">
        <f t="shared" si="233"/>
        <v>21.577474065033126</v>
      </c>
      <c r="AR457" s="177">
        <f t="shared" si="233"/>
        <v>21.577980636799474</v>
      </c>
      <c r="AS457" s="177">
        <f t="shared" si="233"/>
        <v>21.575127659825927</v>
      </c>
      <c r="AT457" s="177">
        <f t="shared" si="233"/>
        <v>21.591149513090038</v>
      </c>
      <c r="AU457" s="177">
        <f t="shared" si="220"/>
        <v>21.499582883570497</v>
      </c>
    </row>
    <row r="458" spans="1:47" s="177" customFormat="1" ht="12.95" customHeight="1" x14ac:dyDescent="0.2">
      <c r="A458" s="59" t="s">
        <v>220</v>
      </c>
      <c r="B458" s="60" t="s">
        <v>97</v>
      </c>
      <c r="C458" s="59">
        <v>54203.384899999997</v>
      </c>
      <c r="D458" s="59">
        <v>5.9999999999999995E-4</v>
      </c>
      <c r="E458" s="199">
        <f t="shared" si="203"/>
        <v>12202.927638278681</v>
      </c>
      <c r="F458" s="199">
        <f t="shared" si="204"/>
        <v>12203</v>
      </c>
      <c r="G458" s="201">
        <f t="shared" si="229"/>
        <v>-4.9740000002202578E-2</v>
      </c>
      <c r="H458" s="199"/>
      <c r="I458" s="199"/>
      <c r="K458" s="177">
        <f t="shared" si="230"/>
        <v>-4.9740000002202578E-2</v>
      </c>
      <c r="O458" s="177">
        <f t="shared" ca="1" si="205"/>
        <v>-2.2448521626580828E-2</v>
      </c>
      <c r="Q458" s="198">
        <f t="shared" si="206"/>
        <v>39184.884899999997</v>
      </c>
      <c r="S458" s="178">
        <f t="shared" si="231"/>
        <v>1</v>
      </c>
      <c r="Z458" s="177">
        <f t="shared" si="207"/>
        <v>12203</v>
      </c>
      <c r="AA458" s="177">
        <f t="shared" si="208"/>
        <v>-4.9625965892856422E-2</v>
      </c>
      <c r="AB458" s="177">
        <f t="shared" si="209"/>
        <v>-5.487810207562676E-2</v>
      </c>
      <c r="AC458" s="177">
        <f t="shared" si="210"/>
        <v>-4.9740000002202578E-2</v>
      </c>
      <c r="AD458" s="177">
        <f t="shared" si="211"/>
        <v>-1.140341093461561E-4</v>
      </c>
      <c r="AE458" s="177">
        <f t="shared" si="212"/>
        <v>1.3003778094371086E-8</v>
      </c>
      <c r="AF458" s="177">
        <f t="shared" si="213"/>
        <v>-4.9740000002202578E-2</v>
      </c>
      <c r="AG458" s="178"/>
      <c r="AH458" s="177">
        <f t="shared" si="214"/>
        <v>5.1381020734241794E-3</v>
      </c>
      <c r="AI458" s="177">
        <f t="shared" si="215"/>
        <v>0.81685720219846636</v>
      </c>
      <c r="AJ458" s="177">
        <f t="shared" si="216"/>
        <v>0.45090257983179555</v>
      </c>
      <c r="AK458" s="177">
        <f t="shared" si="217"/>
        <v>6.3972721958221776E-2</v>
      </c>
      <c r="AL458" s="177">
        <f t="shared" si="218"/>
        <v>2.8055369907422243</v>
      </c>
      <c r="AM458" s="177">
        <f t="shared" si="219"/>
        <v>5.8952800416292339</v>
      </c>
      <c r="AN458" s="177">
        <f t="shared" si="233"/>
        <v>21.583957508705424</v>
      </c>
      <c r="AO458" s="177">
        <f t="shared" si="233"/>
        <v>21.583954660692637</v>
      </c>
      <c r="AP458" s="177">
        <f t="shared" si="233"/>
        <v>21.583970648806961</v>
      </c>
      <c r="AQ458" s="177">
        <f t="shared" si="233"/>
        <v>21.583880893638991</v>
      </c>
      <c r="AR458" s="177">
        <f t="shared" si="233"/>
        <v>21.584384722353096</v>
      </c>
      <c r="AS458" s="177">
        <f t="shared" si="233"/>
        <v>21.58155512546703</v>
      </c>
      <c r="AT458" s="177">
        <f t="shared" si="233"/>
        <v>21.59740256225933</v>
      </c>
      <c r="AU458" s="177">
        <f t="shared" si="220"/>
        <v>21.507129117838257</v>
      </c>
    </row>
    <row r="459" spans="1:47" s="177" customFormat="1" ht="12.95" customHeight="1" x14ac:dyDescent="0.2">
      <c r="A459" s="147" t="s">
        <v>275</v>
      </c>
      <c r="B459" s="147" t="s">
        <v>52</v>
      </c>
      <c r="C459" s="148">
        <v>54246.681600000004</v>
      </c>
      <c r="D459" s="149">
        <v>1E-4</v>
      </c>
      <c r="E459" s="105">
        <f t="shared" si="203"/>
        <v>12265.915650731773</v>
      </c>
      <c r="F459" s="199">
        <f t="shared" si="204"/>
        <v>12266</v>
      </c>
      <c r="G459" s="201">
        <f t="shared" si="229"/>
        <v>-5.7979999990493525E-2</v>
      </c>
      <c r="H459" s="199"/>
      <c r="I459" s="199"/>
      <c r="K459" s="177">
        <f t="shared" si="230"/>
        <v>-5.7979999990493525E-2</v>
      </c>
      <c r="O459" s="177">
        <f t="shared" ca="1" si="205"/>
        <v>-2.3041699332089299E-2</v>
      </c>
      <c r="Q459" s="198">
        <f t="shared" si="206"/>
        <v>39228.181600000004</v>
      </c>
      <c r="S459" s="178">
        <f t="shared" si="231"/>
        <v>1</v>
      </c>
      <c r="Z459" s="177">
        <f t="shared" si="207"/>
        <v>12266</v>
      </c>
      <c r="AA459" s="177">
        <f t="shared" si="208"/>
        <v>-4.9529426298057226E-2</v>
      </c>
      <c r="AB459" s="177">
        <f t="shared" si="209"/>
        <v>-6.3448205778285971E-2</v>
      </c>
      <c r="AC459" s="177">
        <f t="shared" si="210"/>
        <v>-5.7979999990493525E-2</v>
      </c>
      <c r="AD459" s="177">
        <f t="shared" si="211"/>
        <v>-8.4505736924362987E-3</v>
      </c>
      <c r="AE459" s="177">
        <f t="shared" si="212"/>
        <v>7.1412195731296459E-5</v>
      </c>
      <c r="AF459" s="177">
        <f t="shared" si="213"/>
        <v>-5.7979999990493525E-2</v>
      </c>
      <c r="AG459" s="178"/>
      <c r="AH459" s="177">
        <f t="shared" si="214"/>
        <v>5.4682057877924531E-3</v>
      </c>
      <c r="AI459" s="177">
        <f t="shared" si="215"/>
        <v>0.81542650921318482</v>
      </c>
      <c r="AJ459" s="177">
        <f t="shared" si="216"/>
        <v>0.47142717859070771</v>
      </c>
      <c r="AK459" s="177">
        <f t="shared" si="217"/>
        <v>5.9719511385198161E-2</v>
      </c>
      <c r="AL459" s="177">
        <f t="shared" si="218"/>
        <v>2.8286690686405542</v>
      </c>
      <c r="AM459" s="177">
        <f t="shared" si="219"/>
        <v>6.3390974770787016</v>
      </c>
      <c r="AN459" s="177">
        <f t="shared" si="233"/>
        <v>21.611762556842333</v>
      </c>
      <c r="AO459" s="177">
        <f t="shared" si="233"/>
        <v>21.611759691589885</v>
      </c>
      <c r="AP459" s="177">
        <f t="shared" si="233"/>
        <v>21.611775591976972</v>
      </c>
      <c r="AQ459" s="177">
        <f t="shared" si="233"/>
        <v>21.611687353345211</v>
      </c>
      <c r="AR459" s="177">
        <f t="shared" si="233"/>
        <v>21.612176991319714</v>
      </c>
      <c r="AS459" s="177">
        <f t="shared" si="233"/>
        <v>21.60945877065037</v>
      </c>
      <c r="AT459" s="177">
        <f t="shared" si="233"/>
        <v>21.624512253034542</v>
      </c>
      <c r="AU459" s="177">
        <f t="shared" si="220"/>
        <v>21.539916204656794</v>
      </c>
    </row>
    <row r="460" spans="1:47" s="177" customFormat="1" ht="12.95" customHeight="1" x14ac:dyDescent="0.2">
      <c r="A460" s="59" t="s">
        <v>220</v>
      </c>
      <c r="B460" s="60" t="s">
        <v>96</v>
      </c>
      <c r="C460" s="59">
        <v>54388.632599999997</v>
      </c>
      <c r="D460" s="59">
        <v>6.9999999999999999E-4</v>
      </c>
      <c r="E460" s="199">
        <f t="shared" si="203"/>
        <v>12472.425877971427</v>
      </c>
      <c r="F460" s="199">
        <f t="shared" si="204"/>
        <v>12472.5</v>
      </c>
      <c r="G460" s="201">
        <f t="shared" si="229"/>
        <v>-5.0950000004377216E-2</v>
      </c>
      <c r="H460" s="199"/>
      <c r="I460" s="199"/>
      <c r="K460" s="177">
        <f t="shared" si="230"/>
        <v>-5.0950000004377216E-2</v>
      </c>
      <c r="O460" s="177">
        <f t="shared" ca="1" si="205"/>
        <v>-2.4986004033478185E-2</v>
      </c>
      <c r="Q460" s="198">
        <f t="shared" si="206"/>
        <v>39370.132599999997</v>
      </c>
      <c r="S460" s="178">
        <f t="shared" si="231"/>
        <v>1</v>
      </c>
      <c r="Z460" s="177">
        <f t="shared" si="207"/>
        <v>12472.5</v>
      </c>
      <c r="AA460" s="177">
        <f t="shared" si="208"/>
        <v>-4.9246274667369486E-2</v>
      </c>
      <c r="AB460" s="177">
        <f t="shared" si="209"/>
        <v>-5.7465743001587716E-2</v>
      </c>
      <c r="AC460" s="177">
        <f t="shared" si="210"/>
        <v>-5.0950000004377216E-2</v>
      </c>
      <c r="AD460" s="177">
        <f t="shared" si="211"/>
        <v>-1.7037253370077304E-3</v>
      </c>
      <c r="AE460" s="177">
        <f t="shared" si="212"/>
        <v>2.9026800239621047E-6</v>
      </c>
      <c r="AF460" s="177">
        <f t="shared" si="213"/>
        <v>-5.0950000004377216E-2</v>
      </c>
      <c r="AG460" s="178"/>
      <c r="AH460" s="177">
        <f t="shared" si="214"/>
        <v>6.5157429972105005E-3</v>
      </c>
      <c r="AI460" s="177">
        <f t="shared" si="215"/>
        <v>0.81145664650456295</v>
      </c>
      <c r="AJ460" s="177">
        <f t="shared" si="216"/>
        <v>0.53644078451559141</v>
      </c>
      <c r="AK460" s="177">
        <f t="shared" si="217"/>
        <v>4.566396165481116E-2</v>
      </c>
      <c r="AL460" s="177">
        <f t="shared" si="218"/>
        <v>2.9039747374417493</v>
      </c>
      <c r="AM460" s="177">
        <f t="shared" si="219"/>
        <v>8.3772334418689187</v>
      </c>
      <c r="AN460" s="177">
        <f t="shared" si="233"/>
        <v>21.702590493397995</v>
      </c>
      <c r="AO460" s="177">
        <f t="shared" si="233"/>
        <v>21.702587804882537</v>
      </c>
      <c r="AP460" s="177">
        <f t="shared" si="233"/>
        <v>21.702602261294686</v>
      </c>
      <c r="AQ460" s="177">
        <f t="shared" si="233"/>
        <v>21.702524527013988</v>
      </c>
      <c r="AR460" s="177">
        <f t="shared" si="233"/>
        <v>21.702942494716432</v>
      </c>
      <c r="AS460" s="177">
        <f t="shared" si="233"/>
        <v>21.700694521939763</v>
      </c>
      <c r="AT460" s="177">
        <f t="shared" si="233"/>
        <v>21.712767447435027</v>
      </c>
      <c r="AU460" s="177">
        <f t="shared" si="220"/>
        <v>21.647384989228662</v>
      </c>
    </row>
    <row r="461" spans="1:47" s="177" customFormat="1" ht="12.95" customHeight="1" x14ac:dyDescent="0.2">
      <c r="A461" s="59" t="s">
        <v>221</v>
      </c>
      <c r="B461" s="60" t="s">
        <v>97</v>
      </c>
      <c r="C461" s="59">
        <v>54513.393600000003</v>
      </c>
      <c r="D461" s="59">
        <v>2.9999999999999997E-4</v>
      </c>
      <c r="E461" s="199">
        <f t="shared" si="203"/>
        <v>12653.928103814493</v>
      </c>
      <c r="F461" s="199">
        <f t="shared" si="204"/>
        <v>12654</v>
      </c>
      <c r="G461" s="201">
        <f t="shared" si="229"/>
        <v>-4.9419999995734543E-2</v>
      </c>
      <c r="H461" s="199"/>
      <c r="I461" s="199"/>
      <c r="J461" s="177">
        <f>G461</f>
        <v>-4.9419999995734543E-2</v>
      </c>
      <c r="O461" s="177">
        <f t="shared" ca="1" si="205"/>
        <v>-2.6694920756490687E-2</v>
      </c>
      <c r="Q461" s="198">
        <f t="shared" si="206"/>
        <v>39494.893600000003</v>
      </c>
      <c r="S461" s="178">
        <f>S$17</f>
        <v>1</v>
      </c>
      <c r="Z461" s="177">
        <f t="shared" si="207"/>
        <v>12654</v>
      </c>
      <c r="AA461" s="177">
        <f t="shared" si="208"/>
        <v>-4.9043401774279613E-2</v>
      </c>
      <c r="AB461" s="177">
        <f t="shared" si="209"/>
        <v>-5.6808960444518178E-2</v>
      </c>
      <c r="AC461" s="177">
        <f t="shared" si="210"/>
        <v>-4.9419999995734543E-2</v>
      </c>
      <c r="AD461" s="177">
        <f t="shared" si="211"/>
        <v>-3.765982214549296E-4</v>
      </c>
      <c r="AE461" s="177">
        <f t="shared" si="212"/>
        <v>1.418262204030162E-7</v>
      </c>
      <c r="AF461" s="177">
        <f t="shared" si="213"/>
        <v>-4.9419999995734543E-2</v>
      </c>
      <c r="AG461" s="178"/>
      <c r="AH461" s="177">
        <f t="shared" si="214"/>
        <v>7.3889604487836326E-3</v>
      </c>
      <c r="AI461" s="177">
        <f t="shared" si="215"/>
        <v>0.80886680464996041</v>
      </c>
      <c r="AJ461" s="177">
        <f t="shared" si="216"/>
        <v>0.59065754706829909</v>
      </c>
      <c r="AK461" s="177">
        <f t="shared" si="217"/>
        <v>3.3194806470304407E-2</v>
      </c>
      <c r="AL461" s="177">
        <f t="shared" si="218"/>
        <v>2.9696341793421799</v>
      </c>
      <c r="AM461" s="177">
        <f t="shared" si="219"/>
        <v>11.602041086217387</v>
      </c>
      <c r="AN461" s="177">
        <f t="shared" ref="AN461:AT470" si="234">$AU461+$AB$7*SIN(AO461)</f>
        <v>21.782102478320098</v>
      </c>
      <c r="AO461" s="177">
        <f t="shared" si="234"/>
        <v>21.782100249787067</v>
      </c>
      <c r="AP461" s="177">
        <f t="shared" si="234"/>
        <v>21.782111993057569</v>
      </c>
      <c r="AQ461" s="177">
        <f t="shared" si="234"/>
        <v>21.782050111481773</v>
      </c>
      <c r="AR461" s="177">
        <f t="shared" si="234"/>
        <v>21.782376189481113</v>
      </c>
      <c r="AS461" s="177">
        <f t="shared" si="234"/>
        <v>21.780657703865216</v>
      </c>
      <c r="AT461" s="177">
        <f t="shared" si="234"/>
        <v>21.789707443410862</v>
      </c>
      <c r="AU461" s="177">
        <f t="shared" si="220"/>
        <v>21.741843025063016</v>
      </c>
    </row>
    <row r="462" spans="1:47" s="177" customFormat="1" ht="12.95" customHeight="1" x14ac:dyDescent="0.2">
      <c r="A462" s="70" t="s">
        <v>222</v>
      </c>
      <c r="B462" s="60" t="s">
        <v>97</v>
      </c>
      <c r="C462" s="59">
        <v>54527.828699999998</v>
      </c>
      <c r="D462" s="59">
        <v>1E-4</v>
      </c>
      <c r="E462" s="199">
        <f t="shared" si="203"/>
        <v>12674.928278390411</v>
      </c>
      <c r="F462" s="199">
        <f t="shared" si="204"/>
        <v>12675</v>
      </c>
      <c r="G462" s="201">
        <f t="shared" si="229"/>
        <v>-4.9299999998765998E-2</v>
      </c>
      <c r="H462" s="199"/>
      <c r="I462" s="199"/>
      <c r="K462" s="177">
        <f t="shared" ref="K462:K481" si="235">G462</f>
        <v>-4.9299999998765998E-2</v>
      </c>
      <c r="O462" s="177">
        <f t="shared" ca="1" si="205"/>
        <v>-2.6892646658326844E-2</v>
      </c>
      <c r="Q462" s="198">
        <f t="shared" si="206"/>
        <v>39509.328699999998</v>
      </c>
      <c r="S462" s="178">
        <f t="shared" ref="S462:S481" si="236">S$18</f>
        <v>1</v>
      </c>
      <c r="Z462" s="177">
        <f t="shared" si="207"/>
        <v>12675</v>
      </c>
      <c r="AA462" s="177">
        <f t="shared" si="208"/>
        <v>-4.9022912629205231E-2</v>
      </c>
      <c r="AB462" s="177">
        <f t="shared" si="209"/>
        <v>-5.6786919517364719E-2</v>
      </c>
      <c r="AC462" s="177">
        <f t="shared" si="210"/>
        <v>-4.9299999998765998E-2</v>
      </c>
      <c r="AD462" s="177">
        <f t="shared" si="211"/>
        <v>-2.7708736956076618E-4</v>
      </c>
      <c r="AE462" s="177">
        <f t="shared" si="212"/>
        <v>7.6777410370104619E-8</v>
      </c>
      <c r="AF462" s="177">
        <f t="shared" si="213"/>
        <v>-4.9299999998765998E-2</v>
      </c>
      <c r="AG462" s="178"/>
      <c r="AH462" s="177">
        <f t="shared" si="214"/>
        <v>7.4869195185987185E-3</v>
      </c>
      <c r="AI462" s="177">
        <f t="shared" si="215"/>
        <v>0.80862094582907285</v>
      </c>
      <c r="AJ462" s="177">
        <f t="shared" si="216"/>
        <v>0.5967503053383868</v>
      </c>
      <c r="AK462" s="177">
        <f t="shared" si="217"/>
        <v>3.1746671730414698E-2</v>
      </c>
      <c r="AL462" s="177">
        <f t="shared" si="218"/>
        <v>2.9772058470376046</v>
      </c>
      <c r="AM462" s="177">
        <f t="shared" si="219"/>
        <v>12.139016354561354</v>
      </c>
      <c r="AN462" s="177">
        <f t="shared" si="234"/>
        <v>21.791286887350513</v>
      </c>
      <c r="AO462" s="177">
        <f t="shared" si="234"/>
        <v>21.791284729505588</v>
      </c>
      <c r="AP462" s="177">
        <f t="shared" si="234"/>
        <v>21.791296078651275</v>
      </c>
      <c r="AQ462" s="177">
        <f t="shared" si="234"/>
        <v>21.791236387736042</v>
      </c>
      <c r="AR462" s="177">
        <f t="shared" si="234"/>
        <v>21.791550324462612</v>
      </c>
      <c r="AS462" s="177">
        <f t="shared" si="234"/>
        <v>21.789898990331682</v>
      </c>
      <c r="AT462" s="177">
        <f t="shared" si="234"/>
        <v>21.798579032430766</v>
      </c>
      <c r="AU462" s="177">
        <f t="shared" si="220"/>
        <v>21.752772054002531</v>
      </c>
    </row>
    <row r="463" spans="1:47" s="177" customFormat="1" ht="12.95" customHeight="1" x14ac:dyDescent="0.2">
      <c r="A463" s="147" t="s">
        <v>275</v>
      </c>
      <c r="B463" s="147" t="s">
        <v>52</v>
      </c>
      <c r="C463" s="148">
        <v>54527.828820000002</v>
      </c>
      <c r="D463" s="149">
        <v>1E-4</v>
      </c>
      <c r="E463" s="105">
        <f t="shared" si="203"/>
        <v>12674.928452966344</v>
      </c>
      <c r="F463" s="199">
        <f t="shared" si="204"/>
        <v>12675</v>
      </c>
      <c r="G463" s="201">
        <f t="shared" si="229"/>
        <v>-4.9179999994521495E-2</v>
      </c>
      <c r="H463" s="199"/>
      <c r="I463" s="199"/>
      <c r="K463" s="177">
        <f t="shared" si="235"/>
        <v>-4.9179999994521495E-2</v>
      </c>
      <c r="O463" s="177">
        <f t="shared" ca="1" si="205"/>
        <v>-2.6892646658326844E-2</v>
      </c>
      <c r="Q463" s="198">
        <f t="shared" si="206"/>
        <v>39509.328820000002</v>
      </c>
      <c r="S463" s="178">
        <f t="shared" si="236"/>
        <v>1</v>
      </c>
      <c r="Z463" s="177">
        <f t="shared" si="207"/>
        <v>12675</v>
      </c>
      <c r="AA463" s="177">
        <f t="shared" si="208"/>
        <v>-4.9022912629205231E-2</v>
      </c>
      <c r="AB463" s="177">
        <f t="shared" si="209"/>
        <v>-5.6666919513120216E-2</v>
      </c>
      <c r="AC463" s="177">
        <f t="shared" si="210"/>
        <v>-4.9179999994521495E-2</v>
      </c>
      <c r="AD463" s="177">
        <f t="shared" si="211"/>
        <v>-1.5708736531626355E-4</v>
      </c>
      <c r="AE463" s="177">
        <f t="shared" si="212"/>
        <v>2.4676440342005239E-8</v>
      </c>
      <c r="AF463" s="177">
        <f t="shared" si="213"/>
        <v>-4.9179999994521495E-2</v>
      </c>
      <c r="AG463" s="178"/>
      <c r="AH463" s="177">
        <f t="shared" si="214"/>
        <v>7.4869195185987185E-3</v>
      </c>
      <c r="AI463" s="177">
        <f t="shared" si="215"/>
        <v>0.80862094582907285</v>
      </c>
      <c r="AJ463" s="177">
        <f t="shared" si="216"/>
        <v>0.5967503053383868</v>
      </c>
      <c r="AK463" s="177">
        <f t="shared" si="217"/>
        <v>3.1746671730414698E-2</v>
      </c>
      <c r="AL463" s="177">
        <f t="shared" si="218"/>
        <v>2.9772058470376046</v>
      </c>
      <c r="AM463" s="177">
        <f t="shared" si="219"/>
        <v>12.139016354561354</v>
      </c>
      <c r="AN463" s="177">
        <f t="shared" si="234"/>
        <v>21.791286887350513</v>
      </c>
      <c r="AO463" s="177">
        <f t="shared" si="234"/>
        <v>21.791284729505588</v>
      </c>
      <c r="AP463" s="177">
        <f t="shared" si="234"/>
        <v>21.791296078651275</v>
      </c>
      <c r="AQ463" s="177">
        <f t="shared" si="234"/>
        <v>21.791236387736042</v>
      </c>
      <c r="AR463" s="177">
        <f t="shared" si="234"/>
        <v>21.791550324462612</v>
      </c>
      <c r="AS463" s="177">
        <f t="shared" si="234"/>
        <v>21.789898990331682</v>
      </c>
      <c r="AT463" s="177">
        <f t="shared" si="234"/>
        <v>21.798579032430766</v>
      </c>
      <c r="AU463" s="177">
        <f t="shared" si="220"/>
        <v>21.752772054002531</v>
      </c>
    </row>
    <row r="464" spans="1:47" s="177" customFormat="1" ht="12.95" customHeight="1" x14ac:dyDescent="0.2">
      <c r="A464" s="70" t="s">
        <v>222</v>
      </c>
      <c r="B464" s="60" t="s">
        <v>97</v>
      </c>
      <c r="C464" s="59">
        <v>54536.764600000002</v>
      </c>
      <c r="D464" s="59">
        <v>2.0000000000000001E-4</v>
      </c>
      <c r="E464" s="199">
        <f t="shared" si="203"/>
        <v>12687.928220198442</v>
      </c>
      <c r="F464" s="199">
        <f t="shared" si="204"/>
        <v>12688</v>
      </c>
      <c r="G464" s="201">
        <f t="shared" ref="G464:G481" si="237">C464-(C$7+C$8*F464)</f>
        <v>-4.9339999997755513E-2</v>
      </c>
      <c r="H464" s="199"/>
      <c r="I464" s="199"/>
      <c r="K464" s="177">
        <f t="shared" si="235"/>
        <v>-4.9339999997755513E-2</v>
      </c>
      <c r="O464" s="177">
        <f t="shared" ca="1" si="205"/>
        <v>-2.7015048407082562E-2</v>
      </c>
      <c r="Q464" s="198">
        <f t="shared" si="206"/>
        <v>39518.264600000002</v>
      </c>
      <c r="S464" s="178">
        <f t="shared" si="236"/>
        <v>1</v>
      </c>
      <c r="Z464" s="177">
        <f t="shared" si="207"/>
        <v>12688</v>
      </c>
      <c r="AA464" s="177">
        <f t="shared" si="208"/>
        <v>-4.9010549988614358E-2</v>
      </c>
      <c r="AB464" s="177">
        <f t="shared" si="209"/>
        <v>-5.6887230312263677E-2</v>
      </c>
      <c r="AC464" s="177">
        <f t="shared" si="210"/>
        <v>-4.9339999997755513E-2</v>
      </c>
      <c r="AD464" s="177">
        <f t="shared" si="211"/>
        <v>-3.2945000914115508E-4</v>
      </c>
      <c r="AE464" s="177">
        <f t="shared" si="212"/>
        <v>1.0853730852310716E-7</v>
      </c>
      <c r="AF464" s="177">
        <f t="shared" si="213"/>
        <v>-4.9339999997755513E-2</v>
      </c>
      <c r="AG464" s="178"/>
      <c r="AH464" s="177">
        <f t="shared" si="214"/>
        <v>7.5472303145081672E-3</v>
      </c>
      <c r="AI464" s="177">
        <f t="shared" si="215"/>
        <v>0.8084743149196626</v>
      </c>
      <c r="AJ464" s="177">
        <f t="shared" si="216"/>
        <v>0.60050307674368764</v>
      </c>
      <c r="AK464" s="177">
        <f t="shared" si="217"/>
        <v>3.0849724404357456E-2</v>
      </c>
      <c r="AL464" s="177">
        <f t="shared" si="218"/>
        <v>2.9818908017719545</v>
      </c>
      <c r="AM464" s="177">
        <f t="shared" si="219"/>
        <v>12.496708015756225</v>
      </c>
      <c r="AN464" s="177">
        <f t="shared" si="234"/>
        <v>21.796971097973415</v>
      </c>
      <c r="AO464" s="177">
        <f t="shared" si="234"/>
        <v>21.796968985580634</v>
      </c>
      <c r="AP464" s="177">
        <f t="shared" si="234"/>
        <v>21.796980083073407</v>
      </c>
      <c r="AQ464" s="177">
        <f t="shared" si="234"/>
        <v>21.796921781928603</v>
      </c>
      <c r="AR464" s="177">
        <f t="shared" si="234"/>
        <v>21.797228061978263</v>
      </c>
      <c r="AS464" s="177">
        <f t="shared" si="234"/>
        <v>21.795618839519257</v>
      </c>
      <c r="AT464" s="177">
        <f t="shared" si="234"/>
        <v>21.804068210971906</v>
      </c>
      <c r="AU464" s="177">
        <f t="shared" si="220"/>
        <v>21.759537643346036</v>
      </c>
    </row>
    <row r="465" spans="1:47" s="177" customFormat="1" ht="12.95" customHeight="1" x14ac:dyDescent="0.2">
      <c r="A465" s="70" t="s">
        <v>222</v>
      </c>
      <c r="B465" s="60" t="s">
        <v>97</v>
      </c>
      <c r="C465" s="59">
        <v>54547.762999999999</v>
      </c>
      <c r="D465" s="59">
        <v>1E-4</v>
      </c>
      <c r="E465" s="199">
        <f t="shared" si="203"/>
        <v>12703.928685734239</v>
      </c>
      <c r="F465" s="199">
        <f t="shared" si="204"/>
        <v>12704</v>
      </c>
      <c r="G465" s="201">
        <f t="shared" si="237"/>
        <v>-4.9019999998563435E-2</v>
      </c>
      <c r="H465" s="199"/>
      <c r="I465" s="199"/>
      <c r="K465" s="177">
        <f t="shared" si="235"/>
        <v>-4.9019999998563435E-2</v>
      </c>
      <c r="O465" s="177">
        <f t="shared" ca="1" si="205"/>
        <v>-2.716569671324344E-2</v>
      </c>
      <c r="Q465" s="198">
        <f t="shared" si="206"/>
        <v>39529.262999999999</v>
      </c>
      <c r="S465" s="178">
        <f t="shared" si="236"/>
        <v>1</v>
      </c>
      <c r="Z465" s="177">
        <f t="shared" si="207"/>
        <v>12704</v>
      </c>
      <c r="AA465" s="177">
        <f t="shared" si="208"/>
        <v>-4.899567416905589E-2</v>
      </c>
      <c r="AB465" s="177">
        <f t="shared" si="209"/>
        <v>-5.6641109361001904E-2</v>
      </c>
      <c r="AC465" s="177">
        <f t="shared" si="210"/>
        <v>-4.9019999998563435E-2</v>
      </c>
      <c r="AD465" s="177">
        <f t="shared" si="211"/>
        <v>-2.4325829507544638E-5</v>
      </c>
      <c r="AE465" s="177">
        <f t="shared" si="212"/>
        <v>5.9174598123012948E-10</v>
      </c>
      <c r="AF465" s="177">
        <f t="shared" si="213"/>
        <v>-4.9019999998563435E-2</v>
      </c>
      <c r="AG465" s="178"/>
      <c r="AH465" s="177">
        <f t="shared" si="214"/>
        <v>7.6211093624384708E-3</v>
      </c>
      <c r="AI465" s="177">
        <f t="shared" si="215"/>
        <v>0.80829968549580233</v>
      </c>
      <c r="AJ465" s="177">
        <f t="shared" si="216"/>
        <v>0.60510194388384775</v>
      </c>
      <c r="AK465" s="177">
        <f t="shared" si="217"/>
        <v>2.9745301482907719E-2</v>
      </c>
      <c r="AL465" s="177">
        <f t="shared" si="218"/>
        <v>2.9876546062377365</v>
      </c>
      <c r="AM465" s="177">
        <f t="shared" si="219"/>
        <v>12.966573154193542</v>
      </c>
      <c r="AN465" s="177">
        <f t="shared" si="234"/>
        <v>21.803965657765925</v>
      </c>
      <c r="AO465" s="177">
        <f t="shared" si="234"/>
        <v>21.80396360305221</v>
      </c>
      <c r="AP465" s="177">
        <f t="shared" si="234"/>
        <v>21.803974382963311</v>
      </c>
      <c r="AQ465" s="177">
        <f t="shared" si="234"/>
        <v>21.803917826672119</v>
      </c>
      <c r="AR465" s="177">
        <f t="shared" si="234"/>
        <v>21.804214539819988</v>
      </c>
      <c r="AS465" s="177">
        <f t="shared" si="234"/>
        <v>21.802657697639862</v>
      </c>
      <c r="AT465" s="177">
        <f t="shared" si="234"/>
        <v>21.810821331062197</v>
      </c>
      <c r="AU465" s="177">
        <f t="shared" si="220"/>
        <v>21.767864522538044</v>
      </c>
    </row>
    <row r="466" spans="1:47" s="177" customFormat="1" ht="12.95" customHeight="1" x14ac:dyDescent="0.2">
      <c r="A466" s="147" t="s">
        <v>275</v>
      </c>
      <c r="B466" s="147" t="s">
        <v>52</v>
      </c>
      <c r="C466" s="148">
        <v>54547.763019999999</v>
      </c>
      <c r="D466" s="149">
        <v>1E-4</v>
      </c>
      <c r="E466" s="105">
        <f t="shared" si="203"/>
        <v>12703.928714830226</v>
      </c>
      <c r="F466" s="199">
        <f t="shared" si="204"/>
        <v>12704</v>
      </c>
      <c r="G466" s="201">
        <f t="shared" si="237"/>
        <v>-4.8999999999068677E-2</v>
      </c>
      <c r="H466" s="199"/>
      <c r="I466" s="199"/>
      <c r="K466" s="177">
        <f t="shared" si="235"/>
        <v>-4.8999999999068677E-2</v>
      </c>
      <c r="O466" s="177">
        <f t="shared" ca="1" si="205"/>
        <v>-2.716569671324344E-2</v>
      </c>
      <c r="Q466" s="198">
        <f t="shared" si="206"/>
        <v>39529.263019999999</v>
      </c>
      <c r="S466" s="178">
        <f t="shared" si="236"/>
        <v>1</v>
      </c>
      <c r="Z466" s="177">
        <f t="shared" si="207"/>
        <v>12704</v>
      </c>
      <c r="AA466" s="177">
        <f t="shared" si="208"/>
        <v>-4.899567416905589E-2</v>
      </c>
      <c r="AB466" s="177">
        <f t="shared" si="209"/>
        <v>-5.6621109361507146E-2</v>
      </c>
      <c r="AC466" s="177">
        <f t="shared" si="210"/>
        <v>-4.8999999999068677E-2</v>
      </c>
      <c r="AD466" s="177">
        <f t="shared" si="211"/>
        <v>-4.3258300127871352E-6</v>
      </c>
      <c r="AE466" s="177">
        <f t="shared" si="212"/>
        <v>1.8712805299529945E-11</v>
      </c>
      <c r="AF466" s="177">
        <f t="shared" si="213"/>
        <v>-4.8999999999068677E-2</v>
      </c>
      <c r="AG466" s="178"/>
      <c r="AH466" s="177">
        <f t="shared" si="214"/>
        <v>7.6211093624384708E-3</v>
      </c>
      <c r="AI466" s="177">
        <f t="shared" si="215"/>
        <v>0.80829968549580233</v>
      </c>
      <c r="AJ466" s="177">
        <f t="shared" si="216"/>
        <v>0.60510194388384775</v>
      </c>
      <c r="AK466" s="177">
        <f t="shared" si="217"/>
        <v>2.9745301482907719E-2</v>
      </c>
      <c r="AL466" s="177">
        <f t="shared" si="218"/>
        <v>2.9876546062377365</v>
      </c>
      <c r="AM466" s="177">
        <f t="shared" si="219"/>
        <v>12.966573154193542</v>
      </c>
      <c r="AN466" s="177">
        <f t="shared" si="234"/>
        <v>21.803965657765925</v>
      </c>
      <c r="AO466" s="177">
        <f t="shared" si="234"/>
        <v>21.80396360305221</v>
      </c>
      <c r="AP466" s="177">
        <f t="shared" si="234"/>
        <v>21.803974382963311</v>
      </c>
      <c r="AQ466" s="177">
        <f t="shared" si="234"/>
        <v>21.803917826672119</v>
      </c>
      <c r="AR466" s="177">
        <f t="shared" si="234"/>
        <v>21.804214539819988</v>
      </c>
      <c r="AS466" s="177">
        <f t="shared" si="234"/>
        <v>21.802657697639862</v>
      </c>
      <c r="AT466" s="177">
        <f t="shared" si="234"/>
        <v>21.810821331062197</v>
      </c>
      <c r="AU466" s="177">
        <f t="shared" si="220"/>
        <v>21.767864522538044</v>
      </c>
    </row>
    <row r="467" spans="1:47" s="177" customFormat="1" ht="12.95" customHeight="1" x14ac:dyDescent="0.2">
      <c r="A467" s="59" t="s">
        <v>218</v>
      </c>
      <c r="B467" s="60" t="s">
        <v>96</v>
      </c>
      <c r="C467" s="59">
        <v>54554.635499999997</v>
      </c>
      <c r="D467" s="59">
        <v>5.0000000000000001E-4</v>
      </c>
      <c r="E467" s="199">
        <f t="shared" si="203"/>
        <v>12713.926794495039</v>
      </c>
      <c r="F467" s="199">
        <f t="shared" si="204"/>
        <v>12714</v>
      </c>
      <c r="G467" s="201">
        <f t="shared" si="237"/>
        <v>-5.0320000002102461E-2</v>
      </c>
      <c r="H467" s="199"/>
      <c r="I467" s="199"/>
      <c r="K467" s="177">
        <f t="shared" si="235"/>
        <v>-5.0320000002102461E-2</v>
      </c>
      <c r="O467" s="177">
        <f t="shared" ca="1" si="205"/>
        <v>-2.7259851904593985E-2</v>
      </c>
      <c r="Q467" s="198">
        <f t="shared" si="206"/>
        <v>39536.135499999997</v>
      </c>
      <c r="S467" s="178">
        <f t="shared" si="236"/>
        <v>1</v>
      </c>
      <c r="Z467" s="177">
        <f t="shared" si="207"/>
        <v>12714</v>
      </c>
      <c r="AA467" s="177">
        <f t="shared" si="208"/>
        <v>-4.8986568301686066E-2</v>
      </c>
      <c r="AB467" s="177">
        <f t="shared" si="209"/>
        <v>-5.7987086710149051E-2</v>
      </c>
      <c r="AC467" s="177">
        <f t="shared" si="210"/>
        <v>-5.0320000002102461E-2</v>
      </c>
      <c r="AD467" s="177">
        <f t="shared" si="211"/>
        <v>-1.3334317004163945E-3</v>
      </c>
      <c r="AE467" s="177">
        <f t="shared" si="212"/>
        <v>1.7780400996753574E-6</v>
      </c>
      <c r="AF467" s="177">
        <f t="shared" si="213"/>
        <v>-5.0320000002102461E-2</v>
      </c>
      <c r="AG467" s="178"/>
      <c r="AH467" s="177">
        <f t="shared" si="214"/>
        <v>7.6670867080465901E-3</v>
      </c>
      <c r="AI467" s="177">
        <f t="shared" si="215"/>
        <v>0.80819381200696883</v>
      </c>
      <c r="AJ467" s="177">
        <f t="shared" si="216"/>
        <v>0.60796504714741717</v>
      </c>
      <c r="AK467" s="177">
        <f t="shared" si="217"/>
        <v>2.9054772222465684E-2</v>
      </c>
      <c r="AL467" s="177">
        <f t="shared" si="218"/>
        <v>2.9912557369080397</v>
      </c>
      <c r="AM467" s="177">
        <f t="shared" si="219"/>
        <v>13.278386703792187</v>
      </c>
      <c r="AN467" s="177">
        <f t="shared" si="234"/>
        <v>21.808336500778832</v>
      </c>
      <c r="AO467" s="177">
        <f t="shared" si="234"/>
        <v>21.808334483070297</v>
      </c>
      <c r="AP467" s="177">
        <f t="shared" si="234"/>
        <v>21.808345060181527</v>
      </c>
      <c r="AQ467" s="177">
        <f t="shared" si="234"/>
        <v>21.808289613250423</v>
      </c>
      <c r="AR467" s="177">
        <f t="shared" si="234"/>
        <v>21.808580268731379</v>
      </c>
      <c r="AS467" s="177">
        <f t="shared" si="234"/>
        <v>21.807056464679491</v>
      </c>
      <c r="AT467" s="177">
        <f t="shared" si="234"/>
        <v>21.815040511676372</v>
      </c>
      <c r="AU467" s="177">
        <f t="shared" si="220"/>
        <v>21.77306882203305</v>
      </c>
    </row>
    <row r="468" spans="1:47" s="177" customFormat="1" ht="12.95" customHeight="1" x14ac:dyDescent="0.2">
      <c r="A468" s="59" t="s">
        <v>218</v>
      </c>
      <c r="B468" s="60" t="s">
        <v>96</v>
      </c>
      <c r="C468" s="59">
        <v>54554.637000000002</v>
      </c>
      <c r="D468" s="59">
        <v>2.3E-3</v>
      </c>
      <c r="E468" s="199">
        <f t="shared" si="203"/>
        <v>12713.928976694122</v>
      </c>
      <c r="F468" s="199">
        <f t="shared" si="204"/>
        <v>12714</v>
      </c>
      <c r="G468" s="201">
        <f t="shared" si="237"/>
        <v>-4.8819999996339902E-2</v>
      </c>
      <c r="H468" s="199"/>
      <c r="I468" s="199"/>
      <c r="K468" s="177">
        <f t="shared" si="235"/>
        <v>-4.8819999996339902E-2</v>
      </c>
      <c r="O468" s="177">
        <f t="shared" ca="1" si="205"/>
        <v>-2.7259851904593985E-2</v>
      </c>
      <c r="Q468" s="198">
        <f t="shared" si="206"/>
        <v>39536.137000000002</v>
      </c>
      <c r="S468" s="178">
        <f t="shared" si="236"/>
        <v>1</v>
      </c>
      <c r="Z468" s="177">
        <f t="shared" si="207"/>
        <v>12714</v>
      </c>
      <c r="AA468" s="177">
        <f t="shared" si="208"/>
        <v>-4.8986568301686066E-2</v>
      </c>
      <c r="AB468" s="177">
        <f t="shared" si="209"/>
        <v>-5.6487086704386492E-2</v>
      </c>
      <c r="AC468" s="177">
        <f t="shared" si="210"/>
        <v>-4.8819999996339902E-2</v>
      </c>
      <c r="AD468" s="177">
        <f t="shared" si="211"/>
        <v>1.665683053461639E-4</v>
      </c>
      <c r="AE468" s="177">
        <f t="shared" si="212"/>
        <v>2.7745000345892893E-8</v>
      </c>
      <c r="AF468" s="177">
        <f t="shared" si="213"/>
        <v>-4.8819999996339902E-2</v>
      </c>
      <c r="AG468" s="178"/>
      <c r="AH468" s="177">
        <f t="shared" si="214"/>
        <v>7.6670867080465901E-3</v>
      </c>
      <c r="AI468" s="177">
        <f t="shared" si="215"/>
        <v>0.80819381200696883</v>
      </c>
      <c r="AJ468" s="177">
        <f t="shared" si="216"/>
        <v>0.60796504714741717</v>
      </c>
      <c r="AK468" s="177">
        <f t="shared" si="217"/>
        <v>2.9054772222465684E-2</v>
      </c>
      <c r="AL468" s="177">
        <f t="shared" si="218"/>
        <v>2.9912557369080397</v>
      </c>
      <c r="AM468" s="177">
        <f t="shared" si="219"/>
        <v>13.278386703792187</v>
      </c>
      <c r="AN468" s="177">
        <f t="shared" si="234"/>
        <v>21.808336500778832</v>
      </c>
      <c r="AO468" s="177">
        <f t="shared" si="234"/>
        <v>21.808334483070297</v>
      </c>
      <c r="AP468" s="177">
        <f t="shared" si="234"/>
        <v>21.808345060181527</v>
      </c>
      <c r="AQ468" s="177">
        <f t="shared" si="234"/>
        <v>21.808289613250423</v>
      </c>
      <c r="AR468" s="177">
        <f t="shared" si="234"/>
        <v>21.808580268731379</v>
      </c>
      <c r="AS468" s="177">
        <f t="shared" si="234"/>
        <v>21.807056464679491</v>
      </c>
      <c r="AT468" s="177">
        <f t="shared" si="234"/>
        <v>21.815040511676372</v>
      </c>
      <c r="AU468" s="177">
        <f t="shared" si="220"/>
        <v>21.77306882203305</v>
      </c>
    </row>
    <row r="469" spans="1:47" s="177" customFormat="1" ht="12.95" customHeight="1" x14ac:dyDescent="0.2">
      <c r="A469" s="147" t="s">
        <v>275</v>
      </c>
      <c r="B469" s="147" t="s">
        <v>52</v>
      </c>
      <c r="C469" s="148">
        <v>54591.756179999997</v>
      </c>
      <c r="D469" s="149">
        <v>1E-4</v>
      </c>
      <c r="E469" s="105">
        <f t="shared" ref="E469:E532" si="238">(C469-C$7)/C$8</f>
        <v>12767.929936861705</v>
      </c>
      <c r="F469" s="199">
        <f t="shared" ref="F469:F532" si="239">ROUND(2*E469,0)/2</f>
        <v>12768</v>
      </c>
      <c r="G469" s="201">
        <f t="shared" si="237"/>
        <v>-4.8159999998460989E-2</v>
      </c>
      <c r="H469" s="199"/>
      <c r="I469" s="199"/>
      <c r="K469" s="177">
        <f t="shared" si="235"/>
        <v>-4.8159999998460989E-2</v>
      </c>
      <c r="O469" s="177">
        <f t="shared" ref="O469:O532" ca="1" si="240">+C$11+C$12*F469</f>
        <v>-2.7768289937886964E-2</v>
      </c>
      <c r="Q469" s="198">
        <f t="shared" ref="Q469:Q532" si="241">C469-15018.5</f>
        <v>39573.256179999997</v>
      </c>
      <c r="S469" s="178">
        <f t="shared" si="236"/>
        <v>1</v>
      </c>
      <c r="Z469" s="177">
        <f t="shared" ref="Z469:Z532" si="242">F469</f>
        <v>12768</v>
      </c>
      <c r="AA469" s="177">
        <f t="shared" ref="AA469:AA532" si="243">AB$3+AB$4*Z469+AB$5*Z469^2+AH469</f>
        <v>-4.8939973528030256E-2</v>
      </c>
      <c r="AB469" s="177">
        <f t="shared" ref="AB469:AB532" si="244">IF(S469&lt;&gt;0,G469-AH469,-9999)</f>
        <v>-5.6072713829990219E-2</v>
      </c>
      <c r="AC469" s="177">
        <f t="shared" ref="AC469:AC532" si="245">+G469-P469</f>
        <v>-4.8159999998460989E-2</v>
      </c>
      <c r="AD469" s="177">
        <f t="shared" ref="AD469:AD532" si="246">IF(S469&lt;&gt;0,G469-AA469,-9999)</f>
        <v>7.7997352956926669E-4</v>
      </c>
      <c r="AE469" s="177">
        <f t="shared" ref="AE469:AE532" si="247">+(G469-AA469)^2*S469</f>
        <v>6.0835870682873978E-7</v>
      </c>
      <c r="AF469" s="177">
        <f t="shared" ref="AF469:AF532" si="248">IF(S469&lt;&gt;0,G469-P469,-9999)</f>
        <v>-4.8159999998460989E-2</v>
      </c>
      <c r="AG469" s="178"/>
      <c r="AH469" s="177">
        <f t="shared" ref="AH469:AH532" si="249">$AB$6*($AB$11/AI469*AJ469+$AB$12)</f>
        <v>7.9127138315292275E-3</v>
      </c>
      <c r="AI469" s="177">
        <f t="shared" ref="AI469:AI532" si="250">1+$AB$7*COS(AL469)</f>
        <v>0.80766550363973577</v>
      </c>
      <c r="AJ469" s="177">
        <f t="shared" ref="AJ469:AJ532" si="251">SIN(AL469+RADIANS($AB$9))</f>
        <v>0.6232764781390906</v>
      </c>
      <c r="AK469" s="177">
        <f t="shared" ref="AK469:AK532" si="252">$AB$7*SIN(AL469)</f>
        <v>2.5322619358211961E-2</v>
      </c>
      <c r="AL469" s="177">
        <f t="shared" ref="AL469:AL532" si="253">2*ATAN(AM469)</f>
        <v>3.0106863028107642</v>
      </c>
      <c r="AM469" s="177">
        <f t="shared" ref="AM469:AM532" si="254">SQRT((1+$AB$7)/(1-$AB$7))*TAN(AN469/2)</f>
        <v>15.256273613039445</v>
      </c>
      <c r="AN469" s="177">
        <f t="shared" si="234"/>
        <v>21.831929619047219</v>
      </c>
      <c r="AO469" s="177">
        <f t="shared" si="234"/>
        <v>21.831927813336247</v>
      </c>
      <c r="AP469" s="177">
        <f t="shared" si="234"/>
        <v>21.831937240635259</v>
      </c>
      <c r="AQ469" s="177">
        <f t="shared" si="234"/>
        <v>21.831888022210016</v>
      </c>
      <c r="AR469" s="177">
        <f t="shared" si="234"/>
        <v>21.832144979477565</v>
      </c>
      <c r="AS469" s="177">
        <f t="shared" si="234"/>
        <v>21.830803351846775</v>
      </c>
      <c r="AT469" s="177">
        <f t="shared" si="234"/>
        <v>21.837805120910755</v>
      </c>
      <c r="AU469" s="177">
        <f t="shared" ref="AU469:AU532" si="255">RADIANS($AB$9)+$AB$18*(F469-AB$15)</f>
        <v>21.801172039306081</v>
      </c>
    </row>
    <row r="470" spans="1:47" s="177" customFormat="1" ht="12.95" customHeight="1" x14ac:dyDescent="0.2">
      <c r="A470" s="59" t="s">
        <v>223</v>
      </c>
      <c r="B470" s="60" t="s">
        <v>97</v>
      </c>
      <c r="C470" s="59">
        <v>54592.443899999998</v>
      </c>
      <c r="D470" s="59">
        <v>3.0999999999999999E-3</v>
      </c>
      <c r="E470" s="199">
        <f t="shared" si="238"/>
        <v>12768.930431493498</v>
      </c>
      <c r="F470" s="199">
        <f t="shared" si="239"/>
        <v>12769</v>
      </c>
      <c r="G470" s="201">
        <f t="shared" si="237"/>
        <v>-4.7819999999774154E-2</v>
      </c>
      <c r="H470" s="199"/>
      <c r="I470" s="199"/>
      <c r="K470" s="177">
        <f t="shared" si="235"/>
        <v>-4.7819999999774154E-2</v>
      </c>
      <c r="O470" s="177">
        <f t="shared" ca="1" si="240"/>
        <v>-2.7777705457022017E-2</v>
      </c>
      <c r="Q470" s="198">
        <f t="shared" si="241"/>
        <v>39573.943899999998</v>
      </c>
      <c r="S470" s="178">
        <f t="shared" si="236"/>
        <v>1</v>
      </c>
      <c r="Z470" s="177">
        <f t="shared" si="242"/>
        <v>12769</v>
      </c>
      <c r="AA470" s="177">
        <f t="shared" si="243"/>
        <v>-4.8939152072851044E-2</v>
      </c>
      <c r="AB470" s="177">
        <f t="shared" si="244"/>
        <v>-5.5737219898922587E-2</v>
      </c>
      <c r="AC470" s="177">
        <f t="shared" si="245"/>
        <v>-4.7819999999774154E-2</v>
      </c>
      <c r="AD470" s="177">
        <f t="shared" si="246"/>
        <v>1.11915207307689E-3</v>
      </c>
      <c r="AE470" s="177">
        <f t="shared" si="247"/>
        <v>1.2525013626723006E-6</v>
      </c>
      <c r="AF470" s="177">
        <f t="shared" si="248"/>
        <v>-4.7819999999774154E-2</v>
      </c>
      <c r="AG470" s="178"/>
      <c r="AH470" s="177">
        <f t="shared" si="249"/>
        <v>7.9172198991484324E-3</v>
      </c>
      <c r="AI470" s="177">
        <f t="shared" si="250"/>
        <v>0.80765641027926149</v>
      </c>
      <c r="AJ470" s="177">
        <f t="shared" si="251"/>
        <v>0.62355763885550719</v>
      </c>
      <c r="AK470" s="177">
        <f t="shared" si="252"/>
        <v>2.5253455895334308E-2</v>
      </c>
      <c r="AL470" s="177">
        <f t="shared" si="253"/>
        <v>3.0110458941918954</v>
      </c>
      <c r="AM470" s="177">
        <f t="shared" si="254"/>
        <v>15.298417154841115</v>
      </c>
      <c r="AN470" s="177">
        <f t="shared" si="234"/>
        <v>21.832366386600469</v>
      </c>
      <c r="AO470" s="177">
        <f t="shared" si="234"/>
        <v>21.832364585001681</v>
      </c>
      <c r="AP470" s="177">
        <f t="shared" si="234"/>
        <v>21.832373990172975</v>
      </c>
      <c r="AQ470" s="177">
        <f t="shared" si="234"/>
        <v>21.832324890712659</v>
      </c>
      <c r="AR470" s="177">
        <f t="shared" si="234"/>
        <v>21.832581208960075</v>
      </c>
      <c r="AS470" s="177">
        <f t="shared" si="234"/>
        <v>21.8312430120409</v>
      </c>
      <c r="AT470" s="177">
        <f t="shared" si="234"/>
        <v>21.838226401866301</v>
      </c>
      <c r="AU470" s="177">
        <f t="shared" si="255"/>
        <v>21.801692469255585</v>
      </c>
    </row>
    <row r="471" spans="1:47" s="177" customFormat="1" ht="12.95" customHeight="1" x14ac:dyDescent="0.2">
      <c r="A471" s="59" t="s">
        <v>223</v>
      </c>
      <c r="B471" s="60" t="s">
        <v>97</v>
      </c>
      <c r="C471" s="59">
        <v>54605.504399999998</v>
      </c>
      <c r="D471" s="59">
        <v>4.0000000000000002E-4</v>
      </c>
      <c r="E471" s="199">
        <f t="shared" si="238"/>
        <v>12787.930838837325</v>
      </c>
      <c r="F471" s="199">
        <f t="shared" si="239"/>
        <v>12788</v>
      </c>
      <c r="G471" s="201">
        <f t="shared" si="237"/>
        <v>-4.7539999999571592E-2</v>
      </c>
      <c r="H471" s="199"/>
      <c r="I471" s="199"/>
      <c r="K471" s="177">
        <f t="shared" si="235"/>
        <v>-4.7539999999571592E-2</v>
      </c>
      <c r="O471" s="177">
        <f t="shared" ca="1" si="240"/>
        <v>-2.7956600320588068E-2</v>
      </c>
      <c r="Q471" s="198">
        <f t="shared" si="241"/>
        <v>39587.004399999998</v>
      </c>
      <c r="S471" s="178">
        <f t="shared" si="236"/>
        <v>1</v>
      </c>
      <c r="Z471" s="177">
        <f t="shared" si="242"/>
        <v>12788</v>
      </c>
      <c r="AA471" s="177">
        <f t="shared" si="243"/>
        <v>-4.8923833676928201E-2</v>
      </c>
      <c r="AB471" s="177">
        <f t="shared" si="244"/>
        <v>-5.5542537834819057E-2</v>
      </c>
      <c r="AC471" s="177">
        <f t="shared" si="245"/>
        <v>-4.7539999999571592E-2</v>
      </c>
      <c r="AD471" s="177">
        <f t="shared" si="246"/>
        <v>1.3838336773566093E-3</v>
      </c>
      <c r="AE471" s="177">
        <f t="shared" si="247"/>
        <v>1.9149956465863162E-6</v>
      </c>
      <c r="AF471" s="177">
        <f t="shared" si="248"/>
        <v>-4.7539999999571592E-2</v>
      </c>
      <c r="AG471" s="178"/>
      <c r="AH471" s="177">
        <f t="shared" si="249"/>
        <v>8.0025378352474655E-3</v>
      </c>
      <c r="AI471" s="177">
        <f t="shared" si="250"/>
        <v>0.80748839944525774</v>
      </c>
      <c r="AJ471" s="177">
        <f t="shared" si="251"/>
        <v>0.62888315665622152</v>
      </c>
      <c r="AK471" s="177">
        <f t="shared" si="252"/>
        <v>2.3939030748314619E-2</v>
      </c>
      <c r="AL471" s="177">
        <f t="shared" si="253"/>
        <v>3.0178766194591438</v>
      </c>
      <c r="AM471" s="177">
        <f t="shared" si="254"/>
        <v>16.145428684468406</v>
      </c>
      <c r="AN471" s="177">
        <f t="shared" ref="AN471:AT480" si="256">$AU471+$AB$7*SIN(AO471)</f>
        <v>21.840664052302873</v>
      </c>
      <c r="AO471" s="177">
        <f t="shared" si="256"/>
        <v>21.84066233006137</v>
      </c>
      <c r="AP471" s="177">
        <f t="shared" si="256"/>
        <v>21.840671309330126</v>
      </c>
      <c r="AQ471" s="177">
        <f t="shared" si="256"/>
        <v>21.840624493887333</v>
      </c>
      <c r="AR471" s="177">
        <f t="shared" si="256"/>
        <v>21.840868573107826</v>
      </c>
      <c r="AS471" s="177">
        <f t="shared" si="256"/>
        <v>21.839595930630413</v>
      </c>
      <c r="AT471" s="177">
        <f t="shared" si="256"/>
        <v>21.846228890578978</v>
      </c>
      <c r="AU471" s="177">
        <f t="shared" si="255"/>
        <v>21.811580638296093</v>
      </c>
    </row>
    <row r="472" spans="1:47" s="177" customFormat="1" ht="12.95" customHeight="1" x14ac:dyDescent="0.2">
      <c r="A472" s="59" t="s">
        <v>224</v>
      </c>
      <c r="B472" s="60" t="s">
        <v>97</v>
      </c>
      <c r="C472" s="59">
        <v>54612.376459999999</v>
      </c>
      <c r="D472" s="59">
        <v>2.9999999999999997E-4</v>
      </c>
      <c r="E472" s="199">
        <f t="shared" si="238"/>
        <v>12797.9283074864</v>
      </c>
      <c r="F472" s="199">
        <f t="shared" si="239"/>
        <v>12798</v>
      </c>
      <c r="G472" s="201">
        <f t="shared" si="237"/>
        <v>-4.927999999927124E-2</v>
      </c>
      <c r="H472" s="199"/>
      <c r="I472" s="199"/>
      <c r="K472" s="177">
        <f t="shared" si="235"/>
        <v>-4.927999999927124E-2</v>
      </c>
      <c r="O472" s="177">
        <f t="shared" ca="1" si="240"/>
        <v>-2.8050755511938627E-2</v>
      </c>
      <c r="Q472" s="198">
        <f t="shared" si="241"/>
        <v>39593.876459999999</v>
      </c>
      <c r="S472" s="178">
        <f t="shared" si="236"/>
        <v>1</v>
      </c>
      <c r="Z472" s="177">
        <f t="shared" si="242"/>
        <v>12798</v>
      </c>
      <c r="AA472" s="177">
        <f t="shared" si="243"/>
        <v>-4.8915993075480786E-2</v>
      </c>
      <c r="AB472" s="177">
        <f t="shared" si="244"/>
        <v>-5.7327214120550259E-2</v>
      </c>
      <c r="AC472" s="177">
        <f t="shared" si="245"/>
        <v>-4.927999999927124E-2</v>
      </c>
      <c r="AD472" s="177">
        <f t="shared" si="246"/>
        <v>-3.6400692379045391E-4</v>
      </c>
      <c r="AE472" s="177">
        <f t="shared" si="247"/>
        <v>1.3250104056738932E-7</v>
      </c>
      <c r="AF472" s="177">
        <f t="shared" si="248"/>
        <v>-4.927999999927124E-2</v>
      </c>
      <c r="AG472" s="178"/>
      <c r="AH472" s="177">
        <f t="shared" si="249"/>
        <v>8.0472141212790168E-3</v>
      </c>
      <c r="AI472" s="177">
        <f t="shared" si="250"/>
        <v>0.80740360612110551</v>
      </c>
      <c r="AJ472" s="177">
        <f t="shared" si="251"/>
        <v>0.63167342181602981</v>
      </c>
      <c r="AK472" s="177">
        <f t="shared" si="252"/>
        <v>2.3246991335721258E-2</v>
      </c>
      <c r="AL472" s="177">
        <f t="shared" si="253"/>
        <v>3.0214706173905475</v>
      </c>
      <c r="AM472" s="177">
        <f t="shared" si="254"/>
        <v>16.62970925843328</v>
      </c>
      <c r="AN472" s="177">
        <f t="shared" si="256"/>
        <v>21.845030564000272</v>
      </c>
      <c r="AO472" s="177">
        <f t="shared" si="256"/>
        <v>21.845028884441088</v>
      </c>
      <c r="AP472" s="177">
        <f t="shared" si="256"/>
        <v>21.84503763546617</v>
      </c>
      <c r="AQ472" s="177">
        <f t="shared" si="256"/>
        <v>21.844992039783428</v>
      </c>
      <c r="AR472" s="177">
        <f t="shared" si="256"/>
        <v>21.845229604744116</v>
      </c>
      <c r="AS472" s="177">
        <f t="shared" si="256"/>
        <v>21.843991740329084</v>
      </c>
      <c r="AT472" s="177">
        <f t="shared" si="256"/>
        <v>21.850439354312115</v>
      </c>
      <c r="AU472" s="177">
        <f t="shared" si="255"/>
        <v>21.816784937791102</v>
      </c>
    </row>
    <row r="473" spans="1:47" s="177" customFormat="1" ht="12.95" customHeight="1" x14ac:dyDescent="0.2">
      <c r="A473" s="59" t="s">
        <v>224</v>
      </c>
      <c r="B473" s="60" t="s">
        <v>97</v>
      </c>
      <c r="C473" s="59">
        <v>54612.376759999999</v>
      </c>
      <c r="D473" s="59">
        <v>2.0000000000000001E-4</v>
      </c>
      <c r="E473" s="199">
        <f t="shared" si="238"/>
        <v>12797.928743926215</v>
      </c>
      <c r="F473" s="199">
        <f t="shared" si="239"/>
        <v>12798</v>
      </c>
      <c r="G473" s="201">
        <f t="shared" si="237"/>
        <v>-4.897999999957392E-2</v>
      </c>
      <c r="H473" s="199"/>
      <c r="I473" s="199"/>
      <c r="K473" s="177">
        <f t="shared" si="235"/>
        <v>-4.897999999957392E-2</v>
      </c>
      <c r="O473" s="177">
        <f t="shared" ca="1" si="240"/>
        <v>-2.8050755511938627E-2</v>
      </c>
      <c r="Q473" s="198">
        <f t="shared" si="241"/>
        <v>39593.876759999999</v>
      </c>
      <c r="S473" s="178">
        <f t="shared" si="236"/>
        <v>1</v>
      </c>
      <c r="Z473" s="177">
        <f t="shared" si="242"/>
        <v>12798</v>
      </c>
      <c r="AA473" s="177">
        <f t="shared" si="243"/>
        <v>-4.8915993075480786E-2</v>
      </c>
      <c r="AB473" s="177">
        <f t="shared" si="244"/>
        <v>-5.7027214120852938E-2</v>
      </c>
      <c r="AC473" s="177">
        <f t="shared" si="245"/>
        <v>-4.897999999957392E-2</v>
      </c>
      <c r="AD473" s="177">
        <f t="shared" si="246"/>
        <v>-6.4006924093133744E-5</v>
      </c>
      <c r="AE473" s="177">
        <f t="shared" si="247"/>
        <v>4.0968863318641846E-9</v>
      </c>
      <c r="AF473" s="177">
        <f t="shared" si="248"/>
        <v>-4.897999999957392E-2</v>
      </c>
      <c r="AG473" s="178"/>
      <c r="AH473" s="177">
        <f t="shared" si="249"/>
        <v>8.0472141212790168E-3</v>
      </c>
      <c r="AI473" s="177">
        <f t="shared" si="250"/>
        <v>0.80740360612110551</v>
      </c>
      <c r="AJ473" s="177">
        <f t="shared" si="251"/>
        <v>0.63167342181602981</v>
      </c>
      <c r="AK473" s="177">
        <f t="shared" si="252"/>
        <v>2.3246991335721258E-2</v>
      </c>
      <c r="AL473" s="177">
        <f t="shared" si="253"/>
        <v>3.0214706173905475</v>
      </c>
      <c r="AM473" s="177">
        <f t="shared" si="254"/>
        <v>16.62970925843328</v>
      </c>
      <c r="AN473" s="177">
        <f t="shared" si="256"/>
        <v>21.845030564000272</v>
      </c>
      <c r="AO473" s="177">
        <f t="shared" si="256"/>
        <v>21.845028884441088</v>
      </c>
      <c r="AP473" s="177">
        <f t="shared" si="256"/>
        <v>21.84503763546617</v>
      </c>
      <c r="AQ473" s="177">
        <f t="shared" si="256"/>
        <v>21.844992039783428</v>
      </c>
      <c r="AR473" s="177">
        <f t="shared" si="256"/>
        <v>21.845229604744116</v>
      </c>
      <c r="AS473" s="177">
        <f t="shared" si="256"/>
        <v>21.843991740329084</v>
      </c>
      <c r="AT473" s="177">
        <f t="shared" si="256"/>
        <v>21.850439354312115</v>
      </c>
      <c r="AU473" s="177">
        <f t="shared" si="255"/>
        <v>21.816784937791102</v>
      </c>
    </row>
    <row r="474" spans="1:47" s="177" customFormat="1" ht="12.95" customHeight="1" x14ac:dyDescent="0.2">
      <c r="A474" s="59" t="s">
        <v>224</v>
      </c>
      <c r="B474" s="60" t="s">
        <v>97</v>
      </c>
      <c r="C474" s="59">
        <v>54612.376960000001</v>
      </c>
      <c r="D474" s="59">
        <v>2.9999999999999997E-4</v>
      </c>
      <c r="E474" s="199">
        <f t="shared" si="238"/>
        <v>12797.929034886094</v>
      </c>
      <c r="F474" s="199">
        <f t="shared" si="239"/>
        <v>12798</v>
      </c>
      <c r="G474" s="201">
        <f t="shared" si="237"/>
        <v>-4.8779999997350387E-2</v>
      </c>
      <c r="H474" s="199"/>
      <c r="I474" s="199"/>
      <c r="K474" s="177">
        <f t="shared" si="235"/>
        <v>-4.8779999997350387E-2</v>
      </c>
      <c r="O474" s="177">
        <f t="shared" ca="1" si="240"/>
        <v>-2.8050755511938627E-2</v>
      </c>
      <c r="Q474" s="198">
        <f t="shared" si="241"/>
        <v>39593.876960000001</v>
      </c>
      <c r="S474" s="178">
        <f t="shared" si="236"/>
        <v>1</v>
      </c>
      <c r="Z474" s="177">
        <f t="shared" si="242"/>
        <v>12798</v>
      </c>
      <c r="AA474" s="177">
        <f t="shared" si="243"/>
        <v>-4.8915993075480786E-2</v>
      </c>
      <c r="AB474" s="177">
        <f t="shared" si="244"/>
        <v>-5.6827214118629406E-2</v>
      </c>
      <c r="AC474" s="177">
        <f t="shared" si="245"/>
        <v>-4.8779999997350387E-2</v>
      </c>
      <c r="AD474" s="177">
        <f t="shared" si="246"/>
        <v>1.359930781303989E-4</v>
      </c>
      <c r="AE474" s="177">
        <f t="shared" si="247"/>
        <v>1.8494117299380782E-8</v>
      </c>
      <c r="AF474" s="177">
        <f t="shared" si="248"/>
        <v>-4.8779999997350387E-2</v>
      </c>
      <c r="AG474" s="178"/>
      <c r="AH474" s="177">
        <f t="shared" si="249"/>
        <v>8.0472141212790168E-3</v>
      </c>
      <c r="AI474" s="177">
        <f t="shared" si="250"/>
        <v>0.80740360612110551</v>
      </c>
      <c r="AJ474" s="177">
        <f t="shared" si="251"/>
        <v>0.63167342181602981</v>
      </c>
      <c r="AK474" s="177">
        <f t="shared" si="252"/>
        <v>2.3246991335721258E-2</v>
      </c>
      <c r="AL474" s="177">
        <f t="shared" si="253"/>
        <v>3.0214706173905475</v>
      </c>
      <c r="AM474" s="177">
        <f t="shared" si="254"/>
        <v>16.62970925843328</v>
      </c>
      <c r="AN474" s="177">
        <f t="shared" si="256"/>
        <v>21.845030564000272</v>
      </c>
      <c r="AO474" s="177">
        <f t="shared" si="256"/>
        <v>21.845028884441088</v>
      </c>
      <c r="AP474" s="177">
        <f t="shared" si="256"/>
        <v>21.84503763546617</v>
      </c>
      <c r="AQ474" s="177">
        <f t="shared" si="256"/>
        <v>21.844992039783428</v>
      </c>
      <c r="AR474" s="177">
        <f t="shared" si="256"/>
        <v>21.845229604744116</v>
      </c>
      <c r="AS474" s="177">
        <f t="shared" si="256"/>
        <v>21.843991740329084</v>
      </c>
      <c r="AT474" s="177">
        <f t="shared" si="256"/>
        <v>21.850439354312115</v>
      </c>
      <c r="AU474" s="177">
        <f t="shared" si="255"/>
        <v>21.816784937791102</v>
      </c>
    </row>
    <row r="475" spans="1:47" s="177" customFormat="1" ht="12.95" customHeight="1" x14ac:dyDescent="0.2">
      <c r="A475" s="70" t="s">
        <v>225</v>
      </c>
      <c r="B475" s="60" t="s">
        <v>96</v>
      </c>
      <c r="C475" s="59">
        <v>54843.682030000004</v>
      </c>
      <c r="D475" s="59">
        <v>4.0000000000000002E-4</v>
      </c>
      <c r="E475" s="199">
        <f t="shared" si="238"/>
        <v>13134.431508045049</v>
      </c>
      <c r="F475" s="199">
        <f t="shared" si="239"/>
        <v>13134.5</v>
      </c>
      <c r="G475" s="201">
        <f t="shared" si="237"/>
        <v>-4.7079999996640254E-2</v>
      </c>
      <c r="H475" s="199"/>
      <c r="I475" s="199"/>
      <c r="K475" s="177">
        <f t="shared" si="235"/>
        <v>-4.7079999996640254E-2</v>
      </c>
      <c r="O475" s="177">
        <f t="shared" ca="1" si="240"/>
        <v>-3.1219077700884668E-2</v>
      </c>
      <c r="Q475" s="198">
        <f t="shared" si="241"/>
        <v>39825.182030000004</v>
      </c>
      <c r="S475" s="178">
        <f t="shared" si="236"/>
        <v>1</v>
      </c>
      <c r="Z475" s="177">
        <f t="shared" si="242"/>
        <v>13134.5</v>
      </c>
      <c r="AA475" s="177">
        <f t="shared" si="243"/>
        <v>-4.8745940962073978E-2</v>
      </c>
      <c r="AB475" s="177">
        <f t="shared" si="244"/>
        <v>-5.6534302826127605E-2</v>
      </c>
      <c r="AC475" s="177">
        <f t="shared" si="245"/>
        <v>-4.7079999996640254E-2</v>
      </c>
      <c r="AD475" s="177">
        <f t="shared" si="246"/>
        <v>1.6659409654337237E-3</v>
      </c>
      <c r="AE475" s="177">
        <f t="shared" si="247"/>
        <v>2.7753593003102473E-6</v>
      </c>
      <c r="AF475" s="177">
        <f t="shared" si="248"/>
        <v>-4.7079999996640254E-2</v>
      </c>
      <c r="AG475" s="178"/>
      <c r="AH475" s="177">
        <f t="shared" si="249"/>
        <v>9.4543028294873498E-3</v>
      </c>
      <c r="AI475" s="177">
        <f t="shared" si="250"/>
        <v>0.80600571343392291</v>
      </c>
      <c r="AJ475" s="177">
        <f t="shared" si="251"/>
        <v>0.72038388231231976</v>
      </c>
      <c r="AK475" s="177">
        <f t="shared" si="252"/>
        <v>-1.015925002976288E-4</v>
      </c>
      <c r="AL475" s="177">
        <f t="shared" si="253"/>
        <v>-3.1410689655327442</v>
      </c>
      <c r="AM475" s="177">
        <f t="shared" si="254"/>
        <v>-3819.0673386003086</v>
      </c>
      <c r="AN475" s="177">
        <f t="shared" si="256"/>
        <v>21.991785964388193</v>
      </c>
      <c r="AO475" s="177">
        <f t="shared" si="256"/>
        <v>21.991785972257386</v>
      </c>
      <c r="AP475" s="177">
        <f t="shared" si="256"/>
        <v>21.991785931693332</v>
      </c>
      <c r="AQ475" s="177">
        <f t="shared" si="256"/>
        <v>21.99178614079257</v>
      </c>
      <c r="AR475" s="177">
        <f t="shared" si="256"/>
        <v>21.991785062929626</v>
      </c>
      <c r="AS475" s="177">
        <f t="shared" si="256"/>
        <v>21.991790619088203</v>
      </c>
      <c r="AT475" s="177">
        <f t="shared" si="256"/>
        <v>21.991761978250324</v>
      </c>
      <c r="AU475" s="177">
        <f t="shared" si="255"/>
        <v>21.991909615798043</v>
      </c>
    </row>
    <row r="476" spans="1:47" s="177" customFormat="1" ht="12.95" customHeight="1" x14ac:dyDescent="0.2">
      <c r="A476" s="59" t="s">
        <v>223</v>
      </c>
      <c r="B476" s="60" t="s">
        <v>97</v>
      </c>
      <c r="C476" s="59">
        <v>54862.583299999998</v>
      </c>
      <c r="D476" s="59">
        <v>8.9999999999999998E-4</v>
      </c>
      <c r="E476" s="199">
        <f t="shared" si="238"/>
        <v>13161.929063982077</v>
      </c>
      <c r="F476" s="199">
        <f t="shared" si="239"/>
        <v>13162</v>
      </c>
      <c r="G476" s="201">
        <f t="shared" si="237"/>
        <v>-4.875999999785563E-2</v>
      </c>
      <c r="I476" s="199"/>
      <c r="K476" s="177">
        <f t="shared" si="235"/>
        <v>-4.875999999785563E-2</v>
      </c>
      <c r="O476" s="177">
        <f t="shared" ca="1" si="240"/>
        <v>-3.1478004477098684E-2</v>
      </c>
      <c r="Q476" s="198">
        <f t="shared" si="241"/>
        <v>39844.083299999998</v>
      </c>
      <c r="S476" s="178">
        <f t="shared" si="236"/>
        <v>1</v>
      </c>
      <c r="Z476" s="177">
        <f t="shared" si="242"/>
        <v>13162</v>
      </c>
      <c r="AA476" s="177">
        <f t="shared" si="243"/>
        <v>-4.8740494640690635E-2</v>
      </c>
      <c r="AB476" s="177">
        <f t="shared" si="244"/>
        <v>-5.832063099367768E-2</v>
      </c>
      <c r="AC476" s="177">
        <f t="shared" si="245"/>
        <v>-4.875999999785563E-2</v>
      </c>
      <c r="AD476" s="177">
        <f t="shared" si="246"/>
        <v>-1.9505357164995019E-5</v>
      </c>
      <c r="AE476" s="177">
        <f t="shared" si="247"/>
        <v>3.8045895813402252E-10</v>
      </c>
      <c r="AF476" s="177">
        <f t="shared" si="248"/>
        <v>-4.875999999785563E-2</v>
      </c>
      <c r="AG476" s="178"/>
      <c r="AH476" s="177">
        <f t="shared" si="249"/>
        <v>9.5606309958220538E-3</v>
      </c>
      <c r="AI476" s="177">
        <f t="shared" si="250"/>
        <v>0.80601612162398517</v>
      </c>
      <c r="AJ476" s="177">
        <f t="shared" si="251"/>
        <v>0.72717941583860712</v>
      </c>
      <c r="AK476" s="177">
        <f t="shared" si="252"/>
        <v>-2.0120813892170538E-3</v>
      </c>
      <c r="AL476" s="177">
        <f t="shared" si="253"/>
        <v>-3.131220610032448</v>
      </c>
      <c r="AM476" s="177">
        <f t="shared" si="254"/>
        <v>-192.82430304395155</v>
      </c>
      <c r="AN476" s="177">
        <f t="shared" si="256"/>
        <v>22.003772503855537</v>
      </c>
      <c r="AO476" s="177">
        <f t="shared" si="256"/>
        <v>22.003772659627675</v>
      </c>
      <c r="AP476" s="177">
        <f t="shared" si="256"/>
        <v>22.00377185659098</v>
      </c>
      <c r="AQ476" s="177">
        <f t="shared" si="256"/>
        <v>22.003775996406677</v>
      </c>
      <c r="AR476" s="177">
        <f t="shared" si="256"/>
        <v>22.003754654826373</v>
      </c>
      <c r="AS476" s="177">
        <f t="shared" si="256"/>
        <v>22.003864675015336</v>
      </c>
      <c r="AT476" s="177">
        <f t="shared" si="256"/>
        <v>22.003297500174195</v>
      </c>
      <c r="AU476" s="177">
        <f t="shared" si="255"/>
        <v>22.006221439409309</v>
      </c>
    </row>
    <row r="477" spans="1:47" s="177" customFormat="1" ht="12.95" customHeight="1" x14ac:dyDescent="0.2">
      <c r="A477" s="147" t="s">
        <v>275</v>
      </c>
      <c r="B477" s="147" t="s">
        <v>52</v>
      </c>
      <c r="C477" s="148">
        <v>54862.583319999998</v>
      </c>
      <c r="D477" s="149">
        <v>1E-4</v>
      </c>
      <c r="E477" s="105">
        <f t="shared" si="238"/>
        <v>13161.929093078064</v>
      </c>
      <c r="F477" s="199">
        <f t="shared" si="239"/>
        <v>13162</v>
      </c>
      <c r="G477" s="201">
        <f t="shared" si="237"/>
        <v>-4.8739999998360872E-2</v>
      </c>
      <c r="H477" s="199"/>
      <c r="K477" s="177">
        <f t="shared" si="235"/>
        <v>-4.8739999998360872E-2</v>
      </c>
      <c r="O477" s="177">
        <f t="shared" ca="1" si="240"/>
        <v>-3.1478004477098684E-2</v>
      </c>
      <c r="Q477" s="198">
        <f t="shared" si="241"/>
        <v>39844.083319999998</v>
      </c>
      <c r="S477" s="178">
        <f t="shared" si="236"/>
        <v>1</v>
      </c>
      <c r="Z477" s="177">
        <f t="shared" si="242"/>
        <v>13162</v>
      </c>
      <c r="AA477" s="177">
        <f t="shared" si="243"/>
        <v>-4.8740494640690635E-2</v>
      </c>
      <c r="AB477" s="177">
        <f t="shared" si="244"/>
        <v>-5.8300630994182923E-2</v>
      </c>
      <c r="AC477" s="177">
        <f t="shared" si="245"/>
        <v>-4.8739999998360872E-2</v>
      </c>
      <c r="AD477" s="177">
        <f t="shared" si="246"/>
        <v>4.9464232976248468E-7</v>
      </c>
      <c r="AE477" s="177">
        <f t="shared" si="247"/>
        <v>2.4467103439285865E-13</v>
      </c>
      <c r="AF477" s="177">
        <f t="shared" si="248"/>
        <v>-4.8739999998360872E-2</v>
      </c>
      <c r="AG477" s="178"/>
      <c r="AH477" s="177">
        <f t="shared" si="249"/>
        <v>9.5606309958220538E-3</v>
      </c>
      <c r="AI477" s="177">
        <f t="shared" si="250"/>
        <v>0.80601612162398517</v>
      </c>
      <c r="AJ477" s="177">
        <f t="shared" si="251"/>
        <v>0.72717941583860712</v>
      </c>
      <c r="AK477" s="177">
        <f t="shared" si="252"/>
        <v>-2.0120813892170538E-3</v>
      </c>
      <c r="AL477" s="177">
        <f t="shared" si="253"/>
        <v>-3.131220610032448</v>
      </c>
      <c r="AM477" s="177">
        <f t="shared" si="254"/>
        <v>-192.82430304395155</v>
      </c>
      <c r="AN477" s="177">
        <f t="shared" si="256"/>
        <v>22.003772503855537</v>
      </c>
      <c r="AO477" s="177">
        <f t="shared" si="256"/>
        <v>22.003772659627675</v>
      </c>
      <c r="AP477" s="177">
        <f t="shared" si="256"/>
        <v>22.00377185659098</v>
      </c>
      <c r="AQ477" s="177">
        <f t="shared" si="256"/>
        <v>22.003775996406677</v>
      </c>
      <c r="AR477" s="177">
        <f t="shared" si="256"/>
        <v>22.003754654826373</v>
      </c>
      <c r="AS477" s="177">
        <f t="shared" si="256"/>
        <v>22.003864675015336</v>
      </c>
      <c r="AT477" s="177">
        <f t="shared" si="256"/>
        <v>22.003297500174195</v>
      </c>
      <c r="AU477" s="177">
        <f t="shared" si="255"/>
        <v>22.006221439409309</v>
      </c>
    </row>
    <row r="478" spans="1:47" s="177" customFormat="1" ht="12.95" customHeight="1" x14ac:dyDescent="0.2">
      <c r="A478" s="147" t="s">
        <v>275</v>
      </c>
      <c r="B478" s="147" t="s">
        <v>52</v>
      </c>
      <c r="C478" s="148">
        <v>54865.333189999998</v>
      </c>
      <c r="D478" s="149">
        <v>1E-4</v>
      </c>
      <c r="E478" s="105">
        <f t="shared" si="238"/>
        <v>13165.929602257849</v>
      </c>
      <c r="F478" s="199">
        <f t="shared" si="239"/>
        <v>13166</v>
      </c>
      <c r="G478" s="201">
        <f t="shared" si="237"/>
        <v>-4.8390000003564637E-2</v>
      </c>
      <c r="H478" s="199"/>
      <c r="K478" s="177">
        <f t="shared" si="235"/>
        <v>-4.8390000003564637E-2</v>
      </c>
      <c r="O478" s="177">
        <f t="shared" ca="1" si="240"/>
        <v>-3.151566655363891E-2</v>
      </c>
      <c r="Q478" s="198">
        <f t="shared" si="241"/>
        <v>39846.833189999998</v>
      </c>
      <c r="S478" s="178">
        <f t="shared" si="236"/>
        <v>1</v>
      </c>
      <c r="Z478" s="177">
        <f t="shared" si="242"/>
        <v>13166</v>
      </c>
      <c r="AA478" s="177">
        <f t="shared" si="243"/>
        <v>-4.8739813677485797E-2</v>
      </c>
      <c r="AB478" s="177">
        <f t="shared" si="244"/>
        <v>-5.7965983000969487E-2</v>
      </c>
      <c r="AC478" s="177">
        <f t="shared" si="245"/>
        <v>-4.8390000003564637E-2</v>
      </c>
      <c r="AD478" s="177">
        <f t="shared" si="246"/>
        <v>3.4981367392115936E-4</v>
      </c>
      <c r="AE478" s="177">
        <f t="shared" si="247"/>
        <v>1.2236960646221921E-7</v>
      </c>
      <c r="AF478" s="177">
        <f t="shared" si="248"/>
        <v>-4.8390000003564637E-2</v>
      </c>
      <c r="AG478" s="178"/>
      <c r="AH478" s="177">
        <f t="shared" si="249"/>
        <v>9.5759829974048499E-3</v>
      </c>
      <c r="AI478" s="177">
        <f t="shared" si="250"/>
        <v>0.80601920300256058</v>
      </c>
      <c r="AJ478" s="177">
        <f t="shared" si="251"/>
        <v>0.72816201736273545</v>
      </c>
      <c r="AK478" s="177">
        <f t="shared" si="252"/>
        <v>-2.2899645315099426E-3</v>
      </c>
      <c r="AL478" s="177">
        <f t="shared" si="253"/>
        <v>-3.129788092525513</v>
      </c>
      <c r="AM478" s="177">
        <f t="shared" si="254"/>
        <v>-169.42406959861646</v>
      </c>
      <c r="AN478" s="177">
        <f t="shared" si="256"/>
        <v>22.005516018420096</v>
      </c>
      <c r="AO478" s="177">
        <f t="shared" si="256"/>
        <v>22.005516195678389</v>
      </c>
      <c r="AP478" s="177">
        <f t="shared" si="256"/>
        <v>22.005515281854745</v>
      </c>
      <c r="AQ478" s="177">
        <f t="shared" si="256"/>
        <v>22.005519992910326</v>
      </c>
      <c r="AR478" s="177">
        <f t="shared" si="256"/>
        <v>22.005495705903005</v>
      </c>
      <c r="AS478" s="177">
        <f t="shared" si="256"/>
        <v>22.005620913331207</v>
      </c>
      <c r="AT478" s="177">
        <f t="shared" si="256"/>
        <v>22.00497543067074</v>
      </c>
      <c r="AU478" s="177">
        <f t="shared" si="255"/>
        <v>22.008303159207312</v>
      </c>
    </row>
    <row r="479" spans="1:47" s="177" customFormat="1" ht="12.95" customHeight="1" x14ac:dyDescent="0.2">
      <c r="A479" s="70" t="s">
        <v>226</v>
      </c>
      <c r="B479" s="60" t="s">
        <v>97</v>
      </c>
      <c r="C479" s="59">
        <v>54865.333299999998</v>
      </c>
      <c r="D479" s="59">
        <v>1E-4</v>
      </c>
      <c r="E479" s="199">
        <f t="shared" si="238"/>
        <v>13165.929762285783</v>
      </c>
      <c r="F479" s="199">
        <f t="shared" si="239"/>
        <v>13166</v>
      </c>
      <c r="G479" s="201">
        <f t="shared" si="237"/>
        <v>-4.8280000002705492E-2</v>
      </c>
      <c r="H479" s="199"/>
      <c r="K479" s="177">
        <f t="shared" si="235"/>
        <v>-4.8280000002705492E-2</v>
      </c>
      <c r="O479" s="177">
        <f t="shared" ca="1" si="240"/>
        <v>-3.151566655363891E-2</v>
      </c>
      <c r="Q479" s="198">
        <f t="shared" si="241"/>
        <v>39846.833299999998</v>
      </c>
      <c r="S479" s="178">
        <f t="shared" si="236"/>
        <v>1</v>
      </c>
      <c r="Z479" s="177">
        <f t="shared" si="242"/>
        <v>13166</v>
      </c>
      <c r="AA479" s="177">
        <f t="shared" si="243"/>
        <v>-4.8739813677485797E-2</v>
      </c>
      <c r="AB479" s="177">
        <f t="shared" si="244"/>
        <v>-5.7855983000110342E-2</v>
      </c>
      <c r="AC479" s="177">
        <f t="shared" si="245"/>
        <v>-4.8280000002705492E-2</v>
      </c>
      <c r="AD479" s="177">
        <f t="shared" si="246"/>
        <v>4.5981367478030444E-4</v>
      </c>
      <c r="AE479" s="177">
        <f t="shared" si="247"/>
        <v>2.1142861551496759E-7</v>
      </c>
      <c r="AF479" s="177">
        <f t="shared" si="248"/>
        <v>-4.8280000002705492E-2</v>
      </c>
      <c r="AG479" s="178"/>
      <c r="AH479" s="177">
        <f t="shared" si="249"/>
        <v>9.5759829974048499E-3</v>
      </c>
      <c r="AI479" s="177">
        <f t="shared" si="250"/>
        <v>0.80601920300256058</v>
      </c>
      <c r="AJ479" s="177">
        <f t="shared" si="251"/>
        <v>0.72816201736273545</v>
      </c>
      <c r="AK479" s="177">
        <f t="shared" si="252"/>
        <v>-2.2899645315099426E-3</v>
      </c>
      <c r="AL479" s="177">
        <f t="shared" si="253"/>
        <v>-3.129788092525513</v>
      </c>
      <c r="AM479" s="177">
        <f t="shared" si="254"/>
        <v>-169.42406959861646</v>
      </c>
      <c r="AN479" s="177">
        <f t="shared" si="256"/>
        <v>22.005516018420096</v>
      </c>
      <c r="AO479" s="177">
        <f t="shared" si="256"/>
        <v>22.005516195678389</v>
      </c>
      <c r="AP479" s="177">
        <f t="shared" si="256"/>
        <v>22.005515281854745</v>
      </c>
      <c r="AQ479" s="177">
        <f t="shared" si="256"/>
        <v>22.005519992910326</v>
      </c>
      <c r="AR479" s="177">
        <f t="shared" si="256"/>
        <v>22.005495705903005</v>
      </c>
      <c r="AS479" s="177">
        <f t="shared" si="256"/>
        <v>22.005620913331207</v>
      </c>
      <c r="AT479" s="177">
        <f t="shared" si="256"/>
        <v>22.00497543067074</v>
      </c>
      <c r="AU479" s="177">
        <f t="shared" si="255"/>
        <v>22.008303159207312</v>
      </c>
    </row>
    <row r="480" spans="1:47" s="177" customFormat="1" ht="12.95" customHeight="1" x14ac:dyDescent="0.2">
      <c r="A480" s="59" t="s">
        <v>227</v>
      </c>
      <c r="B480" s="60" t="s">
        <v>97</v>
      </c>
      <c r="C480" s="59">
        <v>54870.831400000003</v>
      </c>
      <c r="D480" s="59">
        <v>2.0000000000000001E-4</v>
      </c>
      <c r="E480" s="199">
        <f t="shared" si="238"/>
        <v>13173.928394774368</v>
      </c>
      <c r="F480" s="199">
        <f t="shared" si="239"/>
        <v>13174</v>
      </c>
      <c r="G480" s="201">
        <f t="shared" si="237"/>
        <v>-4.921999999351101E-2</v>
      </c>
      <c r="H480" s="199"/>
      <c r="K480" s="177">
        <f t="shared" si="235"/>
        <v>-4.921999999351101E-2</v>
      </c>
      <c r="O480" s="177">
        <f t="shared" ca="1" si="240"/>
        <v>-3.1590990706719349E-2</v>
      </c>
      <c r="Q480" s="198">
        <f t="shared" si="241"/>
        <v>39852.331400000003</v>
      </c>
      <c r="S480" s="178">
        <f t="shared" si="236"/>
        <v>1</v>
      </c>
      <c r="Z480" s="177">
        <f t="shared" si="242"/>
        <v>13174</v>
      </c>
      <c r="AA480" s="177">
        <f t="shared" si="243"/>
        <v>-4.8738536886581252E-2</v>
      </c>
      <c r="AB480" s="177">
        <f t="shared" si="244"/>
        <v>-5.8826599813224648E-2</v>
      </c>
      <c r="AC480" s="177">
        <f t="shared" si="245"/>
        <v>-4.921999999351101E-2</v>
      </c>
      <c r="AD480" s="177">
        <f t="shared" si="246"/>
        <v>-4.8146310692975813E-4</v>
      </c>
      <c r="AE480" s="177">
        <f t="shared" si="247"/>
        <v>2.318067233344557E-7</v>
      </c>
      <c r="AF480" s="177">
        <f t="shared" si="248"/>
        <v>-4.921999999351101E-2</v>
      </c>
      <c r="AG480" s="178"/>
      <c r="AH480" s="177">
        <f t="shared" si="249"/>
        <v>9.6065998197136342E-3</v>
      </c>
      <c r="AI480" s="177">
        <f t="shared" si="250"/>
        <v>0.80602656006366569</v>
      </c>
      <c r="AJ480" s="177">
        <f t="shared" si="251"/>
        <v>0.73012276047448443</v>
      </c>
      <c r="AK480" s="177">
        <f t="shared" si="252"/>
        <v>-2.8457232090787514E-3</v>
      </c>
      <c r="AL480" s="177">
        <f t="shared" si="253"/>
        <v>-3.1269230211099104</v>
      </c>
      <c r="AM480" s="177">
        <f t="shared" si="254"/>
        <v>-136.3336222813451</v>
      </c>
      <c r="AN480" s="177">
        <f t="shared" si="256"/>
        <v>22.009003069704498</v>
      </c>
      <c r="AO480" s="177">
        <f t="shared" si="256"/>
        <v>22.009003289901727</v>
      </c>
      <c r="AP480" s="177">
        <f t="shared" si="256"/>
        <v>22.009002154650251</v>
      </c>
      <c r="AQ480" s="177">
        <f t="shared" si="256"/>
        <v>22.00900800756661</v>
      </c>
      <c r="AR480" s="177">
        <f t="shared" si="256"/>
        <v>22.008977832206146</v>
      </c>
      <c r="AS480" s="177">
        <f t="shared" si="256"/>
        <v>22.00913340480361</v>
      </c>
      <c r="AT480" s="177">
        <f t="shared" si="256"/>
        <v>22.008331336676303</v>
      </c>
      <c r="AU480" s="177">
        <f t="shared" si="255"/>
        <v>22.012466598803318</v>
      </c>
    </row>
    <row r="481" spans="1:47" s="177" customFormat="1" ht="12.95" customHeight="1" x14ac:dyDescent="0.2">
      <c r="A481" s="147" t="s">
        <v>275</v>
      </c>
      <c r="B481" s="147" t="s">
        <v>52</v>
      </c>
      <c r="C481" s="148">
        <v>54870.831570000002</v>
      </c>
      <c r="D481" s="149">
        <v>1E-4</v>
      </c>
      <c r="E481" s="105">
        <f t="shared" si="238"/>
        <v>13173.928642090263</v>
      </c>
      <c r="F481" s="199">
        <f t="shared" si="239"/>
        <v>13174</v>
      </c>
      <c r="G481" s="201">
        <f t="shared" si="237"/>
        <v>-4.9049999994167592E-2</v>
      </c>
      <c r="H481" s="199"/>
      <c r="K481" s="177">
        <f t="shared" si="235"/>
        <v>-4.9049999994167592E-2</v>
      </c>
      <c r="O481" s="177">
        <f t="shared" ca="1" si="240"/>
        <v>-3.1590990706719349E-2</v>
      </c>
      <c r="Q481" s="198">
        <f t="shared" si="241"/>
        <v>39852.331570000002</v>
      </c>
      <c r="S481" s="178">
        <f t="shared" si="236"/>
        <v>1</v>
      </c>
      <c r="Z481" s="177">
        <f t="shared" si="242"/>
        <v>13174</v>
      </c>
      <c r="AA481" s="177">
        <f t="shared" si="243"/>
        <v>-4.8738536886581252E-2</v>
      </c>
      <c r="AB481" s="177">
        <f t="shared" si="244"/>
        <v>-5.865659981388123E-2</v>
      </c>
      <c r="AC481" s="177">
        <f t="shared" si="245"/>
        <v>-4.9049999994167592E-2</v>
      </c>
      <c r="AD481" s="177">
        <f t="shared" si="246"/>
        <v>-3.1146310758634055E-4</v>
      </c>
      <c r="AE481" s="177">
        <f t="shared" si="247"/>
        <v>9.7009267387340353E-8</v>
      </c>
      <c r="AF481" s="177">
        <f t="shared" si="248"/>
        <v>-4.9049999994167592E-2</v>
      </c>
      <c r="AG481" s="178"/>
      <c r="AH481" s="177">
        <f t="shared" si="249"/>
        <v>9.6065998197136342E-3</v>
      </c>
      <c r="AI481" s="177">
        <f t="shared" si="250"/>
        <v>0.80602656006366569</v>
      </c>
      <c r="AJ481" s="177">
        <f t="shared" si="251"/>
        <v>0.73012276047448443</v>
      </c>
      <c r="AK481" s="177">
        <f t="shared" si="252"/>
        <v>-2.8457232090787514E-3</v>
      </c>
      <c r="AL481" s="177">
        <f t="shared" si="253"/>
        <v>-3.1269230211099104</v>
      </c>
      <c r="AM481" s="177">
        <f t="shared" si="254"/>
        <v>-136.3336222813451</v>
      </c>
      <c r="AN481" s="177">
        <f t="shared" ref="AN481:AT490" si="257">$AU481+$AB$7*SIN(AO481)</f>
        <v>22.009003069704498</v>
      </c>
      <c r="AO481" s="177">
        <f t="shared" si="257"/>
        <v>22.009003289901727</v>
      </c>
      <c r="AP481" s="177">
        <f t="shared" si="257"/>
        <v>22.009002154650251</v>
      </c>
      <c r="AQ481" s="177">
        <f t="shared" si="257"/>
        <v>22.00900800756661</v>
      </c>
      <c r="AR481" s="177">
        <f t="shared" si="257"/>
        <v>22.008977832206146</v>
      </c>
      <c r="AS481" s="177">
        <f t="shared" si="257"/>
        <v>22.00913340480361</v>
      </c>
      <c r="AT481" s="177">
        <f t="shared" si="257"/>
        <v>22.008331336676303</v>
      </c>
      <c r="AU481" s="177">
        <f t="shared" si="255"/>
        <v>22.012466598803318</v>
      </c>
    </row>
    <row r="482" spans="1:47" s="177" customFormat="1" ht="12.95" customHeight="1" x14ac:dyDescent="0.2">
      <c r="A482" s="59" t="s">
        <v>228</v>
      </c>
      <c r="B482" s="60" t="s">
        <v>97</v>
      </c>
      <c r="C482" s="59">
        <v>54890.798300000002</v>
      </c>
      <c r="D482" s="59">
        <v>5.0000000000000001E-4</v>
      </c>
      <c r="E482" s="199">
        <f t="shared" si="238"/>
        <v>13202.976228578085</v>
      </c>
      <c r="F482" s="199">
        <f t="shared" si="239"/>
        <v>13203</v>
      </c>
      <c r="G482" s="201"/>
      <c r="H482" s="199"/>
      <c r="O482" s="177">
        <f t="shared" ca="1" si="240"/>
        <v>-3.1864040761635945E-2</v>
      </c>
      <c r="Q482" s="198">
        <f t="shared" si="241"/>
        <v>39872.298300000002</v>
      </c>
      <c r="S482" s="178"/>
      <c r="U482" s="129">
        <v>-1.6339999994670507E-2</v>
      </c>
      <c r="Z482" s="177">
        <f t="shared" si="242"/>
        <v>13203</v>
      </c>
      <c r="AA482" s="177">
        <f t="shared" si="243"/>
        <v>-4.8734864591512383E-2</v>
      </c>
      <c r="AB482" s="177">
        <f t="shared" si="244"/>
        <v>-9999</v>
      </c>
      <c r="AC482" s="177">
        <f t="shared" si="245"/>
        <v>0</v>
      </c>
      <c r="AD482" s="177">
        <f t="shared" si="246"/>
        <v>-9999</v>
      </c>
      <c r="AE482" s="177">
        <f t="shared" si="247"/>
        <v>0</v>
      </c>
      <c r="AF482" s="177">
        <f t="shared" si="248"/>
        <v>-9999</v>
      </c>
      <c r="AG482" s="178"/>
      <c r="AH482" s="177">
        <f t="shared" si="249"/>
        <v>9.7166068675568484E-3</v>
      </c>
      <c r="AI482" s="177">
        <f t="shared" si="250"/>
        <v>0.80606657918083735</v>
      </c>
      <c r="AJ482" s="177">
        <f t="shared" si="251"/>
        <v>0.73718048042891859</v>
      </c>
      <c r="AK482" s="177">
        <f t="shared" si="252"/>
        <v>-4.8602294899456897E-3</v>
      </c>
      <c r="AL482" s="177">
        <f t="shared" si="253"/>
        <v>-3.1165365682033164</v>
      </c>
      <c r="AM482" s="177">
        <f t="shared" si="254"/>
        <v>-79.816752437129125</v>
      </c>
      <c r="AN482" s="177">
        <f t="shared" si="257"/>
        <v>22.021643976930648</v>
      </c>
      <c r="AO482" s="177">
        <f t="shared" si="257"/>
        <v>22.02164435226047</v>
      </c>
      <c r="AP482" s="177">
        <f t="shared" si="257"/>
        <v>22.021642416614025</v>
      </c>
      <c r="AQ482" s="177">
        <f t="shared" si="257"/>
        <v>22.021652399107897</v>
      </c>
      <c r="AR482" s="177">
        <f t="shared" si="257"/>
        <v>22.021600917536386</v>
      </c>
      <c r="AS482" s="177">
        <f t="shared" si="257"/>
        <v>22.021866418413047</v>
      </c>
      <c r="AT482" s="177">
        <f t="shared" si="257"/>
        <v>22.020497199499662</v>
      </c>
      <c r="AU482" s="177">
        <f t="shared" si="255"/>
        <v>22.027559067338835</v>
      </c>
    </row>
    <row r="483" spans="1:47" s="177" customFormat="1" ht="12.95" customHeight="1" x14ac:dyDescent="0.2">
      <c r="A483" s="147" t="s">
        <v>275</v>
      </c>
      <c r="B483" s="147" t="s">
        <v>52</v>
      </c>
      <c r="C483" s="148">
        <v>54893.515500000001</v>
      </c>
      <c r="D483" s="149">
        <v>1E-4</v>
      </c>
      <c r="E483" s="105">
        <f t="shared" si="238"/>
        <v>13206.929209462021</v>
      </c>
      <c r="F483" s="199">
        <f t="shared" si="239"/>
        <v>13207</v>
      </c>
      <c r="G483" s="201">
        <f t="shared" ref="G483:G514" si="258">C483-(C$7+C$8*F483)</f>
        <v>-4.8659999993105885E-2</v>
      </c>
      <c r="H483" s="199"/>
      <c r="I483" s="199"/>
      <c r="K483" s="177">
        <f t="shared" ref="K483:K514" si="259">G483</f>
        <v>-4.8659999993105885E-2</v>
      </c>
      <c r="O483" s="177">
        <f t="shared" ca="1" si="240"/>
        <v>-3.1901702838176171E-2</v>
      </c>
      <c r="Q483" s="198">
        <f t="shared" si="241"/>
        <v>39875.015500000001</v>
      </c>
      <c r="S483" s="178">
        <f t="shared" ref="S483:S514" si="260">S$18</f>
        <v>1</v>
      </c>
      <c r="Z483" s="177">
        <f t="shared" si="242"/>
        <v>13207</v>
      </c>
      <c r="AA483" s="177">
        <f t="shared" si="243"/>
        <v>-4.8734476236685212E-2</v>
      </c>
      <c r="AB483" s="177">
        <f t="shared" si="244"/>
        <v>-5.8391659265582999E-2</v>
      </c>
      <c r="AC483" s="177">
        <f t="shared" si="245"/>
        <v>-4.8659999993105885E-2</v>
      </c>
      <c r="AD483" s="177">
        <f t="shared" si="246"/>
        <v>7.447624357932725E-5</v>
      </c>
      <c r="AE483" s="177">
        <f t="shared" si="247"/>
        <v>5.5467108576872835E-9</v>
      </c>
      <c r="AF483" s="177">
        <f t="shared" si="248"/>
        <v>-4.8659999993105885E-2</v>
      </c>
      <c r="AG483" s="178"/>
      <c r="AH483" s="177">
        <f t="shared" si="249"/>
        <v>9.7316592724771139E-3</v>
      </c>
      <c r="AI483" s="177">
        <f t="shared" si="250"/>
        <v>0.80607374148722577</v>
      </c>
      <c r="AJ483" s="177">
        <f t="shared" si="251"/>
        <v>0.73814779582139045</v>
      </c>
      <c r="AK483" s="177">
        <f t="shared" si="252"/>
        <v>-5.1380736228712632E-3</v>
      </c>
      <c r="AL483" s="177">
        <f t="shared" si="253"/>
        <v>-3.1151038640569202</v>
      </c>
      <c r="AM483" s="177">
        <f t="shared" si="254"/>
        <v>-75.499224058113612</v>
      </c>
      <c r="AN483" s="177">
        <f t="shared" si="257"/>
        <v>22.02338760508675</v>
      </c>
      <c r="AO483" s="177">
        <f t="shared" si="257"/>
        <v>22.023388001731917</v>
      </c>
      <c r="AP483" s="177">
        <f t="shared" si="257"/>
        <v>22.023385956046319</v>
      </c>
      <c r="AQ483" s="177">
        <f t="shared" si="257"/>
        <v>22.023396506610201</v>
      </c>
      <c r="AR483" s="177">
        <f t="shared" si="257"/>
        <v>22.023342092422762</v>
      </c>
      <c r="AS483" s="177">
        <f t="shared" si="257"/>
        <v>22.023622732836976</v>
      </c>
      <c r="AT483" s="177">
        <f t="shared" si="257"/>
        <v>22.022175360750026</v>
      </c>
      <c r="AU483" s="177">
        <f t="shared" si="255"/>
        <v>22.029640787136834</v>
      </c>
    </row>
    <row r="484" spans="1:47" s="177" customFormat="1" ht="12.95" customHeight="1" x14ac:dyDescent="0.2">
      <c r="A484" s="59" t="s">
        <v>223</v>
      </c>
      <c r="B484" s="60" t="s">
        <v>97</v>
      </c>
      <c r="C484" s="59">
        <v>54893.515599999999</v>
      </c>
      <c r="D484" s="59">
        <v>3.7000000000000002E-3</v>
      </c>
      <c r="E484" s="199">
        <f t="shared" si="238"/>
        <v>13206.929354941956</v>
      </c>
      <c r="F484" s="199">
        <f t="shared" si="239"/>
        <v>13207</v>
      </c>
      <c r="G484" s="201">
        <f t="shared" si="258"/>
        <v>-4.8559999995632097E-2</v>
      </c>
      <c r="H484" s="199"/>
      <c r="I484" s="199"/>
      <c r="K484" s="177">
        <f t="shared" si="259"/>
        <v>-4.8559999995632097E-2</v>
      </c>
      <c r="O484" s="177">
        <f t="shared" ca="1" si="240"/>
        <v>-3.1901702838176171E-2</v>
      </c>
      <c r="Q484" s="198">
        <f t="shared" si="241"/>
        <v>39875.015599999999</v>
      </c>
      <c r="S484" s="178">
        <f t="shared" si="260"/>
        <v>1</v>
      </c>
      <c r="Z484" s="177">
        <f t="shared" si="242"/>
        <v>13207</v>
      </c>
      <c r="AA484" s="177">
        <f t="shared" si="243"/>
        <v>-4.8734476236685212E-2</v>
      </c>
      <c r="AB484" s="177">
        <f t="shared" si="244"/>
        <v>-5.8291659268109211E-2</v>
      </c>
      <c r="AC484" s="177">
        <f t="shared" si="245"/>
        <v>-4.8559999995632097E-2</v>
      </c>
      <c r="AD484" s="177">
        <f t="shared" si="246"/>
        <v>1.7447624105311477E-4</v>
      </c>
      <c r="AE484" s="177">
        <f t="shared" si="247"/>
        <v>3.044195869202461E-8</v>
      </c>
      <c r="AF484" s="177">
        <f t="shared" si="248"/>
        <v>-4.8559999995632097E-2</v>
      </c>
      <c r="AG484" s="178"/>
      <c r="AH484" s="177">
        <f t="shared" si="249"/>
        <v>9.7316592724771139E-3</v>
      </c>
      <c r="AI484" s="177">
        <f t="shared" si="250"/>
        <v>0.80607374148722577</v>
      </c>
      <c r="AJ484" s="177">
        <f t="shared" si="251"/>
        <v>0.73814779582139045</v>
      </c>
      <c r="AK484" s="177">
        <f t="shared" si="252"/>
        <v>-5.1380736228712632E-3</v>
      </c>
      <c r="AL484" s="177">
        <f t="shared" si="253"/>
        <v>-3.1151038640569202</v>
      </c>
      <c r="AM484" s="177">
        <f t="shared" si="254"/>
        <v>-75.499224058113612</v>
      </c>
      <c r="AN484" s="177">
        <f t="shared" si="257"/>
        <v>22.02338760508675</v>
      </c>
      <c r="AO484" s="177">
        <f t="shared" si="257"/>
        <v>22.023388001731917</v>
      </c>
      <c r="AP484" s="177">
        <f t="shared" si="257"/>
        <v>22.023385956046319</v>
      </c>
      <c r="AQ484" s="177">
        <f t="shared" si="257"/>
        <v>22.023396506610201</v>
      </c>
      <c r="AR484" s="177">
        <f t="shared" si="257"/>
        <v>22.023342092422762</v>
      </c>
      <c r="AS484" s="177">
        <f t="shared" si="257"/>
        <v>22.023622732836976</v>
      </c>
      <c r="AT484" s="177">
        <f t="shared" si="257"/>
        <v>22.022175360750026</v>
      </c>
      <c r="AU484" s="177">
        <f t="shared" si="255"/>
        <v>22.029640787136834</v>
      </c>
    </row>
    <row r="485" spans="1:47" s="177" customFormat="1" ht="12.95" customHeight="1" x14ac:dyDescent="0.2">
      <c r="A485" s="147" t="s">
        <v>275</v>
      </c>
      <c r="B485" s="147" t="s">
        <v>52</v>
      </c>
      <c r="C485" s="148">
        <v>54897.639840000003</v>
      </c>
      <c r="D485" s="149">
        <v>1E-4</v>
      </c>
      <c r="E485" s="105">
        <f t="shared" si="238"/>
        <v>13212.929296749986</v>
      </c>
      <c r="F485" s="199">
        <f t="shared" si="239"/>
        <v>13213</v>
      </c>
      <c r="G485" s="201">
        <f t="shared" si="258"/>
        <v>-4.8599999994621612E-2</v>
      </c>
      <c r="H485" s="199"/>
      <c r="I485" s="199"/>
      <c r="K485" s="177">
        <f t="shared" si="259"/>
        <v>-4.8599999994621612E-2</v>
      </c>
      <c r="O485" s="177">
        <f t="shared" ca="1" si="240"/>
        <v>-3.195819595298649E-2</v>
      </c>
      <c r="Q485" s="198">
        <f t="shared" si="241"/>
        <v>39879.139840000003</v>
      </c>
      <c r="S485" s="178">
        <f t="shared" si="260"/>
        <v>1</v>
      </c>
      <c r="Z485" s="177">
        <f t="shared" si="242"/>
        <v>13213</v>
      </c>
      <c r="AA485" s="177">
        <f t="shared" si="243"/>
        <v>-4.8733947656062204E-2</v>
      </c>
      <c r="AB485" s="177">
        <f t="shared" si="244"/>
        <v>-5.835418264451657E-2</v>
      </c>
      <c r="AC485" s="177">
        <f t="shared" si="245"/>
        <v>-4.8599999994621612E-2</v>
      </c>
      <c r="AD485" s="177">
        <f t="shared" si="246"/>
        <v>1.3394766144059211E-4</v>
      </c>
      <c r="AE485" s="177">
        <f t="shared" si="247"/>
        <v>1.7941976005403486E-8</v>
      </c>
      <c r="AF485" s="177">
        <f t="shared" si="248"/>
        <v>-4.8599999994621612E-2</v>
      </c>
      <c r="AG485" s="178"/>
      <c r="AH485" s="177">
        <f t="shared" si="249"/>
        <v>9.7541826498949609E-3</v>
      </c>
      <c r="AI485" s="177">
        <f t="shared" si="250"/>
        <v>0.80608523158132761</v>
      </c>
      <c r="AJ485" s="177">
        <f t="shared" si="251"/>
        <v>0.73959596070607492</v>
      </c>
      <c r="AK485" s="177">
        <f t="shared" si="252"/>
        <v>-5.554829470831921E-3</v>
      </c>
      <c r="AL485" s="177">
        <f t="shared" si="253"/>
        <v>-3.1129547583222656</v>
      </c>
      <c r="AM485" s="177">
        <f t="shared" si="254"/>
        <v>-69.832761495745103</v>
      </c>
      <c r="AN485" s="177">
        <f t="shared" si="257"/>
        <v>22.026003077455329</v>
      </c>
      <c r="AO485" s="177">
        <f t="shared" si="257"/>
        <v>22.026003506028303</v>
      </c>
      <c r="AP485" s="177">
        <f t="shared" si="257"/>
        <v>22.026001295481972</v>
      </c>
      <c r="AQ485" s="177">
        <f t="shared" si="257"/>
        <v>22.026012697311241</v>
      </c>
      <c r="AR485" s="177">
        <f t="shared" si="257"/>
        <v>22.025953887594603</v>
      </c>
      <c r="AS485" s="177">
        <f t="shared" si="257"/>
        <v>22.026257224670136</v>
      </c>
      <c r="AT485" s="177">
        <f t="shared" si="257"/>
        <v>22.024692663831757</v>
      </c>
      <c r="AU485" s="177">
        <f t="shared" si="255"/>
        <v>22.032763366833841</v>
      </c>
    </row>
    <row r="486" spans="1:47" s="177" customFormat="1" ht="12.95" customHeight="1" x14ac:dyDescent="0.2">
      <c r="A486" s="59" t="s">
        <v>223</v>
      </c>
      <c r="B486" s="60" t="s">
        <v>97</v>
      </c>
      <c r="C486" s="59">
        <v>54897.640200000002</v>
      </c>
      <c r="D486" s="59">
        <v>2E-3</v>
      </c>
      <c r="E486" s="199">
        <f t="shared" si="238"/>
        <v>13212.929820477762</v>
      </c>
      <c r="F486" s="199">
        <f t="shared" si="239"/>
        <v>13213</v>
      </c>
      <c r="G486" s="201">
        <f t="shared" si="258"/>
        <v>-4.8239999996440019E-2</v>
      </c>
      <c r="H486" s="199"/>
      <c r="I486" s="199"/>
      <c r="K486" s="177">
        <f t="shared" si="259"/>
        <v>-4.8239999996440019E-2</v>
      </c>
      <c r="O486" s="177">
        <f t="shared" ca="1" si="240"/>
        <v>-3.195819595298649E-2</v>
      </c>
      <c r="Q486" s="198">
        <f t="shared" si="241"/>
        <v>39879.140200000002</v>
      </c>
      <c r="S486" s="178">
        <f t="shared" si="260"/>
        <v>1</v>
      </c>
      <c r="Z486" s="177">
        <f t="shared" si="242"/>
        <v>13213</v>
      </c>
      <c r="AA486" s="177">
        <f t="shared" si="243"/>
        <v>-4.8733947656062204E-2</v>
      </c>
      <c r="AB486" s="177">
        <f t="shared" si="244"/>
        <v>-5.7994182646334977E-2</v>
      </c>
      <c r="AC486" s="177">
        <f t="shared" si="245"/>
        <v>-4.8239999996440019E-2</v>
      </c>
      <c r="AD486" s="177">
        <f t="shared" si="246"/>
        <v>4.9394765962218479E-4</v>
      </c>
      <c r="AE486" s="177">
        <f t="shared" si="247"/>
        <v>2.4398429044623373E-7</v>
      </c>
      <c r="AF486" s="177">
        <f t="shared" si="248"/>
        <v>-4.8239999996440019E-2</v>
      </c>
      <c r="AG486" s="178"/>
      <c r="AH486" s="177">
        <f t="shared" si="249"/>
        <v>9.7541826498949609E-3</v>
      </c>
      <c r="AI486" s="177">
        <f t="shared" si="250"/>
        <v>0.80608523158132761</v>
      </c>
      <c r="AJ486" s="177">
        <f t="shared" si="251"/>
        <v>0.73959596070607492</v>
      </c>
      <c r="AK486" s="177">
        <f t="shared" si="252"/>
        <v>-5.554829470831921E-3</v>
      </c>
      <c r="AL486" s="177">
        <f t="shared" si="253"/>
        <v>-3.1129547583222656</v>
      </c>
      <c r="AM486" s="177">
        <f t="shared" si="254"/>
        <v>-69.832761495745103</v>
      </c>
      <c r="AN486" s="177">
        <f t="shared" si="257"/>
        <v>22.026003077455329</v>
      </c>
      <c r="AO486" s="177">
        <f t="shared" si="257"/>
        <v>22.026003506028303</v>
      </c>
      <c r="AP486" s="177">
        <f t="shared" si="257"/>
        <v>22.026001295481972</v>
      </c>
      <c r="AQ486" s="177">
        <f t="shared" si="257"/>
        <v>22.026012697311241</v>
      </c>
      <c r="AR486" s="177">
        <f t="shared" si="257"/>
        <v>22.025953887594603</v>
      </c>
      <c r="AS486" s="177">
        <f t="shared" si="257"/>
        <v>22.026257224670136</v>
      </c>
      <c r="AT486" s="177">
        <f t="shared" si="257"/>
        <v>22.024692663831757</v>
      </c>
      <c r="AU486" s="177">
        <f t="shared" si="255"/>
        <v>22.032763366833841</v>
      </c>
    </row>
    <row r="487" spans="1:47" s="177" customFormat="1" ht="12.95" customHeight="1" x14ac:dyDescent="0.2">
      <c r="A487" s="70" t="s">
        <v>226</v>
      </c>
      <c r="B487" s="60" t="s">
        <v>97</v>
      </c>
      <c r="C487" s="59">
        <v>54908.637499999997</v>
      </c>
      <c r="D487" s="59">
        <v>2.0000000000000001E-4</v>
      </c>
      <c r="E487" s="199">
        <f t="shared" si="238"/>
        <v>13228.928685734236</v>
      </c>
      <c r="F487" s="199">
        <f t="shared" si="239"/>
        <v>13229</v>
      </c>
      <c r="G487" s="201">
        <f t="shared" si="258"/>
        <v>-4.9019999998563435E-2</v>
      </c>
      <c r="H487" s="199"/>
      <c r="I487" s="199"/>
      <c r="K487" s="177">
        <f t="shared" si="259"/>
        <v>-4.9019999998563435E-2</v>
      </c>
      <c r="O487" s="177">
        <f t="shared" ca="1" si="240"/>
        <v>-3.2108844259147382E-2</v>
      </c>
      <c r="Q487" s="198">
        <f t="shared" si="241"/>
        <v>39890.137499999997</v>
      </c>
      <c r="S487" s="178">
        <f t="shared" si="260"/>
        <v>1</v>
      </c>
      <c r="Z487" s="177">
        <f t="shared" si="242"/>
        <v>13229</v>
      </c>
      <c r="AA487" s="177">
        <f t="shared" si="243"/>
        <v>-4.8732855554702414E-2</v>
      </c>
      <c r="AB487" s="177">
        <f t="shared" si="244"/>
        <v>-5.8833920041648335E-2</v>
      </c>
      <c r="AC487" s="177">
        <f t="shared" si="245"/>
        <v>-4.9019999998563435E-2</v>
      </c>
      <c r="AD487" s="177">
        <f t="shared" si="246"/>
        <v>-2.8714444386102045E-4</v>
      </c>
      <c r="AE487" s="177">
        <f t="shared" si="247"/>
        <v>8.2451931640254725E-8</v>
      </c>
      <c r="AF487" s="177">
        <f t="shared" si="248"/>
        <v>-4.9019999998563435E-2</v>
      </c>
      <c r="AG487" s="178"/>
      <c r="AH487" s="177">
        <f t="shared" si="249"/>
        <v>9.813920043084904E-3</v>
      </c>
      <c r="AI487" s="177">
        <f t="shared" si="250"/>
        <v>0.80612025244831109</v>
      </c>
      <c r="AJ487" s="177">
        <f t="shared" si="251"/>
        <v>0.74344123232742343</v>
      </c>
      <c r="AK487" s="177">
        <f t="shared" si="252"/>
        <v>-6.6661106059505157E-3</v>
      </c>
      <c r="AL487" s="177">
        <f t="shared" si="253"/>
        <v>-3.1072234854576317</v>
      </c>
      <c r="AM487" s="177">
        <f t="shared" si="254"/>
        <v>-58.185962347057654</v>
      </c>
      <c r="AN487" s="177">
        <f t="shared" si="257"/>
        <v>22.03297786776271</v>
      </c>
      <c r="AO487" s="177">
        <f t="shared" si="257"/>
        <v>22.032978381180872</v>
      </c>
      <c r="AP487" s="177">
        <f t="shared" si="257"/>
        <v>22.032975732300994</v>
      </c>
      <c r="AQ487" s="177">
        <f t="shared" si="257"/>
        <v>22.032989398678136</v>
      </c>
      <c r="AR487" s="177">
        <f t="shared" si="257"/>
        <v>22.032918889764627</v>
      </c>
      <c r="AS487" s="177">
        <f t="shared" si="257"/>
        <v>22.033282668504725</v>
      </c>
      <c r="AT487" s="177">
        <f t="shared" si="257"/>
        <v>22.031405872799763</v>
      </c>
      <c r="AU487" s="177">
        <f t="shared" si="255"/>
        <v>22.041090246025849</v>
      </c>
    </row>
    <row r="488" spans="1:47" s="177" customFormat="1" ht="12.95" customHeight="1" x14ac:dyDescent="0.2">
      <c r="A488" s="147" t="s">
        <v>275</v>
      </c>
      <c r="B488" s="147" t="s">
        <v>52</v>
      </c>
      <c r="C488" s="148">
        <v>54908.637799999997</v>
      </c>
      <c r="D488" s="149">
        <v>1E-4</v>
      </c>
      <c r="E488" s="105">
        <f t="shared" si="238"/>
        <v>13228.929122174051</v>
      </c>
      <c r="F488" s="199">
        <f t="shared" si="239"/>
        <v>13229</v>
      </c>
      <c r="G488" s="201">
        <f t="shared" si="258"/>
        <v>-4.8719999998866115E-2</v>
      </c>
      <c r="H488" s="199"/>
      <c r="I488" s="199"/>
      <c r="K488" s="177">
        <f t="shared" si="259"/>
        <v>-4.8719999998866115E-2</v>
      </c>
      <c r="O488" s="177">
        <f t="shared" ca="1" si="240"/>
        <v>-3.2108844259147382E-2</v>
      </c>
      <c r="Q488" s="198">
        <f t="shared" si="241"/>
        <v>39890.137799999997</v>
      </c>
      <c r="S488" s="178">
        <f t="shared" si="260"/>
        <v>1</v>
      </c>
      <c r="Z488" s="177">
        <f t="shared" si="242"/>
        <v>13229</v>
      </c>
      <c r="AA488" s="177">
        <f t="shared" si="243"/>
        <v>-4.8732855554702414E-2</v>
      </c>
      <c r="AB488" s="177">
        <f t="shared" si="244"/>
        <v>-5.8533920041951015E-2</v>
      </c>
      <c r="AC488" s="177">
        <f t="shared" si="245"/>
        <v>-4.8719999998866115E-2</v>
      </c>
      <c r="AD488" s="177">
        <f t="shared" si="246"/>
        <v>1.2855555836299715E-5</v>
      </c>
      <c r="AE488" s="177">
        <f t="shared" si="247"/>
        <v>1.6526531586021966E-10</v>
      </c>
      <c r="AF488" s="177">
        <f t="shared" si="248"/>
        <v>-4.8719999998866115E-2</v>
      </c>
      <c r="AG488" s="178"/>
      <c r="AH488" s="177">
        <f t="shared" si="249"/>
        <v>9.813920043084904E-3</v>
      </c>
      <c r="AI488" s="177">
        <f t="shared" si="250"/>
        <v>0.80612025244831109</v>
      </c>
      <c r="AJ488" s="177">
        <f t="shared" si="251"/>
        <v>0.74344123232742343</v>
      </c>
      <c r="AK488" s="177">
        <f t="shared" si="252"/>
        <v>-6.6661106059505157E-3</v>
      </c>
      <c r="AL488" s="177">
        <f t="shared" si="253"/>
        <v>-3.1072234854576317</v>
      </c>
      <c r="AM488" s="177">
        <f t="shared" si="254"/>
        <v>-58.185962347057654</v>
      </c>
      <c r="AN488" s="177">
        <f t="shared" si="257"/>
        <v>22.03297786776271</v>
      </c>
      <c r="AO488" s="177">
        <f t="shared" si="257"/>
        <v>22.032978381180872</v>
      </c>
      <c r="AP488" s="177">
        <f t="shared" si="257"/>
        <v>22.032975732300994</v>
      </c>
      <c r="AQ488" s="177">
        <f t="shared" si="257"/>
        <v>22.032989398678136</v>
      </c>
      <c r="AR488" s="177">
        <f t="shared" si="257"/>
        <v>22.032918889764627</v>
      </c>
      <c r="AS488" s="177">
        <f t="shared" si="257"/>
        <v>22.033282668504725</v>
      </c>
      <c r="AT488" s="177">
        <f t="shared" si="257"/>
        <v>22.031405872799763</v>
      </c>
      <c r="AU488" s="177">
        <f t="shared" si="255"/>
        <v>22.041090246025849</v>
      </c>
    </row>
    <row r="489" spans="1:47" s="177" customFormat="1" ht="12.95" customHeight="1" x14ac:dyDescent="0.2">
      <c r="A489" s="147" t="s">
        <v>275</v>
      </c>
      <c r="B489" s="147" t="s">
        <v>52</v>
      </c>
      <c r="C489" s="148">
        <v>54910.354780000001</v>
      </c>
      <c r="D489" s="149">
        <v>1E-4</v>
      </c>
      <c r="E489" s="105">
        <f t="shared" si="238"/>
        <v>13231.426983618965</v>
      </c>
      <c r="F489" s="199">
        <f t="shared" si="239"/>
        <v>13231.5</v>
      </c>
      <c r="G489" s="201">
        <f t="shared" si="258"/>
        <v>-5.0189999994472601E-2</v>
      </c>
      <c r="H489" s="199"/>
      <c r="I489" s="199"/>
      <c r="K489" s="177">
        <f t="shared" si="259"/>
        <v>-5.0189999994472601E-2</v>
      </c>
      <c r="O489" s="177">
        <f t="shared" ca="1" si="240"/>
        <v>-3.2132383056985014E-2</v>
      </c>
      <c r="Q489" s="198">
        <f t="shared" si="241"/>
        <v>39891.854780000001</v>
      </c>
      <c r="S489" s="178">
        <f t="shared" si="260"/>
        <v>1</v>
      </c>
      <c r="Z489" s="177">
        <f t="shared" si="242"/>
        <v>13231.5</v>
      </c>
      <c r="AA489" s="177">
        <f t="shared" si="243"/>
        <v>-4.8732726738963957E-2</v>
      </c>
      <c r="AB489" s="177">
        <f t="shared" si="244"/>
        <v>-6.0013211194753641E-2</v>
      </c>
      <c r="AC489" s="177">
        <f t="shared" si="245"/>
        <v>-5.0189999994472601E-2</v>
      </c>
      <c r="AD489" s="177">
        <f t="shared" si="246"/>
        <v>-1.457273255508644E-3</v>
      </c>
      <c r="AE489" s="177">
        <f t="shared" si="247"/>
        <v>2.1236453412207617E-6</v>
      </c>
      <c r="AF489" s="177">
        <f t="shared" si="248"/>
        <v>-5.0189999994472601E-2</v>
      </c>
      <c r="AG489" s="178"/>
      <c r="AH489" s="177">
        <f t="shared" si="249"/>
        <v>9.8232112002810384E-3</v>
      </c>
      <c r="AI489" s="177">
        <f t="shared" si="250"/>
        <v>0.80612630008544861</v>
      </c>
      <c r="AJ489" s="177">
        <f t="shared" si="251"/>
        <v>0.74403988455451597</v>
      </c>
      <c r="AK489" s="177">
        <f t="shared" si="252"/>
        <v>-6.8397385008371926E-3</v>
      </c>
      <c r="AL489" s="177">
        <f t="shared" si="253"/>
        <v>-3.1063279272908804</v>
      </c>
      <c r="AM489" s="177">
        <f t="shared" si="254"/>
        <v>-56.708017862750822</v>
      </c>
      <c r="AN489" s="177">
        <f t="shared" si="257"/>
        <v>22.034067707217876</v>
      </c>
      <c r="AO489" s="177">
        <f t="shared" si="257"/>
        <v>22.034068233850498</v>
      </c>
      <c r="AP489" s="177">
        <f t="shared" si="257"/>
        <v>22.034065516667653</v>
      </c>
      <c r="AQ489" s="177">
        <f t="shared" si="257"/>
        <v>22.034079536088544</v>
      </c>
      <c r="AR489" s="177">
        <f t="shared" si="257"/>
        <v>22.034007202378486</v>
      </c>
      <c r="AS489" s="177">
        <f t="shared" si="257"/>
        <v>22.034380413192519</v>
      </c>
      <c r="AT489" s="177">
        <f t="shared" si="257"/>
        <v>22.032454869515256</v>
      </c>
      <c r="AU489" s="177">
        <f t="shared" si="255"/>
        <v>22.042391320899601</v>
      </c>
    </row>
    <row r="490" spans="1:47" s="177" customFormat="1" ht="12.95" customHeight="1" x14ac:dyDescent="0.2">
      <c r="A490" s="59" t="s">
        <v>223</v>
      </c>
      <c r="B490" s="60" t="s">
        <v>96</v>
      </c>
      <c r="C490" s="59">
        <v>54910.356299999999</v>
      </c>
      <c r="D490" s="59">
        <v>1.2999999999999999E-3</v>
      </c>
      <c r="E490" s="199">
        <f t="shared" si="238"/>
        <v>13231.429194914024</v>
      </c>
      <c r="F490" s="199">
        <f t="shared" si="239"/>
        <v>13231.5</v>
      </c>
      <c r="G490" s="201">
        <f t="shared" si="258"/>
        <v>-4.8669999996491242E-2</v>
      </c>
      <c r="H490" s="199"/>
      <c r="I490" s="199"/>
      <c r="K490" s="177">
        <f t="shared" si="259"/>
        <v>-4.8669999996491242E-2</v>
      </c>
      <c r="O490" s="177">
        <f t="shared" ca="1" si="240"/>
        <v>-3.2132383056985014E-2</v>
      </c>
      <c r="Q490" s="198">
        <f t="shared" si="241"/>
        <v>39891.856299999999</v>
      </c>
      <c r="S490" s="178">
        <f t="shared" si="260"/>
        <v>1</v>
      </c>
      <c r="Z490" s="177">
        <f t="shared" si="242"/>
        <v>13231.5</v>
      </c>
      <c r="AA490" s="177">
        <f t="shared" si="243"/>
        <v>-4.8732726738963957E-2</v>
      </c>
      <c r="AB490" s="177">
        <f t="shared" si="244"/>
        <v>-5.8493211196772282E-2</v>
      </c>
      <c r="AC490" s="177">
        <f t="shared" si="245"/>
        <v>-4.8669999996491242E-2</v>
      </c>
      <c r="AD490" s="177">
        <f t="shared" si="246"/>
        <v>6.2726742472714314E-5</v>
      </c>
      <c r="AE490" s="177">
        <f t="shared" si="247"/>
        <v>3.9346442212382221E-9</v>
      </c>
      <c r="AF490" s="177">
        <f t="shared" si="248"/>
        <v>-4.8669999996491242E-2</v>
      </c>
      <c r="AG490" s="178"/>
      <c r="AH490" s="177">
        <f t="shared" si="249"/>
        <v>9.8232112002810384E-3</v>
      </c>
      <c r="AI490" s="177">
        <f t="shared" si="250"/>
        <v>0.80612630008544861</v>
      </c>
      <c r="AJ490" s="177">
        <f t="shared" si="251"/>
        <v>0.74403988455451597</v>
      </c>
      <c r="AK490" s="177">
        <f t="shared" si="252"/>
        <v>-6.8397385008371926E-3</v>
      </c>
      <c r="AL490" s="177">
        <f t="shared" si="253"/>
        <v>-3.1063279272908804</v>
      </c>
      <c r="AM490" s="177">
        <f t="shared" si="254"/>
        <v>-56.708017862750822</v>
      </c>
      <c r="AN490" s="177">
        <f t="shared" si="257"/>
        <v>22.034067707217876</v>
      </c>
      <c r="AO490" s="177">
        <f t="shared" si="257"/>
        <v>22.034068233850498</v>
      </c>
      <c r="AP490" s="177">
        <f t="shared" si="257"/>
        <v>22.034065516667653</v>
      </c>
      <c r="AQ490" s="177">
        <f t="shared" si="257"/>
        <v>22.034079536088544</v>
      </c>
      <c r="AR490" s="177">
        <f t="shared" si="257"/>
        <v>22.034007202378486</v>
      </c>
      <c r="AS490" s="177">
        <f t="shared" si="257"/>
        <v>22.034380413192519</v>
      </c>
      <c r="AT490" s="177">
        <f t="shared" si="257"/>
        <v>22.032454869515256</v>
      </c>
      <c r="AU490" s="177">
        <f t="shared" si="255"/>
        <v>22.042391320899601</v>
      </c>
    </row>
    <row r="491" spans="1:47" s="177" customFormat="1" ht="12.95" customHeight="1" x14ac:dyDescent="0.2">
      <c r="A491" s="70" t="s">
        <v>226</v>
      </c>
      <c r="B491" s="60" t="s">
        <v>97</v>
      </c>
      <c r="C491" s="59">
        <v>54911.379500000003</v>
      </c>
      <c r="D491" s="59">
        <v>1E-4</v>
      </c>
      <c r="E491" s="199">
        <f t="shared" si="238"/>
        <v>13232.917745642884</v>
      </c>
      <c r="F491" s="199">
        <f t="shared" si="239"/>
        <v>13233</v>
      </c>
      <c r="G491" s="201">
        <f t="shared" si="258"/>
        <v>-5.6539999997767154E-2</v>
      </c>
      <c r="H491" s="199"/>
      <c r="I491" s="199"/>
      <c r="K491" s="177">
        <f t="shared" si="259"/>
        <v>-5.6539999997767154E-2</v>
      </c>
      <c r="O491" s="177">
        <f t="shared" ca="1" si="240"/>
        <v>-3.2146506335687594E-2</v>
      </c>
      <c r="Q491" s="198">
        <f t="shared" si="241"/>
        <v>39892.879500000003</v>
      </c>
      <c r="S491" s="178">
        <f t="shared" si="260"/>
        <v>1</v>
      </c>
      <c r="Z491" s="177">
        <f t="shared" si="242"/>
        <v>13233</v>
      </c>
      <c r="AA491" s="177">
        <f t="shared" si="243"/>
        <v>-4.8732654887653493E-2</v>
      </c>
      <c r="AB491" s="177">
        <f t="shared" si="244"/>
        <v>-6.6368780326398785E-2</v>
      </c>
      <c r="AC491" s="177">
        <f t="shared" si="245"/>
        <v>-5.6539999997767154E-2</v>
      </c>
      <c r="AD491" s="177">
        <f t="shared" si="246"/>
        <v>-7.8073451101136615E-3</v>
      </c>
      <c r="AE491" s="177">
        <f t="shared" si="247"/>
        <v>6.0954637668415703E-5</v>
      </c>
      <c r="AF491" s="177">
        <f t="shared" si="248"/>
        <v>-5.6539999997767154E-2</v>
      </c>
      <c r="AG491" s="178"/>
      <c r="AH491" s="177">
        <f t="shared" si="249"/>
        <v>9.8287803286316328E-3</v>
      </c>
      <c r="AI491" s="177">
        <f t="shared" si="250"/>
        <v>0.80613000334915075</v>
      </c>
      <c r="AJ491" s="177">
        <f t="shared" si="251"/>
        <v>0.7443987938352149</v>
      </c>
      <c r="AK491" s="177">
        <f t="shared" si="252"/>
        <v>-6.9439138759820659E-3</v>
      </c>
      <c r="AL491" s="177">
        <f t="shared" si="253"/>
        <v>-3.1057905858792156</v>
      </c>
      <c r="AM491" s="177">
        <f t="shared" si="254"/>
        <v>-55.856728171684544</v>
      </c>
      <c r="AN491" s="177">
        <f t="shared" ref="AN491:AT500" si="261">$AU491+$AB$7*SIN(AO491)</f>
        <v>22.034721614853634</v>
      </c>
      <c r="AO491" s="177">
        <f t="shared" si="261"/>
        <v>22.034722149409014</v>
      </c>
      <c r="AP491" s="177">
        <f t="shared" si="261"/>
        <v>22.03471939127034</v>
      </c>
      <c r="AQ491" s="177">
        <f t="shared" si="261"/>
        <v>22.034733622407352</v>
      </c>
      <c r="AR491" s="177">
        <f t="shared" si="261"/>
        <v>22.034660194264923</v>
      </c>
      <c r="AS491" s="177">
        <f t="shared" si="261"/>
        <v>22.035039062662552</v>
      </c>
      <c r="AT491" s="177">
        <f t="shared" si="261"/>
        <v>22.03308427559103</v>
      </c>
      <c r="AU491" s="177">
        <f t="shared" si="255"/>
        <v>22.043171965823852</v>
      </c>
    </row>
    <row r="492" spans="1:47" s="177" customFormat="1" ht="12.95" customHeight="1" x14ac:dyDescent="0.2">
      <c r="A492" s="59" t="s">
        <v>223</v>
      </c>
      <c r="B492" s="60" t="s">
        <v>97</v>
      </c>
      <c r="C492" s="59">
        <v>54911.387499999997</v>
      </c>
      <c r="D492" s="59">
        <v>2.2000000000000001E-3</v>
      </c>
      <c r="E492" s="199">
        <f t="shared" si="238"/>
        <v>13232.929384037941</v>
      </c>
      <c r="F492" s="199">
        <f t="shared" si="239"/>
        <v>13233</v>
      </c>
      <c r="G492" s="201">
        <f t="shared" si="258"/>
        <v>-4.8540000003413297E-2</v>
      </c>
      <c r="H492" s="199"/>
      <c r="I492" s="199"/>
      <c r="K492" s="177">
        <f t="shared" si="259"/>
        <v>-4.8540000003413297E-2</v>
      </c>
      <c r="O492" s="177">
        <f t="shared" ca="1" si="240"/>
        <v>-3.2146506335687594E-2</v>
      </c>
      <c r="Q492" s="198">
        <f t="shared" si="241"/>
        <v>39892.887499999997</v>
      </c>
      <c r="S492" s="178">
        <f t="shared" si="260"/>
        <v>1</v>
      </c>
      <c r="Z492" s="177">
        <f t="shared" si="242"/>
        <v>13233</v>
      </c>
      <c r="AA492" s="177">
        <f t="shared" si="243"/>
        <v>-4.8732654887653493E-2</v>
      </c>
      <c r="AB492" s="177">
        <f t="shared" si="244"/>
        <v>-5.8368780332044928E-2</v>
      </c>
      <c r="AC492" s="177">
        <f t="shared" si="245"/>
        <v>-4.8540000003413297E-2</v>
      </c>
      <c r="AD492" s="177">
        <f t="shared" si="246"/>
        <v>1.9265488424019539E-4</v>
      </c>
      <c r="AE492" s="177">
        <f t="shared" si="247"/>
        <v>3.7115904421603088E-8</v>
      </c>
      <c r="AF492" s="177">
        <f t="shared" si="248"/>
        <v>-4.8540000003413297E-2</v>
      </c>
      <c r="AG492" s="178"/>
      <c r="AH492" s="177">
        <f t="shared" si="249"/>
        <v>9.8287803286316328E-3</v>
      </c>
      <c r="AI492" s="177">
        <f t="shared" si="250"/>
        <v>0.80613000334915075</v>
      </c>
      <c r="AJ492" s="177">
        <f t="shared" si="251"/>
        <v>0.7443987938352149</v>
      </c>
      <c r="AK492" s="177">
        <f t="shared" si="252"/>
        <v>-6.9439138759820659E-3</v>
      </c>
      <c r="AL492" s="177">
        <f t="shared" si="253"/>
        <v>-3.1057905858792156</v>
      </c>
      <c r="AM492" s="177">
        <f t="shared" si="254"/>
        <v>-55.856728171684544</v>
      </c>
      <c r="AN492" s="177">
        <f t="shared" si="261"/>
        <v>22.034721614853634</v>
      </c>
      <c r="AO492" s="177">
        <f t="shared" si="261"/>
        <v>22.034722149409014</v>
      </c>
      <c r="AP492" s="177">
        <f t="shared" si="261"/>
        <v>22.03471939127034</v>
      </c>
      <c r="AQ492" s="177">
        <f t="shared" si="261"/>
        <v>22.034733622407352</v>
      </c>
      <c r="AR492" s="177">
        <f t="shared" si="261"/>
        <v>22.034660194264923</v>
      </c>
      <c r="AS492" s="177">
        <f t="shared" si="261"/>
        <v>22.035039062662552</v>
      </c>
      <c r="AT492" s="177">
        <f t="shared" si="261"/>
        <v>22.03308427559103</v>
      </c>
      <c r="AU492" s="177">
        <f t="shared" si="255"/>
        <v>22.043171965823852</v>
      </c>
    </row>
    <row r="493" spans="1:47" s="177" customFormat="1" ht="12.95" customHeight="1" x14ac:dyDescent="0.2">
      <c r="A493" s="147" t="s">
        <v>275</v>
      </c>
      <c r="B493" s="147" t="s">
        <v>52</v>
      </c>
      <c r="C493" s="148">
        <v>54912.762669999996</v>
      </c>
      <c r="D493" s="149">
        <v>1E-4</v>
      </c>
      <c r="E493" s="105">
        <f t="shared" si="238"/>
        <v>13234.929980505687</v>
      </c>
      <c r="F493" s="199">
        <f t="shared" si="239"/>
        <v>13235</v>
      </c>
      <c r="G493" s="201">
        <f t="shared" si="258"/>
        <v>-4.8130000002856832E-2</v>
      </c>
      <c r="H493" s="199"/>
      <c r="I493" s="199"/>
      <c r="K493" s="177">
        <f t="shared" si="259"/>
        <v>-4.8130000002856832E-2</v>
      </c>
      <c r="O493" s="177">
        <f t="shared" ca="1" si="240"/>
        <v>-3.2165337373957714E-2</v>
      </c>
      <c r="Q493" s="198">
        <f t="shared" si="241"/>
        <v>39894.262669999996</v>
      </c>
      <c r="S493" s="178">
        <f t="shared" si="260"/>
        <v>1</v>
      </c>
      <c r="Z493" s="177">
        <f t="shared" si="242"/>
        <v>13235</v>
      </c>
      <c r="AA493" s="177">
        <f t="shared" si="243"/>
        <v>-4.8732565434650724E-2</v>
      </c>
      <c r="AB493" s="177">
        <f t="shared" si="244"/>
        <v>-5.7966199338071178E-2</v>
      </c>
      <c r="AC493" s="177">
        <f t="shared" si="245"/>
        <v>-4.8130000002856832E-2</v>
      </c>
      <c r="AD493" s="177">
        <f t="shared" si="246"/>
        <v>6.0256543179389166E-4</v>
      </c>
      <c r="AE493" s="177">
        <f t="shared" si="247"/>
        <v>3.6308509959295908E-7</v>
      </c>
      <c r="AF493" s="177">
        <f t="shared" si="248"/>
        <v>-4.8130000002856832E-2</v>
      </c>
      <c r="AG493" s="178"/>
      <c r="AH493" s="177">
        <f t="shared" si="249"/>
        <v>9.8361993352143445E-3</v>
      </c>
      <c r="AI493" s="177">
        <f t="shared" si="250"/>
        <v>0.80613502816445792</v>
      </c>
      <c r="AJ493" s="177">
        <f t="shared" si="251"/>
        <v>0.744877010354278</v>
      </c>
      <c r="AK493" s="177">
        <f t="shared" si="252"/>
        <v>-7.0828127549629185E-3</v>
      </c>
      <c r="AL493" s="177">
        <f t="shared" si="253"/>
        <v>-3.1050741229118364</v>
      </c>
      <c r="AM493" s="177">
        <f t="shared" si="254"/>
        <v>-54.760629487379632</v>
      </c>
      <c r="AN493" s="177">
        <f t="shared" si="261"/>
        <v>22.035593496418677</v>
      </c>
      <c r="AO493" s="177">
        <f t="shared" si="261"/>
        <v>22.035594041530683</v>
      </c>
      <c r="AP493" s="177">
        <f t="shared" si="261"/>
        <v>22.035591228815129</v>
      </c>
      <c r="AQ493" s="177">
        <f t="shared" si="261"/>
        <v>22.035605742109219</v>
      </c>
      <c r="AR493" s="177">
        <f t="shared" si="261"/>
        <v>22.035530855253963</v>
      </c>
      <c r="AS493" s="177">
        <f t="shared" si="261"/>
        <v>22.035917265119554</v>
      </c>
      <c r="AT493" s="177">
        <f t="shared" si="261"/>
        <v>22.03392349327077</v>
      </c>
      <c r="AU493" s="177">
        <f t="shared" si="255"/>
        <v>22.044212825722852</v>
      </c>
    </row>
    <row r="494" spans="1:47" s="177" customFormat="1" ht="12.95" customHeight="1" x14ac:dyDescent="0.2">
      <c r="A494" s="70" t="s">
        <v>226</v>
      </c>
      <c r="B494" s="60" t="s">
        <v>97</v>
      </c>
      <c r="C494" s="59">
        <v>54912.762799999997</v>
      </c>
      <c r="D494" s="59">
        <v>2.0000000000000001E-4</v>
      </c>
      <c r="E494" s="199">
        <f t="shared" si="238"/>
        <v>13234.930169629608</v>
      </c>
      <c r="F494" s="199">
        <f t="shared" si="239"/>
        <v>13235</v>
      </c>
      <c r="G494" s="201">
        <f t="shared" si="258"/>
        <v>-4.8000000002502929E-2</v>
      </c>
      <c r="H494" s="199"/>
      <c r="I494" s="199"/>
      <c r="K494" s="177">
        <f t="shared" si="259"/>
        <v>-4.8000000002502929E-2</v>
      </c>
      <c r="O494" s="177">
        <f t="shared" ca="1" si="240"/>
        <v>-3.2165337373957714E-2</v>
      </c>
      <c r="Q494" s="198">
        <f t="shared" si="241"/>
        <v>39894.262799999997</v>
      </c>
      <c r="S494" s="178">
        <f t="shared" si="260"/>
        <v>1</v>
      </c>
      <c r="Z494" s="177">
        <f t="shared" si="242"/>
        <v>13235</v>
      </c>
      <c r="AA494" s="177">
        <f t="shared" si="243"/>
        <v>-4.8732565434650724E-2</v>
      </c>
      <c r="AB494" s="177">
        <f t="shared" si="244"/>
        <v>-5.7836199337717276E-2</v>
      </c>
      <c r="AC494" s="177">
        <f t="shared" si="245"/>
        <v>-4.8000000002502929E-2</v>
      </c>
      <c r="AD494" s="177">
        <f t="shared" si="246"/>
        <v>7.3256543214779424E-4</v>
      </c>
      <c r="AE494" s="177">
        <f t="shared" si="247"/>
        <v>5.366521123778845E-7</v>
      </c>
      <c r="AF494" s="177">
        <f t="shared" si="248"/>
        <v>-4.8000000002502929E-2</v>
      </c>
      <c r="AG494" s="178"/>
      <c r="AH494" s="177">
        <f t="shared" si="249"/>
        <v>9.8361993352143445E-3</v>
      </c>
      <c r="AI494" s="177">
        <f t="shared" si="250"/>
        <v>0.80613502816445792</v>
      </c>
      <c r="AJ494" s="177">
        <f t="shared" si="251"/>
        <v>0.744877010354278</v>
      </c>
      <c r="AK494" s="177">
        <f t="shared" si="252"/>
        <v>-7.0828127549629185E-3</v>
      </c>
      <c r="AL494" s="177">
        <f t="shared" si="253"/>
        <v>-3.1050741229118364</v>
      </c>
      <c r="AM494" s="177">
        <f t="shared" si="254"/>
        <v>-54.760629487379632</v>
      </c>
      <c r="AN494" s="177">
        <f t="shared" si="261"/>
        <v>22.035593496418677</v>
      </c>
      <c r="AO494" s="177">
        <f t="shared" si="261"/>
        <v>22.035594041530683</v>
      </c>
      <c r="AP494" s="177">
        <f t="shared" si="261"/>
        <v>22.035591228815129</v>
      </c>
      <c r="AQ494" s="177">
        <f t="shared" si="261"/>
        <v>22.035605742109219</v>
      </c>
      <c r="AR494" s="177">
        <f t="shared" si="261"/>
        <v>22.035530855253963</v>
      </c>
      <c r="AS494" s="177">
        <f t="shared" si="261"/>
        <v>22.035917265119554</v>
      </c>
      <c r="AT494" s="177">
        <f t="shared" si="261"/>
        <v>22.03392349327077</v>
      </c>
      <c r="AU494" s="177">
        <f t="shared" si="255"/>
        <v>22.044212825722852</v>
      </c>
    </row>
    <row r="495" spans="1:47" s="177" customFormat="1" ht="12.95" customHeight="1" x14ac:dyDescent="0.2">
      <c r="A495" s="147" t="s">
        <v>275</v>
      </c>
      <c r="B495" s="147" t="s">
        <v>52</v>
      </c>
      <c r="C495" s="148">
        <v>54923.760269999999</v>
      </c>
      <c r="D495" s="149">
        <v>1E-4</v>
      </c>
      <c r="E495" s="105">
        <f t="shared" si="238"/>
        <v>13250.929282201987</v>
      </c>
      <c r="F495" s="199">
        <f t="shared" si="239"/>
        <v>13251</v>
      </c>
      <c r="G495" s="201">
        <f t="shared" si="258"/>
        <v>-4.860999999800697E-2</v>
      </c>
      <c r="H495" s="199"/>
      <c r="I495" s="199"/>
      <c r="K495" s="177">
        <f t="shared" si="259"/>
        <v>-4.860999999800697E-2</v>
      </c>
      <c r="O495" s="177">
        <f t="shared" ca="1" si="240"/>
        <v>-3.2315985680118592E-2</v>
      </c>
      <c r="Q495" s="198">
        <f t="shared" si="241"/>
        <v>39905.260269999999</v>
      </c>
      <c r="S495" s="178">
        <f t="shared" si="260"/>
        <v>1</v>
      </c>
      <c r="Z495" s="177">
        <f t="shared" si="242"/>
        <v>13251</v>
      </c>
      <c r="AA495" s="177">
        <f t="shared" si="243"/>
        <v>-4.8732111584694052E-2</v>
      </c>
      <c r="AB495" s="177">
        <f t="shared" si="244"/>
        <v>-5.850528347576258E-2</v>
      </c>
      <c r="AC495" s="177">
        <f t="shared" si="245"/>
        <v>-4.860999999800697E-2</v>
      </c>
      <c r="AD495" s="177">
        <f t="shared" si="246"/>
        <v>1.22111586687082E-4</v>
      </c>
      <c r="AE495" s="177">
        <f t="shared" si="247"/>
        <v>1.4911239603236742E-8</v>
      </c>
      <c r="AF495" s="177">
        <f t="shared" si="248"/>
        <v>-4.860999999800697E-2</v>
      </c>
      <c r="AG495" s="178"/>
      <c r="AH495" s="177">
        <f t="shared" si="249"/>
        <v>9.8952834777556106E-3</v>
      </c>
      <c r="AI495" s="177">
        <f t="shared" si="250"/>
        <v>0.80617881176837891</v>
      </c>
      <c r="AJ495" s="177">
        <f t="shared" si="251"/>
        <v>0.74868918214381464</v>
      </c>
      <c r="AK495" s="177">
        <f t="shared" si="252"/>
        <v>-8.1939327431874136E-3</v>
      </c>
      <c r="AL495" s="177">
        <f t="shared" si="253"/>
        <v>-3.0993420795200679</v>
      </c>
      <c r="AM495" s="177">
        <f t="shared" si="254"/>
        <v>-47.329592950531115</v>
      </c>
      <c r="AN495" s="177">
        <f t="shared" si="261"/>
        <v>22.04256875562983</v>
      </c>
      <c r="AO495" s="177">
        <f t="shared" si="261"/>
        <v>22.042569384886455</v>
      </c>
      <c r="AP495" s="177">
        <f t="shared" si="261"/>
        <v>22.042566136907752</v>
      </c>
      <c r="AQ495" s="177">
        <f t="shared" si="261"/>
        <v>22.042582901720259</v>
      </c>
      <c r="AR495" s="177">
        <f t="shared" si="261"/>
        <v>22.042496368383777</v>
      </c>
      <c r="AS495" s="177">
        <f t="shared" si="261"/>
        <v>22.042943023415194</v>
      </c>
      <c r="AT495" s="177">
        <f t="shared" si="261"/>
        <v>22.040637654361166</v>
      </c>
      <c r="AU495" s="177">
        <f t="shared" si="255"/>
        <v>22.05253970491486</v>
      </c>
    </row>
    <row r="496" spans="1:47" s="177" customFormat="1" ht="12.95" customHeight="1" x14ac:dyDescent="0.2">
      <c r="A496" s="59" t="s">
        <v>223</v>
      </c>
      <c r="B496" s="60" t="s">
        <v>96</v>
      </c>
      <c r="C496" s="59">
        <v>54927.5435</v>
      </c>
      <c r="D496" s="59">
        <v>3.0000000000000001E-3</v>
      </c>
      <c r="E496" s="199">
        <f t="shared" si="238"/>
        <v>13256.433122872359</v>
      </c>
      <c r="F496" s="199">
        <f t="shared" si="239"/>
        <v>13256.5</v>
      </c>
      <c r="G496" s="201">
        <f t="shared" si="258"/>
        <v>-4.5969999999215361E-2</v>
      </c>
      <c r="H496" s="199"/>
      <c r="I496" s="199"/>
      <c r="K496" s="177">
        <f t="shared" si="259"/>
        <v>-4.5969999999215361E-2</v>
      </c>
      <c r="O496" s="177">
        <f t="shared" ca="1" si="240"/>
        <v>-3.2367771035361398E-2</v>
      </c>
      <c r="Q496" s="198">
        <f t="shared" si="241"/>
        <v>39909.0435</v>
      </c>
      <c r="S496" s="178">
        <f t="shared" si="260"/>
        <v>1</v>
      </c>
      <c r="Z496" s="177">
        <f t="shared" si="242"/>
        <v>13256.5</v>
      </c>
      <c r="AA496" s="177">
        <f t="shared" si="243"/>
        <v>-4.8732063336673292E-2</v>
      </c>
      <c r="AB496" s="177">
        <f t="shared" si="244"/>
        <v>-5.5885483368663148E-2</v>
      </c>
      <c r="AC496" s="177">
        <f t="shared" si="245"/>
        <v>-4.5969999999215361E-2</v>
      </c>
      <c r="AD496" s="177">
        <f t="shared" si="246"/>
        <v>2.7620633374579318E-3</v>
      </c>
      <c r="AE496" s="177">
        <f t="shared" si="247"/>
        <v>7.6289938801292487E-6</v>
      </c>
      <c r="AF496" s="177">
        <f t="shared" si="248"/>
        <v>-4.5969999999215361E-2</v>
      </c>
      <c r="AG496" s="178"/>
      <c r="AH496" s="177">
        <f t="shared" si="249"/>
        <v>9.9154833694477893E-3</v>
      </c>
      <c r="AI496" s="177">
        <f t="shared" si="250"/>
        <v>0.80619533453338743</v>
      </c>
      <c r="AJ496" s="177">
        <f t="shared" si="251"/>
        <v>0.74999404019077498</v>
      </c>
      <c r="AK496" s="177">
        <f t="shared" si="252"/>
        <v>-8.5758489195965695E-3</v>
      </c>
      <c r="AL496" s="177">
        <f t="shared" si="253"/>
        <v>-3.0973715398918009</v>
      </c>
      <c r="AM496" s="177">
        <f t="shared" si="254"/>
        <v>-45.219893945184111</v>
      </c>
      <c r="AN496" s="177">
        <f t="shared" si="261"/>
        <v>22.044966592086492</v>
      </c>
      <c r="AO496" s="177">
        <f t="shared" si="261"/>
        <v>22.044967250132117</v>
      </c>
      <c r="AP496" s="177">
        <f t="shared" si="261"/>
        <v>22.044963853126781</v>
      </c>
      <c r="AQ496" s="177">
        <f t="shared" si="261"/>
        <v>22.044981389372243</v>
      </c>
      <c r="AR496" s="177">
        <f t="shared" si="261"/>
        <v>22.04489086278485</v>
      </c>
      <c r="AS496" s="177">
        <f t="shared" si="261"/>
        <v>22.045358188951454</v>
      </c>
      <c r="AT496" s="177">
        <f t="shared" si="261"/>
        <v>22.042945832184778</v>
      </c>
      <c r="AU496" s="177">
        <f t="shared" si="255"/>
        <v>22.055402069637115</v>
      </c>
    </row>
    <row r="497" spans="1:47" s="177" customFormat="1" ht="12.95" customHeight="1" x14ac:dyDescent="0.2">
      <c r="A497" s="70" t="s">
        <v>225</v>
      </c>
      <c r="B497" s="60" t="s">
        <v>97</v>
      </c>
      <c r="C497" s="59">
        <v>54935.445670000001</v>
      </c>
      <c r="D497" s="59">
        <v>2.9999999999999997E-4</v>
      </c>
      <c r="E497" s="199">
        <f t="shared" si="238"/>
        <v>13267.929194914026</v>
      </c>
      <c r="F497" s="199">
        <f t="shared" si="239"/>
        <v>13268</v>
      </c>
      <c r="G497" s="201">
        <f t="shared" si="258"/>
        <v>-4.8669999996491242E-2</v>
      </c>
      <c r="H497" s="199"/>
      <c r="I497" s="199"/>
      <c r="K497" s="177">
        <f t="shared" si="259"/>
        <v>-4.8669999996491242E-2</v>
      </c>
      <c r="O497" s="177">
        <f t="shared" ca="1" si="240"/>
        <v>-3.2476049505414523E-2</v>
      </c>
      <c r="Q497" s="198">
        <f t="shared" si="241"/>
        <v>39916.945670000001</v>
      </c>
      <c r="S497" s="178">
        <f t="shared" si="260"/>
        <v>1</v>
      </c>
      <c r="Z497" s="177">
        <f t="shared" si="242"/>
        <v>13268</v>
      </c>
      <c r="AA497" s="177">
        <f t="shared" si="243"/>
        <v>-4.8732141267734758E-2</v>
      </c>
      <c r="AB497" s="177">
        <f t="shared" si="244"/>
        <v>-5.8627536524553464E-2</v>
      </c>
      <c r="AC497" s="177">
        <f t="shared" si="245"/>
        <v>-4.8669999996491242E-2</v>
      </c>
      <c r="AD497" s="177">
        <f t="shared" si="246"/>
        <v>6.2141271243515428E-5</v>
      </c>
      <c r="AE497" s="177">
        <f t="shared" si="247"/>
        <v>3.8615375917601577E-9</v>
      </c>
      <c r="AF497" s="177">
        <f t="shared" si="248"/>
        <v>-4.8669999996491242E-2</v>
      </c>
      <c r="AG497" s="178"/>
      <c r="AH497" s="177">
        <f t="shared" si="249"/>
        <v>9.9575365280622254E-3</v>
      </c>
      <c r="AI497" s="177">
        <f t="shared" si="250"/>
        <v>0.80623231638617154</v>
      </c>
      <c r="AJ497" s="177">
        <f t="shared" si="251"/>
        <v>0.75271314178612869</v>
      </c>
      <c r="AK497" s="177">
        <f t="shared" si="252"/>
        <v>-9.3743441503220445E-3</v>
      </c>
      <c r="AL497" s="177">
        <f t="shared" si="253"/>
        <v>-3.0932510493415717</v>
      </c>
      <c r="AM497" s="177">
        <f t="shared" si="254"/>
        <v>-41.364173382516036</v>
      </c>
      <c r="AN497" s="177">
        <f t="shared" si="261"/>
        <v>22.049980415233474</v>
      </c>
      <c r="AO497" s="177">
        <f t="shared" si="261"/>
        <v>22.049981133228954</v>
      </c>
      <c r="AP497" s="177">
        <f t="shared" si="261"/>
        <v>22.0499774256987</v>
      </c>
      <c r="AQ497" s="177">
        <f t="shared" si="261"/>
        <v>22.049996570369103</v>
      </c>
      <c r="AR497" s="177">
        <f t="shared" si="261"/>
        <v>22.049897712768598</v>
      </c>
      <c r="AS497" s="177">
        <f t="shared" si="261"/>
        <v>22.050408191334363</v>
      </c>
      <c r="AT497" s="177">
        <f t="shared" si="261"/>
        <v>22.04777235729669</v>
      </c>
      <c r="AU497" s="177">
        <f t="shared" si="255"/>
        <v>22.061387014056372</v>
      </c>
    </row>
    <row r="498" spans="1:47" s="177" customFormat="1" ht="12.95" customHeight="1" x14ac:dyDescent="0.2">
      <c r="A498" s="70" t="s">
        <v>225</v>
      </c>
      <c r="B498" s="60" t="s">
        <v>97</v>
      </c>
      <c r="C498" s="59">
        <v>54935.445769999998</v>
      </c>
      <c r="D498" s="59">
        <v>2.9999999999999997E-4</v>
      </c>
      <c r="E498" s="199">
        <f t="shared" si="238"/>
        <v>13267.929340393961</v>
      </c>
      <c r="F498" s="199">
        <f t="shared" si="239"/>
        <v>13268</v>
      </c>
      <c r="G498" s="201">
        <f t="shared" si="258"/>
        <v>-4.8569999999017455E-2</v>
      </c>
      <c r="H498" s="199"/>
      <c r="I498" s="199"/>
      <c r="K498" s="177">
        <f t="shared" si="259"/>
        <v>-4.8569999999017455E-2</v>
      </c>
      <c r="O498" s="177">
        <f t="shared" ca="1" si="240"/>
        <v>-3.2476049505414523E-2</v>
      </c>
      <c r="Q498" s="198">
        <f t="shared" si="241"/>
        <v>39916.945769999998</v>
      </c>
      <c r="S498" s="178">
        <f t="shared" si="260"/>
        <v>1</v>
      </c>
      <c r="Z498" s="177">
        <f t="shared" si="242"/>
        <v>13268</v>
      </c>
      <c r="AA498" s="177">
        <f t="shared" si="243"/>
        <v>-4.8732141267734758E-2</v>
      </c>
      <c r="AB498" s="177">
        <f t="shared" si="244"/>
        <v>-5.8527536527079677E-2</v>
      </c>
      <c r="AC498" s="177">
        <f t="shared" si="245"/>
        <v>-4.8569999999017455E-2</v>
      </c>
      <c r="AD498" s="177">
        <f t="shared" si="246"/>
        <v>1.6214126871730294E-4</v>
      </c>
      <c r="AE498" s="177">
        <f t="shared" si="247"/>
        <v>2.6289791021256641E-8</v>
      </c>
      <c r="AF498" s="177">
        <f t="shared" si="248"/>
        <v>-4.8569999999017455E-2</v>
      </c>
      <c r="AG498" s="178"/>
      <c r="AH498" s="177">
        <f t="shared" si="249"/>
        <v>9.9575365280622254E-3</v>
      </c>
      <c r="AI498" s="177">
        <f t="shared" si="250"/>
        <v>0.80623231638617154</v>
      </c>
      <c r="AJ498" s="177">
        <f t="shared" si="251"/>
        <v>0.75271314178612869</v>
      </c>
      <c r="AK498" s="177">
        <f t="shared" si="252"/>
        <v>-9.3743441503220445E-3</v>
      </c>
      <c r="AL498" s="177">
        <f t="shared" si="253"/>
        <v>-3.0932510493415717</v>
      </c>
      <c r="AM498" s="177">
        <f t="shared" si="254"/>
        <v>-41.364173382516036</v>
      </c>
      <c r="AN498" s="177">
        <f t="shared" si="261"/>
        <v>22.049980415233474</v>
      </c>
      <c r="AO498" s="177">
        <f t="shared" si="261"/>
        <v>22.049981133228954</v>
      </c>
      <c r="AP498" s="177">
        <f t="shared" si="261"/>
        <v>22.0499774256987</v>
      </c>
      <c r="AQ498" s="177">
        <f t="shared" si="261"/>
        <v>22.049996570369103</v>
      </c>
      <c r="AR498" s="177">
        <f t="shared" si="261"/>
        <v>22.049897712768598</v>
      </c>
      <c r="AS498" s="177">
        <f t="shared" si="261"/>
        <v>22.050408191334363</v>
      </c>
      <c r="AT498" s="177">
        <f t="shared" si="261"/>
        <v>22.04777235729669</v>
      </c>
      <c r="AU498" s="177">
        <f t="shared" si="255"/>
        <v>22.061387014056372</v>
      </c>
    </row>
    <row r="499" spans="1:47" s="177" customFormat="1" ht="12.95" customHeight="1" x14ac:dyDescent="0.2">
      <c r="A499" s="70" t="s">
        <v>225</v>
      </c>
      <c r="B499" s="60" t="s">
        <v>97</v>
      </c>
      <c r="C499" s="59">
        <v>54935.445769999998</v>
      </c>
      <c r="D499" s="59">
        <v>2.0000000000000001E-4</v>
      </c>
      <c r="E499" s="199">
        <f t="shared" si="238"/>
        <v>13267.929340393961</v>
      </c>
      <c r="F499" s="199">
        <f t="shared" si="239"/>
        <v>13268</v>
      </c>
      <c r="G499" s="201">
        <f t="shared" si="258"/>
        <v>-4.8569999999017455E-2</v>
      </c>
      <c r="H499" s="199"/>
      <c r="I499" s="199"/>
      <c r="K499" s="177">
        <f t="shared" si="259"/>
        <v>-4.8569999999017455E-2</v>
      </c>
      <c r="O499" s="177">
        <f t="shared" ca="1" si="240"/>
        <v>-3.2476049505414523E-2</v>
      </c>
      <c r="Q499" s="198">
        <f t="shared" si="241"/>
        <v>39916.945769999998</v>
      </c>
      <c r="S499" s="178">
        <f t="shared" si="260"/>
        <v>1</v>
      </c>
      <c r="Z499" s="177">
        <f t="shared" si="242"/>
        <v>13268</v>
      </c>
      <c r="AA499" s="177">
        <f t="shared" si="243"/>
        <v>-4.8732141267734758E-2</v>
      </c>
      <c r="AB499" s="177">
        <f t="shared" si="244"/>
        <v>-5.8527536527079677E-2</v>
      </c>
      <c r="AC499" s="177">
        <f t="shared" si="245"/>
        <v>-4.8569999999017455E-2</v>
      </c>
      <c r="AD499" s="177">
        <f t="shared" si="246"/>
        <v>1.6214126871730294E-4</v>
      </c>
      <c r="AE499" s="177">
        <f t="shared" si="247"/>
        <v>2.6289791021256641E-8</v>
      </c>
      <c r="AF499" s="177">
        <f t="shared" si="248"/>
        <v>-4.8569999999017455E-2</v>
      </c>
      <c r="AG499" s="178"/>
      <c r="AH499" s="177">
        <f t="shared" si="249"/>
        <v>9.9575365280622254E-3</v>
      </c>
      <c r="AI499" s="177">
        <f t="shared" si="250"/>
        <v>0.80623231638617154</v>
      </c>
      <c r="AJ499" s="177">
        <f t="shared" si="251"/>
        <v>0.75271314178612869</v>
      </c>
      <c r="AK499" s="177">
        <f t="shared" si="252"/>
        <v>-9.3743441503220445E-3</v>
      </c>
      <c r="AL499" s="177">
        <f t="shared" si="253"/>
        <v>-3.0932510493415717</v>
      </c>
      <c r="AM499" s="177">
        <f t="shared" si="254"/>
        <v>-41.364173382516036</v>
      </c>
      <c r="AN499" s="177">
        <f t="shared" si="261"/>
        <v>22.049980415233474</v>
      </c>
      <c r="AO499" s="177">
        <f t="shared" si="261"/>
        <v>22.049981133228954</v>
      </c>
      <c r="AP499" s="177">
        <f t="shared" si="261"/>
        <v>22.0499774256987</v>
      </c>
      <c r="AQ499" s="177">
        <f t="shared" si="261"/>
        <v>22.049996570369103</v>
      </c>
      <c r="AR499" s="177">
        <f t="shared" si="261"/>
        <v>22.049897712768598</v>
      </c>
      <c r="AS499" s="177">
        <f t="shared" si="261"/>
        <v>22.050408191334363</v>
      </c>
      <c r="AT499" s="177">
        <f t="shared" si="261"/>
        <v>22.04777235729669</v>
      </c>
      <c r="AU499" s="177">
        <f t="shared" si="255"/>
        <v>22.061387014056372</v>
      </c>
    </row>
    <row r="500" spans="1:47" s="177" customFormat="1" ht="12.95" customHeight="1" x14ac:dyDescent="0.2">
      <c r="A500" s="76" t="s">
        <v>219</v>
      </c>
      <c r="B500" s="66" t="s">
        <v>97</v>
      </c>
      <c r="C500" s="76">
        <v>54966.379399999998</v>
      </c>
      <c r="D500" s="76">
        <v>2.9999999999999997E-4</v>
      </c>
      <c r="E500" s="199">
        <f t="shared" si="238"/>
        <v>13312.931566237017</v>
      </c>
      <c r="F500" s="199">
        <f t="shared" si="239"/>
        <v>13313</v>
      </c>
      <c r="G500" s="201">
        <f t="shared" si="258"/>
        <v>-4.7039999997650739E-2</v>
      </c>
      <c r="H500" s="199"/>
      <c r="I500" s="199"/>
      <c r="K500" s="177">
        <f t="shared" si="259"/>
        <v>-4.7039999997650739E-2</v>
      </c>
      <c r="O500" s="177">
        <f t="shared" ca="1" si="240"/>
        <v>-3.2899747866491996E-2</v>
      </c>
      <c r="Q500" s="198">
        <f t="shared" si="241"/>
        <v>39947.879399999998</v>
      </c>
      <c r="S500" s="178">
        <f t="shared" si="260"/>
        <v>1</v>
      </c>
      <c r="Z500" s="177">
        <f t="shared" si="242"/>
        <v>13313</v>
      </c>
      <c r="AA500" s="177">
        <f t="shared" si="243"/>
        <v>-4.8734787561512338E-2</v>
      </c>
      <c r="AB500" s="177">
        <f t="shared" si="244"/>
        <v>-5.715969684776312E-2</v>
      </c>
      <c r="AC500" s="177">
        <f t="shared" si="245"/>
        <v>-4.7039999997650739E-2</v>
      </c>
      <c r="AD500" s="177">
        <f t="shared" si="246"/>
        <v>1.6947875638615995E-3</v>
      </c>
      <c r="AE500" s="177">
        <f t="shared" si="247"/>
        <v>2.8723048866199351E-6</v>
      </c>
      <c r="AF500" s="177">
        <f t="shared" si="248"/>
        <v>-4.7039999997650739E-2</v>
      </c>
      <c r="AG500" s="178"/>
      <c r="AH500" s="177">
        <f t="shared" si="249"/>
        <v>1.0119696850112379E-2</v>
      </c>
      <c r="AI500" s="177">
        <f t="shared" si="250"/>
        <v>0.80640869651362557</v>
      </c>
      <c r="AJ500" s="177">
        <f t="shared" si="251"/>
        <v>0.76323248643153041</v>
      </c>
      <c r="AK500" s="177">
        <f t="shared" si="252"/>
        <v>-1.2498030075329097E-2</v>
      </c>
      <c r="AL500" s="177">
        <f t="shared" si="253"/>
        <v>-3.0771232799000159</v>
      </c>
      <c r="AM500" s="177">
        <f t="shared" si="254"/>
        <v>-31.011736595107841</v>
      </c>
      <c r="AN500" s="177">
        <f t="shared" si="261"/>
        <v>22.069602224343228</v>
      </c>
      <c r="AO500" s="177">
        <f t="shared" si="261"/>
        <v>22.069603173229339</v>
      </c>
      <c r="AP500" s="177">
        <f t="shared" si="261"/>
        <v>22.06959826682937</v>
      </c>
      <c r="AQ500" s="177">
        <f t="shared" si="261"/>
        <v>22.069623636343941</v>
      </c>
      <c r="AR500" s="177">
        <f t="shared" si="261"/>
        <v>22.069492458780445</v>
      </c>
      <c r="AS500" s="177">
        <f t="shared" si="261"/>
        <v>22.070170750197295</v>
      </c>
      <c r="AT500" s="177">
        <f t="shared" si="261"/>
        <v>22.06666383467017</v>
      </c>
      <c r="AU500" s="177">
        <f t="shared" si="255"/>
        <v>22.084806361783897</v>
      </c>
    </row>
    <row r="501" spans="1:47" s="177" customFormat="1" ht="12.95" customHeight="1" x14ac:dyDescent="0.2">
      <c r="A501" s="83" t="s">
        <v>265</v>
      </c>
      <c r="B501" s="84" t="s">
        <v>97</v>
      </c>
      <c r="C501" s="83">
        <v>55223.457900000001</v>
      </c>
      <c r="D501" s="83">
        <v>1E-4</v>
      </c>
      <c r="E501" s="105">
        <f t="shared" si="238"/>
        <v>13686.929209462021</v>
      </c>
      <c r="F501" s="199">
        <f t="shared" si="239"/>
        <v>13687</v>
      </c>
      <c r="G501" s="201">
        <f t="shared" si="258"/>
        <v>-4.8659999993105885E-2</v>
      </c>
      <c r="H501" s="199"/>
      <c r="I501" s="199"/>
      <c r="K501" s="177">
        <f t="shared" si="259"/>
        <v>-4.8659999993105885E-2</v>
      </c>
      <c r="O501" s="177">
        <f t="shared" ca="1" si="240"/>
        <v>-3.6421152023002612E-2</v>
      </c>
      <c r="Q501" s="198">
        <f t="shared" si="241"/>
        <v>40204.957900000001</v>
      </c>
      <c r="S501" s="178">
        <f t="shared" si="260"/>
        <v>1</v>
      </c>
      <c r="Z501" s="177">
        <f t="shared" si="242"/>
        <v>13687</v>
      </c>
      <c r="AA501" s="177">
        <f t="shared" si="243"/>
        <v>-4.8907746929365503E-2</v>
      </c>
      <c r="AB501" s="177">
        <f t="shared" si="244"/>
        <v>-5.9973124833039945E-2</v>
      </c>
      <c r="AC501" s="177">
        <f t="shared" si="245"/>
        <v>-4.8659999993105885E-2</v>
      </c>
      <c r="AD501" s="177">
        <f t="shared" si="246"/>
        <v>2.4774693625961852E-4</v>
      </c>
      <c r="AE501" s="177">
        <f t="shared" si="247"/>
        <v>6.1378544426027486E-8</v>
      </c>
      <c r="AF501" s="177">
        <f t="shared" si="248"/>
        <v>-4.8659999993105885E-2</v>
      </c>
      <c r="AG501" s="178"/>
      <c r="AH501" s="177">
        <f t="shared" si="249"/>
        <v>1.1313124839934064E-2</v>
      </c>
      <c r="AI501" s="177">
        <f t="shared" si="250"/>
        <v>0.80983470331843987</v>
      </c>
      <c r="AJ501" s="177">
        <f t="shared" si="251"/>
        <v>0.84300461524900216</v>
      </c>
      <c r="AK501" s="177">
        <f t="shared" si="252"/>
        <v>-3.8353011346328521E-2</v>
      </c>
      <c r="AL501" s="177">
        <f t="shared" si="253"/>
        <v>-2.9425798355336625</v>
      </c>
      <c r="AM501" s="177">
        <f t="shared" si="254"/>
        <v>-10.016413219292174</v>
      </c>
      <c r="AN501" s="177">
        <f t="shared" ref="AN501:AT510" si="262">$AU501+$AB$7*SIN(AO501)</f>
        <v>22.23298733625899</v>
      </c>
      <c r="AO501" s="177">
        <f t="shared" si="262"/>
        <v>22.232989788315042</v>
      </c>
      <c r="AP501" s="177">
        <f t="shared" si="262"/>
        <v>22.232976769639844</v>
      </c>
      <c r="AQ501" s="177">
        <f t="shared" si="262"/>
        <v>22.233045890032368</v>
      </c>
      <c r="AR501" s="177">
        <f t="shared" si="262"/>
        <v>22.232678920801405</v>
      </c>
      <c r="AS501" s="177">
        <f t="shared" si="262"/>
        <v>22.234627589427834</v>
      </c>
      <c r="AT501" s="177">
        <f t="shared" si="262"/>
        <v>22.224290419619816</v>
      </c>
      <c r="AU501" s="177">
        <f t="shared" si="255"/>
        <v>22.279447162897114</v>
      </c>
    </row>
    <row r="502" spans="1:47" s="177" customFormat="1" ht="12.95" customHeight="1" x14ac:dyDescent="0.2">
      <c r="A502" s="83" t="s">
        <v>265</v>
      </c>
      <c r="B502" s="84" t="s">
        <v>96</v>
      </c>
      <c r="C502" s="83">
        <v>55244.421699999999</v>
      </c>
      <c r="D502" s="83">
        <v>8.0000000000000004E-4</v>
      </c>
      <c r="E502" s="105">
        <f t="shared" si="238"/>
        <v>13717.427332770812</v>
      </c>
      <c r="F502" s="199">
        <f t="shared" si="239"/>
        <v>13717.5</v>
      </c>
      <c r="G502" s="201">
        <f t="shared" si="258"/>
        <v>-4.995000000053551E-2</v>
      </c>
      <c r="H502" s="199"/>
      <c r="I502" s="199"/>
      <c r="K502" s="177">
        <f t="shared" si="259"/>
        <v>-4.995000000053551E-2</v>
      </c>
      <c r="O502" s="177">
        <f t="shared" ca="1" si="240"/>
        <v>-3.6708325356621802E-2</v>
      </c>
      <c r="Q502" s="198">
        <f t="shared" si="241"/>
        <v>40225.921699999999</v>
      </c>
      <c r="S502" s="178">
        <f t="shared" si="260"/>
        <v>1</v>
      </c>
      <c r="Z502" s="177">
        <f t="shared" si="242"/>
        <v>13717.5</v>
      </c>
      <c r="AA502" s="177">
        <f t="shared" si="243"/>
        <v>-4.8934273762196508E-2</v>
      </c>
      <c r="AB502" s="177">
        <f t="shared" si="244"/>
        <v>-6.1347765138368225E-2</v>
      </c>
      <c r="AC502" s="177">
        <f t="shared" si="245"/>
        <v>-4.995000000053551E-2</v>
      </c>
      <c r="AD502" s="177">
        <f t="shared" si="246"/>
        <v>-1.0157262383390028E-3</v>
      </c>
      <c r="AE502" s="177">
        <f t="shared" si="247"/>
        <v>1.0316997912503008E-6</v>
      </c>
      <c r="AF502" s="177">
        <f t="shared" si="248"/>
        <v>-4.995000000053551E-2</v>
      </c>
      <c r="AG502" s="178"/>
      <c r="AH502" s="177">
        <f t="shared" si="249"/>
        <v>1.1397765137832716E-2</v>
      </c>
      <c r="AI502" s="177">
        <f t="shared" si="250"/>
        <v>0.81026939836514622</v>
      </c>
      <c r="AJ502" s="177">
        <f t="shared" si="251"/>
        <v>0.84888765727589899</v>
      </c>
      <c r="AK502" s="177">
        <f t="shared" si="252"/>
        <v>-4.0448638352777448E-2</v>
      </c>
      <c r="AL502" s="177">
        <f t="shared" si="253"/>
        <v>-2.9315473092040185</v>
      </c>
      <c r="AM502" s="177">
        <f t="shared" si="254"/>
        <v>-9.4867202068860745</v>
      </c>
      <c r="AN502" s="177">
        <f t="shared" si="262"/>
        <v>22.246348161154444</v>
      </c>
      <c r="AO502" s="177">
        <f t="shared" si="262"/>
        <v>22.246350690868752</v>
      </c>
      <c r="AP502" s="177">
        <f t="shared" si="262"/>
        <v>22.246337214268777</v>
      </c>
      <c r="AQ502" s="177">
        <f t="shared" si="262"/>
        <v>22.246409008988035</v>
      </c>
      <c r="AR502" s="177">
        <f t="shared" si="262"/>
        <v>22.246026548061653</v>
      </c>
      <c r="AS502" s="177">
        <f t="shared" si="262"/>
        <v>22.248064413977026</v>
      </c>
      <c r="AT502" s="177">
        <f t="shared" si="262"/>
        <v>22.237218397186858</v>
      </c>
      <c r="AU502" s="177">
        <f t="shared" si="255"/>
        <v>22.295320276356883</v>
      </c>
    </row>
    <row r="503" spans="1:47" s="177" customFormat="1" ht="12.95" customHeight="1" x14ac:dyDescent="0.2">
      <c r="A503" s="147" t="s">
        <v>275</v>
      </c>
      <c r="B503" s="147" t="s">
        <v>52</v>
      </c>
      <c r="C503" s="148">
        <v>55253.702749999997</v>
      </c>
      <c r="D503" s="149">
        <v>1E-4</v>
      </c>
      <c r="E503" s="105">
        <f t="shared" si="238"/>
        <v>13730.929398585933</v>
      </c>
      <c r="F503" s="199">
        <f t="shared" si="239"/>
        <v>13731</v>
      </c>
      <c r="G503" s="201">
        <f t="shared" si="258"/>
        <v>-4.853000000002794E-2</v>
      </c>
      <c r="H503" s="199"/>
      <c r="I503" s="199"/>
      <c r="K503" s="177">
        <f t="shared" si="259"/>
        <v>-4.853000000002794E-2</v>
      </c>
      <c r="O503" s="177">
        <f t="shared" ca="1" si="240"/>
        <v>-3.683543486494506E-2</v>
      </c>
      <c r="Q503" s="198">
        <f t="shared" si="241"/>
        <v>40235.202749999997</v>
      </c>
      <c r="S503" s="178">
        <f t="shared" si="260"/>
        <v>1</v>
      </c>
      <c r="Z503" s="177">
        <f t="shared" si="242"/>
        <v>13731</v>
      </c>
      <c r="AA503" s="177">
        <f t="shared" si="243"/>
        <v>-4.8946636776997503E-2</v>
      </c>
      <c r="AB503" s="177">
        <f t="shared" si="244"/>
        <v>-5.9964594590883942E-2</v>
      </c>
      <c r="AC503" s="177">
        <f t="shared" si="245"/>
        <v>-4.853000000002794E-2</v>
      </c>
      <c r="AD503" s="177">
        <f t="shared" si="246"/>
        <v>4.1663677696956308E-4</v>
      </c>
      <c r="AE503" s="177">
        <f t="shared" si="247"/>
        <v>1.7358620392358545E-7</v>
      </c>
      <c r="AF503" s="177">
        <f t="shared" si="248"/>
        <v>-4.853000000002794E-2</v>
      </c>
      <c r="AG503" s="178"/>
      <c r="AH503" s="177">
        <f t="shared" si="249"/>
        <v>1.1434594590856001E-2</v>
      </c>
      <c r="AI503" s="177">
        <f t="shared" si="250"/>
        <v>0.81046933965612078</v>
      </c>
      <c r="AJ503" s="177">
        <f t="shared" si="251"/>
        <v>0.85146069783790479</v>
      </c>
      <c r="AK503" s="177">
        <f t="shared" si="252"/>
        <v>-4.1375383151464232E-2</v>
      </c>
      <c r="AL503" s="177">
        <f t="shared" si="253"/>
        <v>-2.9266602139634288</v>
      </c>
      <c r="AM503" s="177">
        <f t="shared" si="254"/>
        <v>-9.2693999257327508</v>
      </c>
      <c r="AN503" s="177">
        <f t="shared" si="262"/>
        <v>22.252264297474728</v>
      </c>
      <c r="AO503" s="177">
        <f t="shared" si="262"/>
        <v>22.252266859029898</v>
      </c>
      <c r="AP503" s="177">
        <f t="shared" si="262"/>
        <v>22.252253191469791</v>
      </c>
      <c r="AQ503" s="177">
        <f t="shared" si="262"/>
        <v>22.252326117355032</v>
      </c>
      <c r="AR503" s="177">
        <f t="shared" si="262"/>
        <v>22.251937023754696</v>
      </c>
      <c r="AS503" s="177">
        <f t="shared" si="262"/>
        <v>22.254013488514072</v>
      </c>
      <c r="AT503" s="177">
        <f t="shared" si="262"/>
        <v>22.242945246595109</v>
      </c>
      <c r="AU503" s="177">
        <f t="shared" si="255"/>
        <v>22.302346080675139</v>
      </c>
    </row>
    <row r="504" spans="1:47" s="177" customFormat="1" ht="12.95" customHeight="1" x14ac:dyDescent="0.2">
      <c r="A504" s="77" t="s">
        <v>229</v>
      </c>
      <c r="B504" s="66" t="s">
        <v>97</v>
      </c>
      <c r="C504" s="76">
        <v>55253.703000000001</v>
      </c>
      <c r="D504" s="76">
        <v>1E-4</v>
      </c>
      <c r="E504" s="199">
        <f t="shared" si="238"/>
        <v>13730.929762285787</v>
      </c>
      <c r="F504" s="199">
        <f t="shared" si="239"/>
        <v>13731</v>
      </c>
      <c r="G504" s="201">
        <f t="shared" si="258"/>
        <v>-4.8279999995429534E-2</v>
      </c>
      <c r="H504" s="199"/>
      <c r="I504" s="199"/>
      <c r="K504" s="177">
        <f t="shared" si="259"/>
        <v>-4.8279999995429534E-2</v>
      </c>
      <c r="O504" s="177">
        <f t="shared" ca="1" si="240"/>
        <v>-3.683543486494506E-2</v>
      </c>
      <c r="Q504" s="198">
        <f t="shared" si="241"/>
        <v>40235.203000000001</v>
      </c>
      <c r="S504" s="178">
        <f t="shared" si="260"/>
        <v>1</v>
      </c>
      <c r="Z504" s="177">
        <f t="shared" si="242"/>
        <v>13731</v>
      </c>
      <c r="AA504" s="177">
        <f t="shared" si="243"/>
        <v>-4.8946636776997503E-2</v>
      </c>
      <c r="AB504" s="177">
        <f t="shared" si="244"/>
        <v>-5.9714594586285537E-2</v>
      </c>
      <c r="AC504" s="177">
        <f t="shared" si="245"/>
        <v>-4.8279999995429534E-2</v>
      </c>
      <c r="AD504" s="177">
        <f t="shared" si="246"/>
        <v>6.666367815679683E-4</v>
      </c>
      <c r="AE504" s="177">
        <f t="shared" si="247"/>
        <v>4.4440459853929909E-7</v>
      </c>
      <c r="AF504" s="177">
        <f t="shared" si="248"/>
        <v>-4.8279999995429534E-2</v>
      </c>
      <c r="AG504" s="178"/>
      <c r="AH504" s="177">
        <f t="shared" si="249"/>
        <v>1.1434594590856001E-2</v>
      </c>
      <c r="AI504" s="177">
        <f t="shared" si="250"/>
        <v>0.81046933965612078</v>
      </c>
      <c r="AJ504" s="177">
        <f t="shared" si="251"/>
        <v>0.85146069783790479</v>
      </c>
      <c r="AK504" s="177">
        <f t="shared" si="252"/>
        <v>-4.1375383151464232E-2</v>
      </c>
      <c r="AL504" s="177">
        <f t="shared" si="253"/>
        <v>-2.9266602139634288</v>
      </c>
      <c r="AM504" s="177">
        <f t="shared" si="254"/>
        <v>-9.2693999257327508</v>
      </c>
      <c r="AN504" s="177">
        <f t="shared" si="262"/>
        <v>22.252264297474728</v>
      </c>
      <c r="AO504" s="177">
        <f t="shared" si="262"/>
        <v>22.252266859029898</v>
      </c>
      <c r="AP504" s="177">
        <f t="shared" si="262"/>
        <v>22.252253191469791</v>
      </c>
      <c r="AQ504" s="177">
        <f t="shared" si="262"/>
        <v>22.252326117355032</v>
      </c>
      <c r="AR504" s="177">
        <f t="shared" si="262"/>
        <v>22.251937023754696</v>
      </c>
      <c r="AS504" s="177">
        <f t="shared" si="262"/>
        <v>22.254013488514072</v>
      </c>
      <c r="AT504" s="177">
        <f t="shared" si="262"/>
        <v>22.242945246595109</v>
      </c>
      <c r="AU504" s="177">
        <f t="shared" si="255"/>
        <v>22.302346080675139</v>
      </c>
    </row>
    <row r="505" spans="1:47" s="177" customFormat="1" ht="12.95" customHeight="1" x14ac:dyDescent="0.2">
      <c r="A505" s="147" t="s">
        <v>275</v>
      </c>
      <c r="B505" s="147" t="s">
        <v>52</v>
      </c>
      <c r="C505" s="148">
        <v>55257.827360000003</v>
      </c>
      <c r="D505" s="149">
        <v>1E-4</v>
      </c>
      <c r="E505" s="105">
        <f t="shared" si="238"/>
        <v>13736.92987866974</v>
      </c>
      <c r="F505" s="199">
        <f t="shared" si="239"/>
        <v>13737</v>
      </c>
      <c r="G505" s="201">
        <f t="shared" si="258"/>
        <v>-4.8199999997450504E-2</v>
      </c>
      <c r="H505" s="199"/>
      <c r="I505" s="199"/>
      <c r="K505" s="177">
        <f t="shared" si="259"/>
        <v>-4.8199999997450504E-2</v>
      </c>
      <c r="O505" s="177">
        <f t="shared" ca="1" si="240"/>
        <v>-3.6891927979755379E-2</v>
      </c>
      <c r="Q505" s="198">
        <f t="shared" si="241"/>
        <v>40239.327360000003</v>
      </c>
      <c r="S505" s="178">
        <f t="shared" si="260"/>
        <v>1</v>
      </c>
      <c r="Z505" s="177">
        <f t="shared" si="242"/>
        <v>13737</v>
      </c>
      <c r="AA505" s="177">
        <f t="shared" si="243"/>
        <v>-4.8952254437729298E-2</v>
      </c>
      <c r="AB505" s="177">
        <f t="shared" si="244"/>
        <v>-5.9650837753835381E-2</v>
      </c>
      <c r="AC505" s="177">
        <f t="shared" si="245"/>
        <v>-4.8199999997450504E-2</v>
      </c>
      <c r="AD505" s="177">
        <f t="shared" si="246"/>
        <v>7.522544402787934E-4</v>
      </c>
      <c r="AE505" s="177">
        <f t="shared" si="247"/>
        <v>5.658867429191608E-7</v>
      </c>
      <c r="AF505" s="177">
        <f t="shared" si="248"/>
        <v>-4.8199999997450504E-2</v>
      </c>
      <c r="AG505" s="178"/>
      <c r="AH505" s="177">
        <f t="shared" si="249"/>
        <v>1.1450837756384877E-2</v>
      </c>
      <c r="AI505" s="177">
        <f t="shared" si="250"/>
        <v>0.81055968833779068</v>
      </c>
      <c r="AJ505" s="177">
        <f t="shared" si="251"/>
        <v>0.85259815498434288</v>
      </c>
      <c r="AK505" s="177">
        <f t="shared" si="252"/>
        <v>-4.1787101582215366E-2</v>
      </c>
      <c r="AL505" s="177">
        <f t="shared" si="253"/>
        <v>-2.9244873917729088</v>
      </c>
      <c r="AM505" s="177">
        <f t="shared" si="254"/>
        <v>-9.1759086012528517</v>
      </c>
      <c r="AN505" s="177">
        <f t="shared" si="262"/>
        <v>22.254894163437953</v>
      </c>
      <c r="AO505" s="177">
        <f t="shared" si="262"/>
        <v>22.254896738641357</v>
      </c>
      <c r="AP505" s="177">
        <f t="shared" si="262"/>
        <v>22.254882988549003</v>
      </c>
      <c r="AQ505" s="177">
        <f t="shared" si="262"/>
        <v>22.254956406657577</v>
      </c>
      <c r="AR505" s="177">
        <f t="shared" si="262"/>
        <v>22.254564410243212</v>
      </c>
      <c r="AS505" s="177">
        <f t="shared" si="262"/>
        <v>22.256657852363645</v>
      </c>
      <c r="AT505" s="177">
        <f t="shared" si="262"/>
        <v>22.245491450369389</v>
      </c>
      <c r="AU505" s="177">
        <f t="shared" si="255"/>
        <v>22.305468660372142</v>
      </c>
    </row>
    <row r="506" spans="1:47" s="177" customFormat="1" ht="12.95" customHeight="1" x14ac:dyDescent="0.2">
      <c r="A506" s="144" t="s">
        <v>230</v>
      </c>
      <c r="B506" s="145" t="s">
        <v>97</v>
      </c>
      <c r="C506" s="146">
        <v>55257.827400000002</v>
      </c>
      <c r="D506" s="196"/>
      <c r="E506" s="105">
        <f t="shared" si="238"/>
        <v>13736.929936861714</v>
      </c>
      <c r="F506" s="199">
        <f t="shared" si="239"/>
        <v>13737</v>
      </c>
      <c r="G506" s="201">
        <f t="shared" si="258"/>
        <v>-4.8159999998460989E-2</v>
      </c>
      <c r="H506" s="199"/>
      <c r="I506" s="199"/>
      <c r="K506" s="177">
        <f t="shared" si="259"/>
        <v>-4.8159999998460989E-2</v>
      </c>
      <c r="O506" s="177">
        <f t="shared" ca="1" si="240"/>
        <v>-3.6891927979755379E-2</v>
      </c>
      <c r="Q506" s="198">
        <f t="shared" si="241"/>
        <v>40239.327400000002</v>
      </c>
      <c r="S506" s="178">
        <f t="shared" si="260"/>
        <v>1</v>
      </c>
      <c r="Z506" s="177">
        <f t="shared" si="242"/>
        <v>13737</v>
      </c>
      <c r="AA506" s="177">
        <f t="shared" si="243"/>
        <v>-4.8952254437729298E-2</v>
      </c>
      <c r="AB506" s="177">
        <f t="shared" si="244"/>
        <v>-5.9610837754845866E-2</v>
      </c>
      <c r="AC506" s="177">
        <f t="shared" si="245"/>
        <v>-4.8159999998460989E-2</v>
      </c>
      <c r="AD506" s="177">
        <f t="shared" si="246"/>
        <v>7.9225443926830841E-4</v>
      </c>
      <c r="AE506" s="177">
        <f t="shared" si="247"/>
        <v>6.2766709654034181E-7</v>
      </c>
      <c r="AF506" s="177">
        <f t="shared" si="248"/>
        <v>-4.8159999998460989E-2</v>
      </c>
      <c r="AG506" s="178"/>
      <c r="AH506" s="177">
        <f t="shared" si="249"/>
        <v>1.1450837756384877E-2</v>
      </c>
      <c r="AI506" s="177">
        <f t="shared" si="250"/>
        <v>0.81055968833779068</v>
      </c>
      <c r="AJ506" s="177">
        <f t="shared" si="251"/>
        <v>0.85259815498434288</v>
      </c>
      <c r="AK506" s="177">
        <f t="shared" si="252"/>
        <v>-4.1787101582215366E-2</v>
      </c>
      <c r="AL506" s="177">
        <f t="shared" si="253"/>
        <v>-2.9244873917729088</v>
      </c>
      <c r="AM506" s="177">
        <f t="shared" si="254"/>
        <v>-9.1759086012528517</v>
      </c>
      <c r="AN506" s="177">
        <f t="shared" si="262"/>
        <v>22.254894163437953</v>
      </c>
      <c r="AO506" s="177">
        <f t="shared" si="262"/>
        <v>22.254896738641357</v>
      </c>
      <c r="AP506" s="177">
        <f t="shared" si="262"/>
        <v>22.254882988549003</v>
      </c>
      <c r="AQ506" s="177">
        <f t="shared" si="262"/>
        <v>22.254956406657577</v>
      </c>
      <c r="AR506" s="177">
        <f t="shared" si="262"/>
        <v>22.254564410243212</v>
      </c>
      <c r="AS506" s="177">
        <f t="shared" si="262"/>
        <v>22.256657852363645</v>
      </c>
      <c r="AT506" s="177">
        <f t="shared" si="262"/>
        <v>22.245491450369389</v>
      </c>
      <c r="AU506" s="177">
        <f t="shared" si="255"/>
        <v>22.305468660372142</v>
      </c>
    </row>
    <row r="507" spans="1:47" s="177" customFormat="1" ht="12.95" customHeight="1" x14ac:dyDescent="0.2">
      <c r="A507" s="70" t="s">
        <v>231</v>
      </c>
      <c r="B507" s="60" t="s">
        <v>97</v>
      </c>
      <c r="C507" s="59">
        <v>55257.827400000002</v>
      </c>
      <c r="D507" s="59">
        <v>1E-4</v>
      </c>
      <c r="E507" s="199">
        <f t="shared" si="238"/>
        <v>13736.929936861714</v>
      </c>
      <c r="F507" s="199">
        <f t="shared" si="239"/>
        <v>13737</v>
      </c>
      <c r="G507" s="201">
        <f t="shared" si="258"/>
        <v>-4.8159999998460989E-2</v>
      </c>
      <c r="H507" s="199"/>
      <c r="I507" s="199"/>
      <c r="K507" s="177">
        <f t="shared" si="259"/>
        <v>-4.8159999998460989E-2</v>
      </c>
      <c r="O507" s="177">
        <f t="shared" ca="1" si="240"/>
        <v>-3.6891927979755379E-2</v>
      </c>
      <c r="Q507" s="198">
        <f t="shared" si="241"/>
        <v>40239.327400000002</v>
      </c>
      <c r="S507" s="178">
        <f t="shared" si="260"/>
        <v>1</v>
      </c>
      <c r="Z507" s="177">
        <f t="shared" si="242"/>
        <v>13737</v>
      </c>
      <c r="AA507" s="177">
        <f t="shared" si="243"/>
        <v>-4.8952254437729298E-2</v>
      </c>
      <c r="AB507" s="177">
        <f t="shared" si="244"/>
        <v>-5.9610837754845866E-2</v>
      </c>
      <c r="AC507" s="177">
        <f t="shared" si="245"/>
        <v>-4.8159999998460989E-2</v>
      </c>
      <c r="AD507" s="177">
        <f t="shared" si="246"/>
        <v>7.9225443926830841E-4</v>
      </c>
      <c r="AE507" s="177">
        <f t="shared" si="247"/>
        <v>6.2766709654034181E-7</v>
      </c>
      <c r="AF507" s="177">
        <f t="shared" si="248"/>
        <v>-4.8159999998460989E-2</v>
      </c>
      <c r="AG507" s="178"/>
      <c r="AH507" s="177">
        <f t="shared" si="249"/>
        <v>1.1450837756384877E-2</v>
      </c>
      <c r="AI507" s="177">
        <f t="shared" si="250"/>
        <v>0.81055968833779068</v>
      </c>
      <c r="AJ507" s="177">
        <f t="shared" si="251"/>
        <v>0.85259815498434288</v>
      </c>
      <c r="AK507" s="177">
        <f t="shared" si="252"/>
        <v>-4.1787101582215366E-2</v>
      </c>
      <c r="AL507" s="177">
        <f t="shared" si="253"/>
        <v>-2.9244873917729088</v>
      </c>
      <c r="AM507" s="177">
        <f t="shared" si="254"/>
        <v>-9.1759086012528517</v>
      </c>
      <c r="AN507" s="177">
        <f t="shared" si="262"/>
        <v>22.254894163437953</v>
      </c>
      <c r="AO507" s="177">
        <f t="shared" si="262"/>
        <v>22.254896738641357</v>
      </c>
      <c r="AP507" s="177">
        <f t="shared" si="262"/>
        <v>22.254882988549003</v>
      </c>
      <c r="AQ507" s="177">
        <f t="shared" si="262"/>
        <v>22.254956406657577</v>
      </c>
      <c r="AR507" s="177">
        <f t="shared" si="262"/>
        <v>22.254564410243212</v>
      </c>
      <c r="AS507" s="177">
        <f t="shared" si="262"/>
        <v>22.256657852363645</v>
      </c>
      <c r="AT507" s="177">
        <f t="shared" si="262"/>
        <v>22.245491450369389</v>
      </c>
      <c r="AU507" s="177">
        <f t="shared" si="255"/>
        <v>22.305468660372142</v>
      </c>
    </row>
    <row r="508" spans="1:47" s="177" customFormat="1" ht="12.95" customHeight="1" x14ac:dyDescent="0.2">
      <c r="A508" s="144" t="s">
        <v>230</v>
      </c>
      <c r="B508" s="145" t="s">
        <v>97</v>
      </c>
      <c r="C508" s="146">
        <v>55262.639499999997</v>
      </c>
      <c r="D508" s="196"/>
      <c r="E508" s="105">
        <f t="shared" si="238"/>
        <v>13743.930576973435</v>
      </c>
      <c r="F508" s="199">
        <f t="shared" si="239"/>
        <v>13744</v>
      </c>
      <c r="G508" s="201">
        <f t="shared" si="258"/>
        <v>-4.7720000002300367E-2</v>
      </c>
      <c r="H508" s="199"/>
      <c r="I508" s="199"/>
      <c r="K508" s="177">
        <f t="shared" si="259"/>
        <v>-4.7720000002300367E-2</v>
      </c>
      <c r="O508" s="177">
        <f t="shared" ca="1" si="240"/>
        <v>-3.6957836613700779E-2</v>
      </c>
      <c r="Q508" s="198">
        <f t="shared" si="241"/>
        <v>40244.139499999997</v>
      </c>
      <c r="S508" s="178">
        <f t="shared" si="260"/>
        <v>1</v>
      </c>
      <c r="Z508" s="177">
        <f t="shared" si="242"/>
        <v>13744</v>
      </c>
      <c r="AA508" s="177">
        <f t="shared" si="243"/>
        <v>-4.8958904256422499E-2</v>
      </c>
      <c r="AB508" s="177">
        <f t="shared" si="244"/>
        <v>-5.9189690298473215E-2</v>
      </c>
      <c r="AC508" s="177">
        <f t="shared" si="245"/>
        <v>-4.7720000002300367E-2</v>
      </c>
      <c r="AD508" s="177">
        <f t="shared" si="246"/>
        <v>1.2389042541221321E-3</v>
      </c>
      <c r="AE508" s="177">
        <f t="shared" si="247"/>
        <v>1.5348837508819163E-6</v>
      </c>
      <c r="AF508" s="177">
        <f t="shared" si="248"/>
        <v>-4.7720000002300367E-2</v>
      </c>
      <c r="AG508" s="178"/>
      <c r="AH508" s="177">
        <f t="shared" si="249"/>
        <v>1.146969029617285E-2</v>
      </c>
      <c r="AI508" s="177">
        <f t="shared" si="250"/>
        <v>0.81066625152346583</v>
      </c>
      <c r="AJ508" s="177">
        <f t="shared" si="251"/>
        <v>0.85392042093628828</v>
      </c>
      <c r="AK508" s="177">
        <f t="shared" si="252"/>
        <v>-4.2267306859343011E-2</v>
      </c>
      <c r="AL508" s="177">
        <f t="shared" si="253"/>
        <v>-2.9219518167671858</v>
      </c>
      <c r="AM508" s="177">
        <f t="shared" si="254"/>
        <v>-9.069138540566092</v>
      </c>
      <c r="AN508" s="177">
        <f t="shared" si="262"/>
        <v>22.257962713061925</v>
      </c>
      <c r="AO508" s="177">
        <f t="shared" si="262"/>
        <v>22.257965303795263</v>
      </c>
      <c r="AP508" s="177">
        <f t="shared" si="262"/>
        <v>22.257951459245366</v>
      </c>
      <c r="AQ508" s="177">
        <f t="shared" si="262"/>
        <v>22.258025443369736</v>
      </c>
      <c r="AR508" s="177">
        <f t="shared" si="262"/>
        <v>22.257630095713694</v>
      </c>
      <c r="AS508" s="177">
        <f t="shared" si="262"/>
        <v>22.259743204953313</v>
      </c>
      <c r="AT508" s="177">
        <f t="shared" si="262"/>
        <v>22.248462760965435</v>
      </c>
      <c r="AU508" s="177">
        <f t="shared" si="255"/>
        <v>22.309111670018645</v>
      </c>
    </row>
    <row r="509" spans="1:47" s="177" customFormat="1" ht="12.95" customHeight="1" x14ac:dyDescent="0.2">
      <c r="A509" s="70" t="s">
        <v>231</v>
      </c>
      <c r="B509" s="60" t="s">
        <v>97</v>
      </c>
      <c r="C509" s="59">
        <v>55262.639499999997</v>
      </c>
      <c r="D509" s="59">
        <v>1E-4</v>
      </c>
      <c r="E509" s="199">
        <f t="shared" si="238"/>
        <v>13743.930576973435</v>
      </c>
      <c r="F509" s="199">
        <f t="shared" si="239"/>
        <v>13744</v>
      </c>
      <c r="G509" s="201">
        <f t="shared" si="258"/>
        <v>-4.7720000002300367E-2</v>
      </c>
      <c r="H509" s="199"/>
      <c r="J509" s="199"/>
      <c r="K509" s="177">
        <f t="shared" si="259"/>
        <v>-4.7720000002300367E-2</v>
      </c>
      <c r="O509" s="177">
        <f t="shared" ca="1" si="240"/>
        <v>-3.6957836613700779E-2</v>
      </c>
      <c r="Q509" s="198">
        <f t="shared" si="241"/>
        <v>40244.139499999997</v>
      </c>
      <c r="S509" s="178">
        <f t="shared" si="260"/>
        <v>1</v>
      </c>
      <c r="Z509" s="177">
        <f t="shared" si="242"/>
        <v>13744</v>
      </c>
      <c r="AA509" s="177">
        <f t="shared" si="243"/>
        <v>-4.8958904256422499E-2</v>
      </c>
      <c r="AB509" s="177">
        <f t="shared" si="244"/>
        <v>-5.9189690298473215E-2</v>
      </c>
      <c r="AC509" s="177">
        <f t="shared" si="245"/>
        <v>-4.7720000002300367E-2</v>
      </c>
      <c r="AD509" s="177">
        <f t="shared" si="246"/>
        <v>1.2389042541221321E-3</v>
      </c>
      <c r="AE509" s="177">
        <f t="shared" si="247"/>
        <v>1.5348837508819163E-6</v>
      </c>
      <c r="AF509" s="177">
        <f t="shared" si="248"/>
        <v>-4.7720000002300367E-2</v>
      </c>
      <c r="AG509" s="178"/>
      <c r="AH509" s="177">
        <f t="shared" si="249"/>
        <v>1.146969029617285E-2</v>
      </c>
      <c r="AI509" s="177">
        <f t="shared" si="250"/>
        <v>0.81066625152346583</v>
      </c>
      <c r="AJ509" s="177">
        <f t="shared" si="251"/>
        <v>0.85392042093628828</v>
      </c>
      <c r="AK509" s="177">
        <f t="shared" si="252"/>
        <v>-4.2267306859343011E-2</v>
      </c>
      <c r="AL509" s="177">
        <f t="shared" si="253"/>
        <v>-2.9219518167671858</v>
      </c>
      <c r="AM509" s="177">
        <f t="shared" si="254"/>
        <v>-9.069138540566092</v>
      </c>
      <c r="AN509" s="177">
        <f t="shared" si="262"/>
        <v>22.257962713061925</v>
      </c>
      <c r="AO509" s="177">
        <f t="shared" si="262"/>
        <v>22.257965303795263</v>
      </c>
      <c r="AP509" s="177">
        <f t="shared" si="262"/>
        <v>22.257951459245366</v>
      </c>
      <c r="AQ509" s="177">
        <f t="shared" si="262"/>
        <v>22.258025443369736</v>
      </c>
      <c r="AR509" s="177">
        <f t="shared" si="262"/>
        <v>22.257630095713694</v>
      </c>
      <c r="AS509" s="177">
        <f t="shared" si="262"/>
        <v>22.259743204953313</v>
      </c>
      <c r="AT509" s="177">
        <f t="shared" si="262"/>
        <v>22.248462760965435</v>
      </c>
      <c r="AU509" s="177">
        <f t="shared" si="255"/>
        <v>22.309111670018645</v>
      </c>
    </row>
    <row r="510" spans="1:47" s="177" customFormat="1" ht="12.95" customHeight="1" x14ac:dyDescent="0.2">
      <c r="A510" s="147" t="s">
        <v>275</v>
      </c>
      <c r="B510" s="147" t="s">
        <v>52</v>
      </c>
      <c r="C510" s="148">
        <v>55262.641080000001</v>
      </c>
      <c r="D510" s="149">
        <v>1E-4</v>
      </c>
      <c r="E510" s="105">
        <f t="shared" si="238"/>
        <v>13743.932875556466</v>
      </c>
      <c r="F510" s="199">
        <f t="shared" si="239"/>
        <v>13744</v>
      </c>
      <c r="G510" s="201">
        <f t="shared" si="258"/>
        <v>-4.6139999998558778E-2</v>
      </c>
      <c r="H510" s="199"/>
      <c r="J510" s="199"/>
      <c r="K510" s="177">
        <f t="shared" si="259"/>
        <v>-4.6139999998558778E-2</v>
      </c>
      <c r="O510" s="177">
        <f t="shared" ca="1" si="240"/>
        <v>-3.6957836613700779E-2</v>
      </c>
      <c r="Q510" s="198">
        <f t="shared" si="241"/>
        <v>40244.141080000001</v>
      </c>
      <c r="S510" s="178">
        <f t="shared" si="260"/>
        <v>1</v>
      </c>
      <c r="Z510" s="177">
        <f t="shared" si="242"/>
        <v>13744</v>
      </c>
      <c r="AA510" s="177">
        <f t="shared" si="243"/>
        <v>-4.8958904256422499E-2</v>
      </c>
      <c r="AB510" s="177">
        <f t="shared" si="244"/>
        <v>-5.7609690294731626E-2</v>
      </c>
      <c r="AC510" s="177">
        <f t="shared" si="245"/>
        <v>-4.6139999998558778E-2</v>
      </c>
      <c r="AD510" s="177">
        <f t="shared" si="246"/>
        <v>2.8189042578637205E-3</v>
      </c>
      <c r="AE510" s="177">
        <f t="shared" si="247"/>
        <v>7.9462212150022131E-6</v>
      </c>
      <c r="AF510" s="177">
        <f t="shared" si="248"/>
        <v>-4.6139999998558778E-2</v>
      </c>
      <c r="AG510" s="178"/>
      <c r="AH510" s="177">
        <f t="shared" si="249"/>
        <v>1.146969029617285E-2</v>
      </c>
      <c r="AI510" s="177">
        <f t="shared" si="250"/>
        <v>0.81066625152346583</v>
      </c>
      <c r="AJ510" s="177">
        <f t="shared" si="251"/>
        <v>0.85392042093628828</v>
      </c>
      <c r="AK510" s="177">
        <f t="shared" si="252"/>
        <v>-4.2267306859343011E-2</v>
      </c>
      <c r="AL510" s="177">
        <f t="shared" si="253"/>
        <v>-2.9219518167671858</v>
      </c>
      <c r="AM510" s="177">
        <f t="shared" si="254"/>
        <v>-9.069138540566092</v>
      </c>
      <c r="AN510" s="177">
        <f t="shared" si="262"/>
        <v>22.257962713061925</v>
      </c>
      <c r="AO510" s="177">
        <f t="shared" si="262"/>
        <v>22.257965303795263</v>
      </c>
      <c r="AP510" s="177">
        <f t="shared" si="262"/>
        <v>22.257951459245366</v>
      </c>
      <c r="AQ510" s="177">
        <f t="shared" si="262"/>
        <v>22.258025443369736</v>
      </c>
      <c r="AR510" s="177">
        <f t="shared" si="262"/>
        <v>22.257630095713694</v>
      </c>
      <c r="AS510" s="177">
        <f t="shared" si="262"/>
        <v>22.259743204953313</v>
      </c>
      <c r="AT510" s="177">
        <f t="shared" si="262"/>
        <v>22.248462760965435</v>
      </c>
      <c r="AU510" s="177">
        <f t="shared" si="255"/>
        <v>22.309111670018645</v>
      </c>
    </row>
    <row r="511" spans="1:47" s="177" customFormat="1" ht="12.95" customHeight="1" x14ac:dyDescent="0.2">
      <c r="A511" s="83" t="s">
        <v>265</v>
      </c>
      <c r="B511" s="84" t="s">
        <v>97</v>
      </c>
      <c r="C511" s="83">
        <v>55263.325700000001</v>
      </c>
      <c r="D511" s="83">
        <v>1E-4</v>
      </c>
      <c r="E511" s="105">
        <f t="shared" si="238"/>
        <v>13744.928860310169</v>
      </c>
      <c r="F511" s="199">
        <f t="shared" si="239"/>
        <v>13745</v>
      </c>
      <c r="G511" s="201">
        <f t="shared" si="258"/>
        <v>-4.8899999994318932E-2</v>
      </c>
      <c r="H511" s="199"/>
      <c r="J511" s="199"/>
      <c r="K511" s="177">
        <f t="shared" si="259"/>
        <v>-4.8899999994318932E-2</v>
      </c>
      <c r="O511" s="177">
        <f t="shared" ca="1" si="240"/>
        <v>-3.6967252132835832E-2</v>
      </c>
      <c r="Q511" s="198">
        <f t="shared" si="241"/>
        <v>40244.825700000001</v>
      </c>
      <c r="S511" s="178">
        <f t="shared" si="260"/>
        <v>1</v>
      </c>
      <c r="Z511" s="177">
        <f t="shared" si="242"/>
        <v>13745</v>
      </c>
      <c r="AA511" s="177">
        <f t="shared" si="243"/>
        <v>-4.895986267003833E-2</v>
      </c>
      <c r="AB511" s="177">
        <f t="shared" si="244"/>
        <v>-6.0372374900498724E-2</v>
      </c>
      <c r="AC511" s="177">
        <f t="shared" si="245"/>
        <v>-4.8899999994318932E-2</v>
      </c>
      <c r="AD511" s="177">
        <f t="shared" si="246"/>
        <v>5.9862675719397906E-5</v>
      </c>
      <c r="AE511" s="177">
        <f t="shared" si="247"/>
        <v>3.5835399442857915E-9</v>
      </c>
      <c r="AF511" s="177">
        <f t="shared" si="248"/>
        <v>-4.8899999994318932E-2</v>
      </c>
      <c r="AG511" s="178"/>
      <c r="AH511" s="177">
        <f t="shared" si="249"/>
        <v>1.147237490617979E-2</v>
      </c>
      <c r="AI511" s="177">
        <f t="shared" si="250"/>
        <v>0.81068157652934325</v>
      </c>
      <c r="AJ511" s="177">
        <f t="shared" si="251"/>
        <v>0.85410889648739052</v>
      </c>
      <c r="AK511" s="177">
        <f t="shared" si="252"/>
        <v>-4.23358958320533E-2</v>
      </c>
      <c r="AL511" s="177">
        <f t="shared" si="253"/>
        <v>-2.9215895372027645</v>
      </c>
      <c r="AM511" s="177">
        <f t="shared" si="254"/>
        <v>-9.0540835171819047</v>
      </c>
      <c r="AN511" s="177">
        <f t="shared" ref="AN511:AT520" si="263">$AU511+$AB$7*SIN(AO511)</f>
        <v>22.258401110312445</v>
      </c>
      <c r="AO511" s="177">
        <f t="shared" si="263"/>
        <v>22.258403703229725</v>
      </c>
      <c r="AP511" s="177">
        <f t="shared" si="263"/>
        <v>22.258389845347264</v>
      </c>
      <c r="AQ511" s="177">
        <f t="shared" si="263"/>
        <v>22.258463909603289</v>
      </c>
      <c r="AR511" s="177">
        <f t="shared" si="263"/>
        <v>22.258068086323956</v>
      </c>
      <c r="AS511" s="177">
        <f t="shared" si="263"/>
        <v>22.260183992787841</v>
      </c>
      <c r="AT511" s="177">
        <f t="shared" si="263"/>
        <v>22.248887299406253</v>
      </c>
      <c r="AU511" s="177">
        <f t="shared" si="255"/>
        <v>22.309632099968148</v>
      </c>
    </row>
    <row r="512" spans="1:47" s="177" customFormat="1" ht="12.95" customHeight="1" x14ac:dyDescent="0.2">
      <c r="A512" s="144" t="s">
        <v>232</v>
      </c>
      <c r="B512" s="145" t="s">
        <v>97</v>
      </c>
      <c r="C512" s="146">
        <v>55266.075400000002</v>
      </c>
      <c r="D512" s="196"/>
      <c r="E512" s="105">
        <f t="shared" si="238"/>
        <v>13748.929122174059</v>
      </c>
      <c r="F512" s="199">
        <f t="shared" si="239"/>
        <v>13749</v>
      </c>
      <c r="G512" s="201">
        <f t="shared" si="258"/>
        <v>-4.8719999991590157E-2</v>
      </c>
      <c r="H512" s="199"/>
      <c r="J512" s="199"/>
      <c r="K512" s="177">
        <f t="shared" si="259"/>
        <v>-4.8719999991590157E-2</v>
      </c>
      <c r="O512" s="177">
        <f t="shared" ca="1" si="240"/>
        <v>-3.7004914209376044E-2</v>
      </c>
      <c r="Q512" s="198">
        <f t="shared" si="241"/>
        <v>40247.575400000002</v>
      </c>
      <c r="S512" s="178">
        <f t="shared" si="260"/>
        <v>1</v>
      </c>
      <c r="Z512" s="177">
        <f t="shared" si="242"/>
        <v>13749</v>
      </c>
      <c r="AA512" s="177">
        <f t="shared" si="243"/>
        <v>-4.8963717445568787E-2</v>
      </c>
      <c r="AB512" s="177">
        <f t="shared" si="244"/>
        <v>-6.0203091790615622E-2</v>
      </c>
      <c r="AC512" s="177">
        <f t="shared" si="245"/>
        <v>-4.8719999991590157E-2</v>
      </c>
      <c r="AD512" s="177">
        <f t="shared" si="246"/>
        <v>2.4371745397862993E-4</v>
      </c>
      <c r="AE512" s="177">
        <f t="shared" si="247"/>
        <v>5.9398197373825597E-8</v>
      </c>
      <c r="AF512" s="177">
        <f t="shared" si="248"/>
        <v>-4.8719999991590157E-2</v>
      </c>
      <c r="AG512" s="178"/>
      <c r="AH512" s="177">
        <f t="shared" si="249"/>
        <v>1.1483091799025466E-2</v>
      </c>
      <c r="AI512" s="177">
        <f t="shared" si="250"/>
        <v>0.81074313085804928</v>
      </c>
      <c r="AJ512" s="177">
        <f t="shared" si="251"/>
        <v>0.85486174871039844</v>
      </c>
      <c r="AK512" s="177">
        <f t="shared" si="252"/>
        <v>-4.2610222058842941E-2</v>
      </c>
      <c r="AL512" s="177">
        <f t="shared" si="253"/>
        <v>-2.9201402816167406</v>
      </c>
      <c r="AM512" s="177">
        <f t="shared" si="254"/>
        <v>-8.9943483932133503</v>
      </c>
      <c r="AN512" s="177">
        <f t="shared" si="263"/>
        <v>22.260154782410822</v>
      </c>
      <c r="AO512" s="177">
        <f t="shared" si="263"/>
        <v>22.260157383977194</v>
      </c>
      <c r="AP512" s="177">
        <f t="shared" si="263"/>
        <v>22.26014347316892</v>
      </c>
      <c r="AQ512" s="177">
        <f t="shared" si="263"/>
        <v>22.260217856126062</v>
      </c>
      <c r="AR512" s="177">
        <f t="shared" si="263"/>
        <v>22.259820138200521</v>
      </c>
      <c r="AS512" s="177">
        <f t="shared" si="263"/>
        <v>22.261947202493594</v>
      </c>
      <c r="AT512" s="177">
        <f t="shared" si="263"/>
        <v>22.250585617954837</v>
      </c>
      <c r="AU512" s="177">
        <f t="shared" si="255"/>
        <v>22.311713819766148</v>
      </c>
    </row>
    <row r="513" spans="1:47" s="177" customFormat="1" ht="12.95" customHeight="1" x14ac:dyDescent="0.2">
      <c r="A513" s="144" t="s">
        <v>230</v>
      </c>
      <c r="B513" s="145" t="s">
        <v>97</v>
      </c>
      <c r="C513" s="146">
        <v>55273.635999999999</v>
      </c>
      <c r="D513" s="196"/>
      <c r="E513" s="105">
        <f t="shared" si="238"/>
        <v>13759.928278390411</v>
      </c>
      <c r="F513" s="199">
        <f t="shared" si="239"/>
        <v>13760</v>
      </c>
      <c r="G513" s="201">
        <f t="shared" si="258"/>
        <v>-4.9299999998765998E-2</v>
      </c>
      <c r="H513" s="199"/>
      <c r="J513" s="199"/>
      <c r="K513" s="177">
        <f t="shared" si="259"/>
        <v>-4.9299999998765998E-2</v>
      </c>
      <c r="O513" s="177">
        <f t="shared" ca="1" si="240"/>
        <v>-3.7108484919861656E-2</v>
      </c>
      <c r="Q513" s="198">
        <f t="shared" si="241"/>
        <v>40255.135999999999</v>
      </c>
      <c r="S513" s="178">
        <f t="shared" si="260"/>
        <v>1</v>
      </c>
      <c r="Z513" s="177">
        <f t="shared" si="242"/>
        <v>13760</v>
      </c>
      <c r="AA513" s="177">
        <f t="shared" si="243"/>
        <v>-4.8974492571872842E-2</v>
      </c>
      <c r="AB513" s="177">
        <f t="shared" si="244"/>
        <v>-6.0812385244073612E-2</v>
      </c>
      <c r="AC513" s="177">
        <f t="shared" si="245"/>
        <v>-4.9299999998765998E-2</v>
      </c>
      <c r="AD513" s="177">
        <f t="shared" si="246"/>
        <v>-3.2550742689315543E-4</v>
      </c>
      <c r="AE513" s="177">
        <f t="shared" si="247"/>
        <v>1.0595508496260293E-7</v>
      </c>
      <c r="AF513" s="177">
        <f t="shared" si="248"/>
        <v>-4.9299999998765998E-2</v>
      </c>
      <c r="AG513" s="178"/>
      <c r="AH513" s="177">
        <f t="shared" si="249"/>
        <v>1.1512385245307616E-2</v>
      </c>
      <c r="AI513" s="177">
        <f t="shared" si="250"/>
        <v>0.81091450406910703</v>
      </c>
      <c r="AJ513" s="177">
        <f t="shared" si="251"/>
        <v>0.85692341871991951</v>
      </c>
      <c r="AK513" s="177">
        <f t="shared" si="252"/>
        <v>-4.3364372126039732E-2</v>
      </c>
      <c r="AL513" s="177">
        <f t="shared" si="253"/>
        <v>-2.9161536856760732</v>
      </c>
      <c r="AM513" s="177">
        <f t="shared" si="254"/>
        <v>-8.8339756882661273</v>
      </c>
      <c r="AN513" s="177">
        <f t="shared" si="263"/>
        <v>22.264978072278627</v>
      </c>
      <c r="AO513" s="177">
        <f t="shared" si="263"/>
        <v>22.264980696913472</v>
      </c>
      <c r="AP513" s="177">
        <f t="shared" si="263"/>
        <v>22.264966643906472</v>
      </c>
      <c r="AQ513" s="177">
        <f t="shared" si="263"/>
        <v>22.26504188816503</v>
      </c>
      <c r="AR513" s="177">
        <f t="shared" si="263"/>
        <v>22.264639025059633</v>
      </c>
      <c r="AS513" s="177">
        <f t="shared" si="263"/>
        <v>22.26679651535536</v>
      </c>
      <c r="AT513" s="177">
        <f t="shared" si="263"/>
        <v>22.255257364860164</v>
      </c>
      <c r="AU513" s="177">
        <f t="shared" si="255"/>
        <v>22.317438549210657</v>
      </c>
    </row>
    <row r="514" spans="1:47" s="177" customFormat="1" ht="12.95" customHeight="1" x14ac:dyDescent="0.2">
      <c r="A514" s="70" t="s">
        <v>231</v>
      </c>
      <c r="B514" s="60" t="s">
        <v>97</v>
      </c>
      <c r="C514" s="59">
        <v>55273.635999999999</v>
      </c>
      <c r="D514" s="59">
        <v>2.9999999999999997E-4</v>
      </c>
      <c r="E514" s="199">
        <f t="shared" si="238"/>
        <v>13759.928278390411</v>
      </c>
      <c r="F514" s="199">
        <f t="shared" si="239"/>
        <v>13760</v>
      </c>
      <c r="G514" s="201">
        <f t="shared" si="258"/>
        <v>-4.9299999998765998E-2</v>
      </c>
      <c r="H514" s="199"/>
      <c r="J514" s="199"/>
      <c r="K514" s="177">
        <f t="shared" si="259"/>
        <v>-4.9299999998765998E-2</v>
      </c>
      <c r="O514" s="177">
        <f t="shared" ca="1" si="240"/>
        <v>-3.7108484919861656E-2</v>
      </c>
      <c r="Q514" s="198">
        <f t="shared" si="241"/>
        <v>40255.135999999999</v>
      </c>
      <c r="S514" s="178">
        <f t="shared" si="260"/>
        <v>1</v>
      </c>
      <c r="Z514" s="177">
        <f t="shared" si="242"/>
        <v>13760</v>
      </c>
      <c r="AA514" s="177">
        <f t="shared" si="243"/>
        <v>-4.8974492571872842E-2</v>
      </c>
      <c r="AB514" s="177">
        <f t="shared" si="244"/>
        <v>-6.0812385244073612E-2</v>
      </c>
      <c r="AC514" s="177">
        <f t="shared" si="245"/>
        <v>-4.9299999998765998E-2</v>
      </c>
      <c r="AD514" s="177">
        <f t="shared" si="246"/>
        <v>-3.2550742689315543E-4</v>
      </c>
      <c r="AE514" s="177">
        <f t="shared" si="247"/>
        <v>1.0595508496260293E-7</v>
      </c>
      <c r="AF514" s="177">
        <f t="shared" si="248"/>
        <v>-4.9299999998765998E-2</v>
      </c>
      <c r="AG514" s="178"/>
      <c r="AH514" s="177">
        <f t="shared" si="249"/>
        <v>1.1512385245307616E-2</v>
      </c>
      <c r="AI514" s="177">
        <f t="shared" si="250"/>
        <v>0.81091450406910703</v>
      </c>
      <c r="AJ514" s="177">
        <f t="shared" si="251"/>
        <v>0.85692341871991951</v>
      </c>
      <c r="AK514" s="177">
        <f t="shared" si="252"/>
        <v>-4.3364372126039732E-2</v>
      </c>
      <c r="AL514" s="177">
        <f t="shared" si="253"/>
        <v>-2.9161536856760732</v>
      </c>
      <c r="AM514" s="177">
        <f t="shared" si="254"/>
        <v>-8.8339756882661273</v>
      </c>
      <c r="AN514" s="177">
        <f t="shared" si="263"/>
        <v>22.264978072278627</v>
      </c>
      <c r="AO514" s="177">
        <f t="shared" si="263"/>
        <v>22.264980696913472</v>
      </c>
      <c r="AP514" s="177">
        <f t="shared" si="263"/>
        <v>22.264966643906472</v>
      </c>
      <c r="AQ514" s="177">
        <f t="shared" si="263"/>
        <v>22.26504188816503</v>
      </c>
      <c r="AR514" s="177">
        <f t="shared" si="263"/>
        <v>22.264639025059633</v>
      </c>
      <c r="AS514" s="177">
        <f t="shared" si="263"/>
        <v>22.26679651535536</v>
      </c>
      <c r="AT514" s="177">
        <f t="shared" si="263"/>
        <v>22.255257364860164</v>
      </c>
      <c r="AU514" s="177">
        <f t="shared" si="255"/>
        <v>22.317438549210657</v>
      </c>
    </row>
    <row r="515" spans="1:47" s="177" customFormat="1" ht="12.95" customHeight="1" x14ac:dyDescent="0.2">
      <c r="A515" s="59" t="s">
        <v>233</v>
      </c>
      <c r="B515" s="60" t="s">
        <v>97</v>
      </c>
      <c r="C515" s="59">
        <v>55276.385900000001</v>
      </c>
      <c r="D515" s="59">
        <v>1E-4</v>
      </c>
      <c r="E515" s="199">
        <f t="shared" si="238"/>
        <v>13763.928831214182</v>
      </c>
      <c r="F515" s="199">
        <f t="shared" si="239"/>
        <v>13764</v>
      </c>
      <c r="G515" s="201">
        <f t="shared" ref="G515:G546" si="264">C515-(C$7+C$8*F515)</f>
        <v>-4.891999999381369E-2</v>
      </c>
      <c r="H515" s="199"/>
      <c r="J515" s="199"/>
      <c r="K515" s="177">
        <f t="shared" ref="K515:K532" si="265">G515</f>
        <v>-4.891999999381369E-2</v>
      </c>
      <c r="O515" s="177">
        <f t="shared" ca="1" si="240"/>
        <v>-3.7146146996401869E-2</v>
      </c>
      <c r="Q515" s="198">
        <f t="shared" si="241"/>
        <v>40257.885900000001</v>
      </c>
      <c r="S515" s="178">
        <f t="shared" ref="S515:S532" si="266">S$18</f>
        <v>1</v>
      </c>
      <c r="Z515" s="177">
        <f t="shared" si="242"/>
        <v>13764</v>
      </c>
      <c r="AA515" s="177">
        <f t="shared" si="243"/>
        <v>-4.8978474357454629E-2</v>
      </c>
      <c r="AB515" s="177">
        <f t="shared" si="244"/>
        <v>-6.0442972565226086E-2</v>
      </c>
      <c r="AC515" s="177">
        <f t="shared" si="245"/>
        <v>-4.891999999381369E-2</v>
      </c>
      <c r="AD515" s="177">
        <f t="shared" si="246"/>
        <v>5.8474363640939608E-5</v>
      </c>
      <c r="AE515" s="177">
        <f t="shared" si="247"/>
        <v>3.4192512032128399E-9</v>
      </c>
      <c r="AF515" s="177">
        <f t="shared" si="248"/>
        <v>-4.891999999381369E-2</v>
      </c>
      <c r="AG515" s="178"/>
      <c r="AH515" s="177">
        <f t="shared" si="249"/>
        <v>1.1522972571412392E-2</v>
      </c>
      <c r="AI515" s="177">
        <f t="shared" si="250"/>
        <v>0.81097758514646989</v>
      </c>
      <c r="AJ515" s="177">
        <f t="shared" si="251"/>
        <v>0.8576699579888718</v>
      </c>
      <c r="AK515" s="177">
        <f t="shared" si="252"/>
        <v>-4.3638517667965539E-2</v>
      </c>
      <c r="AL515" s="177">
        <f t="shared" si="253"/>
        <v>-2.9147035943869573</v>
      </c>
      <c r="AM515" s="177">
        <f t="shared" si="254"/>
        <v>-8.7770334211458554</v>
      </c>
      <c r="AN515" s="177">
        <f t="shared" si="263"/>
        <v>22.266732249971383</v>
      </c>
      <c r="AO515" s="177">
        <f t="shared" si="263"/>
        <v>22.266734882733648</v>
      </c>
      <c r="AP515" s="177">
        <f t="shared" si="263"/>
        <v>22.266720779239638</v>
      </c>
      <c r="AQ515" s="177">
        <f t="shared" si="263"/>
        <v>22.266796331170159</v>
      </c>
      <c r="AR515" s="177">
        <f t="shared" si="263"/>
        <v>22.266391620915311</v>
      </c>
      <c r="AS515" s="177">
        <f t="shared" si="263"/>
        <v>22.268560080647248</v>
      </c>
      <c r="AT515" s="177">
        <f t="shared" si="263"/>
        <v>22.256956685350676</v>
      </c>
      <c r="AU515" s="177">
        <f t="shared" si="255"/>
        <v>22.319520269008656</v>
      </c>
    </row>
    <row r="516" spans="1:47" s="177" customFormat="1" ht="12.95" customHeight="1" x14ac:dyDescent="0.2">
      <c r="A516" s="59" t="s">
        <v>233</v>
      </c>
      <c r="B516" s="60" t="s">
        <v>96</v>
      </c>
      <c r="C516" s="59">
        <v>55277.417300000001</v>
      </c>
      <c r="D516" s="59">
        <v>2.9999999999999997E-4</v>
      </c>
      <c r="E516" s="199">
        <f t="shared" si="238"/>
        <v>13765.429311297978</v>
      </c>
      <c r="F516" s="199">
        <f t="shared" si="239"/>
        <v>13765.5</v>
      </c>
      <c r="G516" s="201">
        <f t="shared" si="264"/>
        <v>-4.8589999998512212E-2</v>
      </c>
      <c r="H516" s="199"/>
      <c r="J516" s="199"/>
      <c r="K516" s="177">
        <f t="shared" si="265"/>
        <v>-4.8589999998512212E-2</v>
      </c>
      <c r="O516" s="177">
        <f t="shared" ca="1" si="240"/>
        <v>-3.7160270275104462E-2</v>
      </c>
      <c r="Q516" s="198">
        <f t="shared" si="241"/>
        <v>40258.917300000001</v>
      </c>
      <c r="S516" s="178">
        <f t="shared" si="266"/>
        <v>1</v>
      </c>
      <c r="Z516" s="177">
        <f t="shared" si="242"/>
        <v>13765.5</v>
      </c>
      <c r="AA516" s="177">
        <f t="shared" si="243"/>
        <v>-4.8979976278851048E-2</v>
      </c>
      <c r="AB516" s="177">
        <f t="shared" si="244"/>
        <v>-6.0116933889638235E-2</v>
      </c>
      <c r="AC516" s="177">
        <f t="shared" si="245"/>
        <v>-4.8589999998512212E-2</v>
      </c>
      <c r="AD516" s="177">
        <f t="shared" si="246"/>
        <v>3.8997628033883569E-4</v>
      </c>
      <c r="AE516" s="177">
        <f t="shared" si="247"/>
        <v>1.5208149922691415E-7</v>
      </c>
      <c r="AF516" s="177">
        <f t="shared" si="248"/>
        <v>-4.8589999998512212E-2</v>
      </c>
      <c r="AG516" s="178"/>
      <c r="AH516" s="177">
        <f t="shared" si="249"/>
        <v>1.152693389112602E-2</v>
      </c>
      <c r="AI516" s="177">
        <f t="shared" si="250"/>
        <v>0.81100134557940673</v>
      </c>
      <c r="AJ516" s="177">
        <f t="shared" si="251"/>
        <v>0.85794947527904308</v>
      </c>
      <c r="AK516" s="177">
        <f t="shared" si="252"/>
        <v>-4.3741309634286803E-2</v>
      </c>
      <c r="AL516" s="177">
        <f t="shared" si="253"/>
        <v>-2.9141597518758235</v>
      </c>
      <c r="AM516" s="177">
        <f t="shared" si="254"/>
        <v>-8.7558642114329839</v>
      </c>
      <c r="AN516" s="177">
        <f t="shared" si="263"/>
        <v>22.267390101857846</v>
      </c>
      <c r="AO516" s="177">
        <f t="shared" si="263"/>
        <v>22.267392737631923</v>
      </c>
      <c r="AP516" s="177">
        <f t="shared" si="263"/>
        <v>22.267378615373769</v>
      </c>
      <c r="AQ516" s="177">
        <f t="shared" si="263"/>
        <v>22.267454281917836</v>
      </c>
      <c r="AR516" s="177">
        <f t="shared" si="263"/>
        <v>22.267048882275951</v>
      </c>
      <c r="AS516" s="177">
        <f t="shared" si="263"/>
        <v>22.269221442456505</v>
      </c>
      <c r="AT516" s="177">
        <f t="shared" si="263"/>
        <v>22.25759400034449</v>
      </c>
      <c r="AU516" s="177">
        <f t="shared" si="255"/>
        <v>22.320300913932908</v>
      </c>
    </row>
    <row r="517" spans="1:47" s="177" customFormat="1" ht="12.95" customHeight="1" x14ac:dyDescent="0.2">
      <c r="A517" s="147" t="s">
        <v>275</v>
      </c>
      <c r="B517" s="147" t="s">
        <v>52</v>
      </c>
      <c r="C517" s="148">
        <v>55282.576950000002</v>
      </c>
      <c r="D517" s="149">
        <v>1E-4</v>
      </c>
      <c r="E517" s="105">
        <f t="shared" si="238"/>
        <v>13772.935566935326</v>
      </c>
      <c r="F517" s="199">
        <f t="shared" si="239"/>
        <v>13773</v>
      </c>
      <c r="G517" s="201">
        <f t="shared" si="264"/>
        <v>-4.4289999990724027E-2</v>
      </c>
      <c r="H517" s="199"/>
      <c r="J517" s="199"/>
      <c r="K517" s="177">
        <f t="shared" si="265"/>
        <v>-4.4289999990724027E-2</v>
      </c>
      <c r="O517" s="177">
        <f t="shared" ca="1" si="240"/>
        <v>-3.7230886668617375E-2</v>
      </c>
      <c r="Q517" s="198">
        <f t="shared" si="241"/>
        <v>40264.076950000002</v>
      </c>
      <c r="S517" s="178">
        <f t="shared" si="266"/>
        <v>1</v>
      </c>
      <c r="Z517" s="177">
        <f t="shared" si="242"/>
        <v>13773</v>
      </c>
      <c r="AA517" s="177">
        <f t="shared" si="243"/>
        <v>-4.8987557572645127E-2</v>
      </c>
      <c r="AB517" s="177">
        <f t="shared" si="244"/>
        <v>-5.5836667355468328E-2</v>
      </c>
      <c r="AC517" s="177">
        <f t="shared" si="245"/>
        <v>-4.4289999990724027E-2</v>
      </c>
      <c r="AD517" s="177">
        <f t="shared" si="246"/>
        <v>4.6975575819210996E-3</v>
      </c>
      <c r="AE517" s="177">
        <f t="shared" si="247"/>
        <v>2.2067047235464408E-5</v>
      </c>
      <c r="AF517" s="177">
        <f t="shared" si="248"/>
        <v>-4.4289999990724027E-2</v>
      </c>
      <c r="AG517" s="178"/>
      <c r="AH517" s="177">
        <f t="shared" si="249"/>
        <v>1.1546667364744297E-2</v>
      </c>
      <c r="AI517" s="177">
        <f t="shared" si="250"/>
        <v>0.81112100734062598</v>
      </c>
      <c r="AJ517" s="177">
        <f t="shared" si="251"/>
        <v>0.85934349937982402</v>
      </c>
      <c r="AK517" s="177">
        <f t="shared" si="252"/>
        <v>-4.4255165498476086E-2</v>
      </c>
      <c r="AL517" s="177">
        <f t="shared" si="253"/>
        <v>-2.9114400591317708</v>
      </c>
      <c r="AM517" s="177">
        <f t="shared" si="254"/>
        <v>-8.6514941592530086</v>
      </c>
      <c r="AN517" s="177">
        <f t="shared" si="263"/>
        <v>22.270679651727072</v>
      </c>
      <c r="AO517" s="177">
        <f t="shared" si="263"/>
        <v>22.270682302265584</v>
      </c>
      <c r="AP517" s="177">
        <f t="shared" si="263"/>
        <v>22.270668087568325</v>
      </c>
      <c r="AQ517" s="177">
        <f t="shared" si="263"/>
        <v>22.270744320913327</v>
      </c>
      <c r="AR517" s="177">
        <f t="shared" si="263"/>
        <v>22.27033550140186</v>
      </c>
      <c r="AS517" s="177">
        <f t="shared" si="263"/>
        <v>22.272528456167791</v>
      </c>
      <c r="AT517" s="177">
        <f t="shared" si="263"/>
        <v>22.260781150269651</v>
      </c>
      <c r="AU517" s="177">
        <f t="shared" si="255"/>
        <v>22.324204138554162</v>
      </c>
    </row>
    <row r="518" spans="1:47" s="177" customFormat="1" ht="12.95" customHeight="1" x14ac:dyDescent="0.2">
      <c r="A518" s="59" t="s">
        <v>233</v>
      </c>
      <c r="B518" s="60" t="s">
        <v>96</v>
      </c>
      <c r="C518" s="59">
        <v>55284.290699999998</v>
      </c>
      <c r="D518" s="59">
        <v>4.0000000000000002E-4</v>
      </c>
      <c r="E518" s="199">
        <f t="shared" si="238"/>
        <v>13775.42872937822</v>
      </c>
      <c r="F518" s="199">
        <f t="shared" si="239"/>
        <v>13775.5</v>
      </c>
      <c r="G518" s="201">
        <f t="shared" si="264"/>
        <v>-4.898999999568332E-2</v>
      </c>
      <c r="H518" s="199"/>
      <c r="K518" s="177">
        <f t="shared" si="265"/>
        <v>-4.898999999568332E-2</v>
      </c>
      <c r="O518" s="177">
        <f t="shared" ca="1" si="240"/>
        <v>-3.7254425466454993E-2</v>
      </c>
      <c r="Q518" s="198">
        <f t="shared" si="241"/>
        <v>40265.790699999998</v>
      </c>
      <c r="S518" s="178">
        <f t="shared" si="266"/>
        <v>1</v>
      </c>
      <c r="Z518" s="177">
        <f t="shared" si="242"/>
        <v>13775.5</v>
      </c>
      <c r="AA518" s="177">
        <f t="shared" si="243"/>
        <v>-4.8990111247817783E-2</v>
      </c>
      <c r="AB518" s="177">
        <f t="shared" si="244"/>
        <v>-6.0543218075082082E-2</v>
      </c>
      <c r="AC518" s="177">
        <f t="shared" si="245"/>
        <v>-4.898999999568332E-2</v>
      </c>
      <c r="AD518" s="177">
        <f t="shared" si="246"/>
        <v>1.1125213446316895E-7</v>
      </c>
      <c r="AE518" s="177">
        <f t="shared" si="247"/>
        <v>1.2377037422611024E-14</v>
      </c>
      <c r="AF518" s="177">
        <f t="shared" si="248"/>
        <v>-4.898999999568332E-2</v>
      </c>
      <c r="AG518" s="178"/>
      <c r="AH518" s="177">
        <f t="shared" si="249"/>
        <v>1.1553218079398762E-2</v>
      </c>
      <c r="AI518" s="177">
        <f t="shared" si="250"/>
        <v>0.81116121305209454</v>
      </c>
      <c r="AJ518" s="177">
        <f t="shared" si="251"/>
        <v>0.85980685344749186</v>
      </c>
      <c r="AK518" s="177">
        <f t="shared" si="252"/>
        <v>-4.4426412024390814E-2</v>
      </c>
      <c r="AL518" s="177">
        <f t="shared" si="253"/>
        <v>-2.9105333159312798</v>
      </c>
      <c r="AM518" s="177">
        <f t="shared" si="254"/>
        <v>-8.617241021066274</v>
      </c>
      <c r="AN518" s="177">
        <f t="shared" si="263"/>
        <v>22.271776276579452</v>
      </c>
      <c r="AO518" s="177">
        <f t="shared" si="263"/>
        <v>22.271778931930207</v>
      </c>
      <c r="AP518" s="177">
        <f t="shared" si="263"/>
        <v>22.27176468693262</v>
      </c>
      <c r="AQ518" s="177">
        <f t="shared" si="263"/>
        <v>22.271841106883642</v>
      </c>
      <c r="AR518" s="177">
        <f t="shared" si="263"/>
        <v>22.2714311574771</v>
      </c>
      <c r="AS518" s="177">
        <f t="shared" si="263"/>
        <v>22.273630870383155</v>
      </c>
      <c r="AT518" s="177">
        <f t="shared" si="263"/>
        <v>22.261843747763788</v>
      </c>
      <c r="AU518" s="177">
        <f t="shared" si="255"/>
        <v>22.325505213427913</v>
      </c>
    </row>
    <row r="519" spans="1:47" s="177" customFormat="1" ht="12.95" customHeight="1" x14ac:dyDescent="0.2">
      <c r="A519" s="144" t="s">
        <v>234</v>
      </c>
      <c r="B519" s="145" t="s">
        <v>96</v>
      </c>
      <c r="C519" s="146">
        <v>55285.662499999999</v>
      </c>
      <c r="D519" s="196"/>
      <c r="E519" s="105">
        <f t="shared" si="238"/>
        <v>13777.424423172046</v>
      </c>
      <c r="F519" s="199">
        <f t="shared" si="239"/>
        <v>13777.5</v>
      </c>
      <c r="G519" s="201">
        <f t="shared" si="264"/>
        <v>-5.1950000000942964E-2</v>
      </c>
      <c r="H519" s="199"/>
      <c r="I519" s="199"/>
      <c r="K519" s="177">
        <f t="shared" si="265"/>
        <v>-5.1950000000942964E-2</v>
      </c>
      <c r="O519" s="177">
        <f t="shared" ca="1" si="240"/>
        <v>-3.72732565047251E-2</v>
      </c>
      <c r="Q519" s="198">
        <f t="shared" si="241"/>
        <v>40267.162499999999</v>
      </c>
      <c r="S519" s="178">
        <f t="shared" si="266"/>
        <v>1</v>
      </c>
      <c r="Z519" s="177">
        <f t="shared" si="242"/>
        <v>13777.5</v>
      </c>
      <c r="AA519" s="177">
        <f t="shared" si="243"/>
        <v>-4.8992163765738339E-2</v>
      </c>
      <c r="AB519" s="177">
        <f t="shared" si="244"/>
        <v>-6.3508448882531154E-2</v>
      </c>
      <c r="AC519" s="177">
        <f t="shared" si="245"/>
        <v>-5.1950000000942964E-2</v>
      </c>
      <c r="AD519" s="177">
        <f t="shared" si="246"/>
        <v>-2.957836235204625E-3</v>
      </c>
      <c r="AE519" s="177">
        <f t="shared" si="247"/>
        <v>8.7487951942894694E-6</v>
      </c>
      <c r="AF519" s="177">
        <f t="shared" si="248"/>
        <v>-5.1950000000942964E-2</v>
      </c>
      <c r="AG519" s="178"/>
      <c r="AH519" s="177">
        <f t="shared" si="249"/>
        <v>1.1558448881588187E-2</v>
      </c>
      <c r="AI519" s="177">
        <f t="shared" si="250"/>
        <v>0.81119349229952054</v>
      </c>
      <c r="AJ519" s="177">
        <f t="shared" si="251"/>
        <v>0.86017706080557144</v>
      </c>
      <c r="AK519" s="177">
        <f t="shared" si="252"/>
        <v>-4.4563395194556134E-2</v>
      </c>
      <c r="AL519" s="177">
        <f t="shared" si="253"/>
        <v>-2.909807856532745</v>
      </c>
      <c r="AM519" s="177">
        <f t="shared" si="254"/>
        <v>-8.5900281878592111</v>
      </c>
      <c r="AN519" s="177">
        <f t="shared" si="263"/>
        <v>22.272653615671928</v>
      </c>
      <c r="AO519" s="177">
        <f t="shared" si="263"/>
        <v>22.272656274833114</v>
      </c>
      <c r="AP519" s="177">
        <f t="shared" si="263"/>
        <v>22.272642005780199</v>
      </c>
      <c r="AQ519" s="177">
        <f t="shared" si="263"/>
        <v>22.272718574175663</v>
      </c>
      <c r="AR519" s="177">
        <f t="shared" si="263"/>
        <v>22.272307724489007</v>
      </c>
      <c r="AS519" s="177">
        <f t="shared" si="263"/>
        <v>22.274512829419411</v>
      </c>
      <c r="AT519" s="177">
        <f t="shared" si="263"/>
        <v>22.262693903331137</v>
      </c>
      <c r="AU519" s="177">
        <f t="shared" si="255"/>
        <v>22.326546073326917</v>
      </c>
    </row>
    <row r="520" spans="1:47" s="177" customFormat="1" ht="12.95" customHeight="1" x14ac:dyDescent="0.2">
      <c r="A520" s="59" t="s">
        <v>218</v>
      </c>
      <c r="B520" s="60" t="s">
        <v>96</v>
      </c>
      <c r="C520" s="59">
        <v>55285.662499999999</v>
      </c>
      <c r="D520" s="59">
        <v>2.5999999999999999E-3</v>
      </c>
      <c r="E520" s="199">
        <f t="shared" si="238"/>
        <v>13777.424423172046</v>
      </c>
      <c r="F520" s="199">
        <f t="shared" si="239"/>
        <v>13777.5</v>
      </c>
      <c r="G520" s="201">
        <f t="shared" si="264"/>
        <v>-5.1950000000942964E-2</v>
      </c>
      <c r="H520" s="199"/>
      <c r="I520" s="199"/>
      <c r="K520" s="177">
        <f t="shared" si="265"/>
        <v>-5.1950000000942964E-2</v>
      </c>
      <c r="O520" s="177">
        <f t="shared" ca="1" si="240"/>
        <v>-3.72732565047251E-2</v>
      </c>
      <c r="Q520" s="198">
        <f t="shared" si="241"/>
        <v>40267.162499999999</v>
      </c>
      <c r="S520" s="178">
        <f t="shared" si="266"/>
        <v>1</v>
      </c>
      <c r="Z520" s="177">
        <f t="shared" si="242"/>
        <v>13777.5</v>
      </c>
      <c r="AA520" s="177">
        <f t="shared" si="243"/>
        <v>-4.8992163765738339E-2</v>
      </c>
      <c r="AB520" s="177">
        <f t="shared" si="244"/>
        <v>-6.3508448882531154E-2</v>
      </c>
      <c r="AC520" s="177">
        <f t="shared" si="245"/>
        <v>-5.1950000000942964E-2</v>
      </c>
      <c r="AD520" s="177">
        <f t="shared" si="246"/>
        <v>-2.957836235204625E-3</v>
      </c>
      <c r="AE520" s="177">
        <f t="shared" si="247"/>
        <v>8.7487951942894694E-6</v>
      </c>
      <c r="AF520" s="177">
        <f t="shared" si="248"/>
        <v>-5.1950000000942964E-2</v>
      </c>
      <c r="AG520" s="178"/>
      <c r="AH520" s="177">
        <f t="shared" si="249"/>
        <v>1.1558448881588187E-2</v>
      </c>
      <c r="AI520" s="177">
        <f t="shared" si="250"/>
        <v>0.81119349229952054</v>
      </c>
      <c r="AJ520" s="177">
        <f t="shared" si="251"/>
        <v>0.86017706080557144</v>
      </c>
      <c r="AK520" s="177">
        <f t="shared" si="252"/>
        <v>-4.4563395194556134E-2</v>
      </c>
      <c r="AL520" s="177">
        <f t="shared" si="253"/>
        <v>-2.909807856532745</v>
      </c>
      <c r="AM520" s="177">
        <f t="shared" si="254"/>
        <v>-8.5900281878592111</v>
      </c>
      <c r="AN520" s="177">
        <f t="shared" si="263"/>
        <v>22.272653615671928</v>
      </c>
      <c r="AO520" s="177">
        <f t="shared" si="263"/>
        <v>22.272656274833114</v>
      </c>
      <c r="AP520" s="177">
        <f t="shared" si="263"/>
        <v>22.272642005780199</v>
      </c>
      <c r="AQ520" s="177">
        <f t="shared" si="263"/>
        <v>22.272718574175663</v>
      </c>
      <c r="AR520" s="177">
        <f t="shared" si="263"/>
        <v>22.272307724489007</v>
      </c>
      <c r="AS520" s="177">
        <f t="shared" si="263"/>
        <v>22.274512829419411</v>
      </c>
      <c r="AT520" s="177">
        <f t="shared" si="263"/>
        <v>22.262693903331137</v>
      </c>
      <c r="AU520" s="177">
        <f t="shared" si="255"/>
        <v>22.326546073326917</v>
      </c>
    </row>
    <row r="521" spans="1:47" s="177" customFormat="1" ht="12.95" customHeight="1" x14ac:dyDescent="0.2">
      <c r="A521" s="144" t="s">
        <v>234</v>
      </c>
      <c r="B521" s="145" t="s">
        <v>96</v>
      </c>
      <c r="C521" s="146">
        <v>55285.664499999999</v>
      </c>
      <c r="D521" s="196"/>
      <c r="E521" s="105">
        <f t="shared" si="238"/>
        <v>13777.427332770812</v>
      </c>
      <c r="F521" s="199">
        <f t="shared" si="239"/>
        <v>13777.5</v>
      </c>
      <c r="G521" s="201">
        <f t="shared" si="264"/>
        <v>-4.995000000053551E-2</v>
      </c>
      <c r="H521" s="199"/>
      <c r="I521" s="199"/>
      <c r="K521" s="177">
        <f t="shared" si="265"/>
        <v>-4.995000000053551E-2</v>
      </c>
      <c r="O521" s="177">
        <f t="shared" ca="1" si="240"/>
        <v>-3.72732565047251E-2</v>
      </c>
      <c r="Q521" s="198">
        <f t="shared" si="241"/>
        <v>40267.164499999999</v>
      </c>
      <c r="S521" s="178">
        <f t="shared" si="266"/>
        <v>1</v>
      </c>
      <c r="Z521" s="177">
        <f t="shared" si="242"/>
        <v>13777.5</v>
      </c>
      <c r="AA521" s="177">
        <f t="shared" si="243"/>
        <v>-4.8992163765738339E-2</v>
      </c>
      <c r="AB521" s="177">
        <f t="shared" si="244"/>
        <v>-6.1508448882123701E-2</v>
      </c>
      <c r="AC521" s="177">
        <f t="shared" si="245"/>
        <v>-4.995000000053551E-2</v>
      </c>
      <c r="AD521" s="177">
        <f t="shared" si="246"/>
        <v>-9.5783623479717139E-4</v>
      </c>
      <c r="AE521" s="177">
        <f t="shared" si="247"/>
        <v>9.1745025269042202E-7</v>
      </c>
      <c r="AF521" s="177">
        <f t="shared" si="248"/>
        <v>-4.995000000053551E-2</v>
      </c>
      <c r="AG521" s="178"/>
      <c r="AH521" s="177">
        <f t="shared" si="249"/>
        <v>1.1558448881588187E-2</v>
      </c>
      <c r="AI521" s="177">
        <f t="shared" si="250"/>
        <v>0.81119349229952054</v>
      </c>
      <c r="AJ521" s="177">
        <f t="shared" si="251"/>
        <v>0.86017706080557144</v>
      </c>
      <c r="AK521" s="177">
        <f t="shared" si="252"/>
        <v>-4.4563395194556134E-2</v>
      </c>
      <c r="AL521" s="177">
        <f t="shared" si="253"/>
        <v>-2.909807856532745</v>
      </c>
      <c r="AM521" s="177">
        <f t="shared" si="254"/>
        <v>-8.5900281878592111</v>
      </c>
      <c r="AN521" s="177">
        <f t="shared" ref="AN521:AT530" si="267">$AU521+$AB$7*SIN(AO521)</f>
        <v>22.272653615671928</v>
      </c>
      <c r="AO521" s="177">
        <f t="shared" si="267"/>
        <v>22.272656274833114</v>
      </c>
      <c r="AP521" s="177">
        <f t="shared" si="267"/>
        <v>22.272642005780199</v>
      </c>
      <c r="AQ521" s="177">
        <f t="shared" si="267"/>
        <v>22.272718574175663</v>
      </c>
      <c r="AR521" s="177">
        <f t="shared" si="267"/>
        <v>22.272307724489007</v>
      </c>
      <c r="AS521" s="177">
        <f t="shared" si="267"/>
        <v>22.274512829419411</v>
      </c>
      <c r="AT521" s="177">
        <f t="shared" si="267"/>
        <v>22.262693903331137</v>
      </c>
      <c r="AU521" s="177">
        <f t="shared" si="255"/>
        <v>22.326546073326917</v>
      </c>
    </row>
    <row r="522" spans="1:47" s="177" customFormat="1" ht="12.95" customHeight="1" x14ac:dyDescent="0.2">
      <c r="A522" s="59" t="s">
        <v>218</v>
      </c>
      <c r="B522" s="60" t="s">
        <v>96</v>
      </c>
      <c r="C522" s="59">
        <v>55285.664499999999</v>
      </c>
      <c r="D522" s="59">
        <v>1.5E-3</v>
      </c>
      <c r="E522" s="199">
        <f t="shared" si="238"/>
        <v>13777.427332770812</v>
      </c>
      <c r="F522" s="199">
        <f t="shared" si="239"/>
        <v>13777.5</v>
      </c>
      <c r="G522" s="201">
        <f t="shared" si="264"/>
        <v>-4.995000000053551E-2</v>
      </c>
      <c r="H522" s="199"/>
      <c r="I522" s="199"/>
      <c r="K522" s="177">
        <f t="shared" si="265"/>
        <v>-4.995000000053551E-2</v>
      </c>
      <c r="O522" s="177">
        <f t="shared" ca="1" si="240"/>
        <v>-3.72732565047251E-2</v>
      </c>
      <c r="Q522" s="198">
        <f t="shared" si="241"/>
        <v>40267.164499999999</v>
      </c>
      <c r="S522" s="178">
        <f t="shared" si="266"/>
        <v>1</v>
      </c>
      <c r="Z522" s="177">
        <f t="shared" si="242"/>
        <v>13777.5</v>
      </c>
      <c r="AA522" s="177">
        <f t="shared" si="243"/>
        <v>-4.8992163765738339E-2</v>
      </c>
      <c r="AB522" s="177">
        <f t="shared" si="244"/>
        <v>-6.1508448882123701E-2</v>
      </c>
      <c r="AC522" s="177">
        <f t="shared" si="245"/>
        <v>-4.995000000053551E-2</v>
      </c>
      <c r="AD522" s="177">
        <f t="shared" si="246"/>
        <v>-9.5783623479717139E-4</v>
      </c>
      <c r="AE522" s="177">
        <f t="shared" si="247"/>
        <v>9.1745025269042202E-7</v>
      </c>
      <c r="AF522" s="177">
        <f t="shared" si="248"/>
        <v>-4.995000000053551E-2</v>
      </c>
      <c r="AG522" s="178"/>
      <c r="AH522" s="177">
        <f t="shared" si="249"/>
        <v>1.1558448881588187E-2</v>
      </c>
      <c r="AI522" s="177">
        <f t="shared" si="250"/>
        <v>0.81119349229952054</v>
      </c>
      <c r="AJ522" s="177">
        <f t="shared" si="251"/>
        <v>0.86017706080557144</v>
      </c>
      <c r="AK522" s="177">
        <f t="shared" si="252"/>
        <v>-4.4563395194556134E-2</v>
      </c>
      <c r="AL522" s="177">
        <f t="shared" si="253"/>
        <v>-2.909807856532745</v>
      </c>
      <c r="AM522" s="177">
        <f t="shared" si="254"/>
        <v>-8.5900281878592111</v>
      </c>
      <c r="AN522" s="177">
        <f t="shared" si="267"/>
        <v>22.272653615671928</v>
      </c>
      <c r="AO522" s="177">
        <f t="shared" si="267"/>
        <v>22.272656274833114</v>
      </c>
      <c r="AP522" s="177">
        <f t="shared" si="267"/>
        <v>22.272642005780199</v>
      </c>
      <c r="AQ522" s="177">
        <f t="shared" si="267"/>
        <v>22.272718574175663</v>
      </c>
      <c r="AR522" s="177">
        <f t="shared" si="267"/>
        <v>22.272307724489007</v>
      </c>
      <c r="AS522" s="177">
        <f t="shared" si="267"/>
        <v>22.274512829419411</v>
      </c>
      <c r="AT522" s="177">
        <f t="shared" si="267"/>
        <v>22.262693903331137</v>
      </c>
      <c r="AU522" s="177">
        <f t="shared" si="255"/>
        <v>22.326546073326917</v>
      </c>
    </row>
    <row r="523" spans="1:47" s="177" customFormat="1" ht="12.95" customHeight="1" x14ac:dyDescent="0.2">
      <c r="A523" s="144" t="s">
        <v>232</v>
      </c>
      <c r="B523" s="145" t="s">
        <v>96</v>
      </c>
      <c r="C523" s="146">
        <v>55287.041899999997</v>
      </c>
      <c r="D523" s="196"/>
      <c r="E523" s="105">
        <f t="shared" si="238"/>
        <v>13779.43117344118</v>
      </c>
      <c r="F523" s="199">
        <f t="shared" si="239"/>
        <v>13779.5</v>
      </c>
      <c r="G523" s="201">
        <f t="shared" si="264"/>
        <v>-4.7310000001743902E-2</v>
      </c>
      <c r="H523" s="199"/>
      <c r="I523" s="199"/>
      <c r="K523" s="177">
        <f t="shared" si="265"/>
        <v>-4.7310000001743902E-2</v>
      </c>
      <c r="O523" s="177">
        <f t="shared" ca="1" si="240"/>
        <v>-3.7292087542995234E-2</v>
      </c>
      <c r="Q523" s="198">
        <f t="shared" si="241"/>
        <v>40268.541899999997</v>
      </c>
      <c r="S523" s="178">
        <f t="shared" si="266"/>
        <v>1</v>
      </c>
      <c r="Z523" s="177">
        <f t="shared" si="242"/>
        <v>13779.5</v>
      </c>
      <c r="AA523" s="177">
        <f t="shared" si="243"/>
        <v>-4.899422480204358E-2</v>
      </c>
      <c r="AB523" s="177">
        <f t="shared" si="244"/>
        <v>-5.8873670996690858E-2</v>
      </c>
      <c r="AC523" s="177">
        <f t="shared" si="245"/>
        <v>-4.7310000001743902E-2</v>
      </c>
      <c r="AD523" s="177">
        <f t="shared" si="246"/>
        <v>1.6842248002996787E-3</v>
      </c>
      <c r="AE523" s="177">
        <f t="shared" si="247"/>
        <v>2.8366131779444929E-6</v>
      </c>
      <c r="AF523" s="177">
        <f t="shared" si="248"/>
        <v>-4.7310000001743902E-2</v>
      </c>
      <c r="AG523" s="178"/>
      <c r="AH523" s="177">
        <f t="shared" si="249"/>
        <v>1.1563670994946956E-2</v>
      </c>
      <c r="AI523" s="177">
        <f t="shared" si="250"/>
        <v>0.81122587349936948</v>
      </c>
      <c r="AJ523" s="177">
        <f t="shared" si="251"/>
        <v>0.86054684491887834</v>
      </c>
      <c r="AK523" s="177">
        <f t="shared" si="252"/>
        <v>-4.4700365828942774E-2</v>
      </c>
      <c r="AL523" s="177">
        <f t="shared" si="253"/>
        <v>-2.9090823393002827</v>
      </c>
      <c r="AM523" s="177">
        <f t="shared" si="254"/>
        <v>-8.562982261327738</v>
      </c>
      <c r="AN523" s="177">
        <f t="shared" si="267"/>
        <v>22.27353098973769</v>
      </c>
      <c r="AO523" s="177">
        <f t="shared" si="267"/>
        <v>22.273533652674299</v>
      </c>
      <c r="AP523" s="177">
        <f t="shared" si="267"/>
        <v>22.273519359730614</v>
      </c>
      <c r="AQ523" s="177">
        <f t="shared" si="267"/>
        <v>22.273596075822358</v>
      </c>
      <c r="AR523" s="177">
        <f t="shared" si="267"/>
        <v>22.273184329094139</v>
      </c>
      <c r="AS523" s="177">
        <f t="shared" si="267"/>
        <v>22.275394813138348</v>
      </c>
      <c r="AT523" s="177">
        <f t="shared" si="267"/>
        <v>22.263544128075235</v>
      </c>
      <c r="AU523" s="177">
        <f t="shared" si="255"/>
        <v>22.327586933225916</v>
      </c>
    </row>
    <row r="524" spans="1:47" s="177" customFormat="1" ht="12.95" customHeight="1" x14ac:dyDescent="0.2">
      <c r="A524" s="144" t="s">
        <v>234</v>
      </c>
      <c r="B524" s="145" t="s">
        <v>97</v>
      </c>
      <c r="C524" s="146">
        <v>55295.632700000002</v>
      </c>
      <c r="D524" s="196"/>
      <c r="E524" s="105">
        <f t="shared" si="238"/>
        <v>13791.929063982083</v>
      </c>
      <c r="F524" s="199">
        <f t="shared" si="239"/>
        <v>13792</v>
      </c>
      <c r="G524" s="201">
        <f t="shared" si="264"/>
        <v>-4.875999999785563E-2</v>
      </c>
      <c r="H524" s="199"/>
      <c r="I524" s="199"/>
      <c r="K524" s="177">
        <f t="shared" si="265"/>
        <v>-4.875999999785563E-2</v>
      </c>
      <c r="O524" s="177">
        <f t="shared" ca="1" si="240"/>
        <v>-3.7409781532183412E-2</v>
      </c>
      <c r="Q524" s="198">
        <f t="shared" si="241"/>
        <v>40277.132700000002</v>
      </c>
      <c r="S524" s="178">
        <f t="shared" si="266"/>
        <v>1</v>
      </c>
      <c r="Z524" s="177">
        <f t="shared" si="242"/>
        <v>13792</v>
      </c>
      <c r="AA524" s="177">
        <f t="shared" si="243"/>
        <v>-4.9007299549460412E-2</v>
      </c>
      <c r="AB524" s="177">
        <f t="shared" si="244"/>
        <v>-6.0356112069119242E-2</v>
      </c>
      <c r="AC524" s="177">
        <f t="shared" si="245"/>
        <v>-4.875999999785563E-2</v>
      </c>
      <c r="AD524" s="177">
        <f t="shared" si="246"/>
        <v>2.4729955160478212E-4</v>
      </c>
      <c r="AE524" s="177">
        <f t="shared" si="247"/>
        <v>6.1157068223926293E-8</v>
      </c>
      <c r="AF524" s="177">
        <f t="shared" si="248"/>
        <v>-4.875999999785563E-2</v>
      </c>
      <c r="AG524" s="178"/>
      <c r="AH524" s="177">
        <f t="shared" si="249"/>
        <v>1.1596112071263613E-2</v>
      </c>
      <c r="AI524" s="177">
        <f t="shared" si="250"/>
        <v>0.81143056679630021</v>
      </c>
      <c r="AJ524" s="177">
        <f t="shared" si="251"/>
        <v>0.86284839344235498</v>
      </c>
      <c r="AK524" s="177">
        <f t="shared" si="252"/>
        <v>-4.5556145606852651E-2</v>
      </c>
      <c r="AL524" s="177">
        <f t="shared" si="253"/>
        <v>-2.9045465347863297</v>
      </c>
      <c r="AM524" s="177">
        <f t="shared" si="254"/>
        <v>-8.3976320049697293</v>
      </c>
      <c r="AN524" s="177">
        <f t="shared" si="267"/>
        <v>22.279015376884281</v>
      </c>
      <c r="AO524" s="177">
        <f t="shared" si="267"/>
        <v>22.279018062623258</v>
      </c>
      <c r="AP524" s="177">
        <f t="shared" si="267"/>
        <v>22.279003624099804</v>
      </c>
      <c r="AQ524" s="177">
        <f t="shared" si="267"/>
        <v>22.27908124627815</v>
      </c>
      <c r="AR524" s="177">
        <f t="shared" si="267"/>
        <v>22.278663966787665</v>
      </c>
      <c r="AS524" s="177">
        <f t="shared" si="267"/>
        <v>22.280907775930203</v>
      </c>
      <c r="AT524" s="177">
        <f t="shared" si="267"/>
        <v>22.268859612873442</v>
      </c>
      <c r="AU524" s="177">
        <f t="shared" si="255"/>
        <v>22.334092307594673</v>
      </c>
    </row>
    <row r="525" spans="1:47" s="177" customFormat="1" ht="12.95" customHeight="1" x14ac:dyDescent="0.2">
      <c r="A525" s="59" t="s">
        <v>218</v>
      </c>
      <c r="B525" s="60" t="s">
        <v>96</v>
      </c>
      <c r="C525" s="59">
        <v>55295.632700000002</v>
      </c>
      <c r="D525" s="59">
        <v>2.0000000000000001E-4</v>
      </c>
      <c r="E525" s="199">
        <f t="shared" si="238"/>
        <v>13791.929063982083</v>
      </c>
      <c r="F525" s="199">
        <f t="shared" si="239"/>
        <v>13792</v>
      </c>
      <c r="G525" s="201">
        <f t="shared" si="264"/>
        <v>-4.875999999785563E-2</v>
      </c>
      <c r="H525" s="199"/>
      <c r="I525" s="199"/>
      <c r="K525" s="177">
        <f t="shared" si="265"/>
        <v>-4.875999999785563E-2</v>
      </c>
      <c r="O525" s="177">
        <f t="shared" ca="1" si="240"/>
        <v>-3.7409781532183412E-2</v>
      </c>
      <c r="Q525" s="198">
        <f t="shared" si="241"/>
        <v>40277.132700000002</v>
      </c>
      <c r="S525" s="178">
        <f t="shared" si="266"/>
        <v>1</v>
      </c>
      <c r="Z525" s="177">
        <f t="shared" si="242"/>
        <v>13792</v>
      </c>
      <c r="AA525" s="177">
        <f t="shared" si="243"/>
        <v>-4.9007299549460412E-2</v>
      </c>
      <c r="AB525" s="177">
        <f t="shared" si="244"/>
        <v>-6.0356112069119242E-2</v>
      </c>
      <c r="AC525" s="177">
        <f t="shared" si="245"/>
        <v>-4.875999999785563E-2</v>
      </c>
      <c r="AD525" s="177">
        <f t="shared" si="246"/>
        <v>2.4729955160478212E-4</v>
      </c>
      <c r="AE525" s="177">
        <f t="shared" si="247"/>
        <v>6.1157068223926293E-8</v>
      </c>
      <c r="AF525" s="177">
        <f t="shared" si="248"/>
        <v>-4.875999999785563E-2</v>
      </c>
      <c r="AG525" s="178"/>
      <c r="AH525" s="177">
        <f t="shared" si="249"/>
        <v>1.1596112071263613E-2</v>
      </c>
      <c r="AI525" s="177">
        <f t="shared" si="250"/>
        <v>0.81143056679630021</v>
      </c>
      <c r="AJ525" s="177">
        <f t="shared" si="251"/>
        <v>0.86284839344235498</v>
      </c>
      <c r="AK525" s="177">
        <f t="shared" si="252"/>
        <v>-4.5556145606852651E-2</v>
      </c>
      <c r="AL525" s="177">
        <f t="shared" si="253"/>
        <v>-2.9045465347863297</v>
      </c>
      <c r="AM525" s="177">
        <f t="shared" si="254"/>
        <v>-8.3976320049697293</v>
      </c>
      <c r="AN525" s="177">
        <f t="shared" si="267"/>
        <v>22.279015376884281</v>
      </c>
      <c r="AO525" s="177">
        <f t="shared" si="267"/>
        <v>22.279018062623258</v>
      </c>
      <c r="AP525" s="177">
        <f t="shared" si="267"/>
        <v>22.279003624099804</v>
      </c>
      <c r="AQ525" s="177">
        <f t="shared" si="267"/>
        <v>22.27908124627815</v>
      </c>
      <c r="AR525" s="177">
        <f t="shared" si="267"/>
        <v>22.278663966787665</v>
      </c>
      <c r="AS525" s="177">
        <f t="shared" si="267"/>
        <v>22.280907775930203</v>
      </c>
      <c r="AT525" s="177">
        <f t="shared" si="267"/>
        <v>22.268859612873442</v>
      </c>
      <c r="AU525" s="177">
        <f t="shared" si="255"/>
        <v>22.334092307594673</v>
      </c>
    </row>
    <row r="526" spans="1:47" s="177" customFormat="1" ht="12.95" customHeight="1" x14ac:dyDescent="0.2">
      <c r="A526" s="144" t="s">
        <v>234</v>
      </c>
      <c r="B526" s="145" t="s">
        <v>97</v>
      </c>
      <c r="C526" s="146">
        <v>55295.632899999997</v>
      </c>
      <c r="D526" s="196"/>
      <c r="E526" s="105">
        <f t="shared" si="238"/>
        <v>13791.929354941953</v>
      </c>
      <c r="F526" s="199">
        <f t="shared" si="239"/>
        <v>13792</v>
      </c>
      <c r="G526" s="201">
        <f t="shared" si="264"/>
        <v>-4.8560000002908055E-2</v>
      </c>
      <c r="H526" s="199"/>
      <c r="I526" s="199"/>
      <c r="K526" s="177">
        <f t="shared" si="265"/>
        <v>-4.8560000002908055E-2</v>
      </c>
      <c r="O526" s="177">
        <f t="shared" ca="1" si="240"/>
        <v>-3.7409781532183412E-2</v>
      </c>
      <c r="Q526" s="198">
        <f t="shared" si="241"/>
        <v>40277.132899999997</v>
      </c>
      <c r="S526" s="178">
        <f t="shared" si="266"/>
        <v>1</v>
      </c>
      <c r="Z526" s="177">
        <f t="shared" si="242"/>
        <v>13792</v>
      </c>
      <c r="AA526" s="177">
        <f t="shared" si="243"/>
        <v>-4.9007299549460412E-2</v>
      </c>
      <c r="AB526" s="177">
        <f t="shared" si="244"/>
        <v>-6.0156112074171667E-2</v>
      </c>
      <c r="AC526" s="177">
        <f t="shared" si="245"/>
        <v>-4.8560000002908055E-2</v>
      </c>
      <c r="AD526" s="177">
        <f t="shared" si="246"/>
        <v>4.4729954655235715E-4</v>
      </c>
      <c r="AE526" s="177">
        <f t="shared" si="247"/>
        <v>2.0007688434594432E-7</v>
      </c>
      <c r="AF526" s="177">
        <f t="shared" si="248"/>
        <v>-4.8560000002908055E-2</v>
      </c>
      <c r="AG526" s="178"/>
      <c r="AH526" s="177">
        <f t="shared" si="249"/>
        <v>1.1596112071263613E-2</v>
      </c>
      <c r="AI526" s="177">
        <f t="shared" si="250"/>
        <v>0.81143056679630021</v>
      </c>
      <c r="AJ526" s="177">
        <f t="shared" si="251"/>
        <v>0.86284839344235498</v>
      </c>
      <c r="AK526" s="177">
        <f t="shared" si="252"/>
        <v>-4.5556145606852651E-2</v>
      </c>
      <c r="AL526" s="177">
        <f t="shared" si="253"/>
        <v>-2.9045465347863297</v>
      </c>
      <c r="AM526" s="177">
        <f t="shared" si="254"/>
        <v>-8.3976320049697293</v>
      </c>
      <c r="AN526" s="177">
        <f t="shared" si="267"/>
        <v>22.279015376884281</v>
      </c>
      <c r="AO526" s="177">
        <f t="shared" si="267"/>
        <v>22.279018062623258</v>
      </c>
      <c r="AP526" s="177">
        <f t="shared" si="267"/>
        <v>22.279003624099804</v>
      </c>
      <c r="AQ526" s="177">
        <f t="shared" si="267"/>
        <v>22.27908124627815</v>
      </c>
      <c r="AR526" s="177">
        <f t="shared" si="267"/>
        <v>22.278663966787665</v>
      </c>
      <c r="AS526" s="177">
        <f t="shared" si="267"/>
        <v>22.280907775930203</v>
      </c>
      <c r="AT526" s="177">
        <f t="shared" si="267"/>
        <v>22.268859612873442</v>
      </c>
      <c r="AU526" s="177">
        <f t="shared" si="255"/>
        <v>22.334092307594673</v>
      </c>
    </row>
    <row r="527" spans="1:47" s="177" customFormat="1" ht="12.95" customHeight="1" x14ac:dyDescent="0.2">
      <c r="A527" s="59" t="s">
        <v>218</v>
      </c>
      <c r="B527" s="60" t="s">
        <v>96</v>
      </c>
      <c r="C527" s="59">
        <v>55295.632899999997</v>
      </c>
      <c r="D527" s="59">
        <v>1E-4</v>
      </c>
      <c r="E527" s="199">
        <f t="shared" si="238"/>
        <v>13791.929354941953</v>
      </c>
      <c r="F527" s="199">
        <f t="shared" si="239"/>
        <v>13792</v>
      </c>
      <c r="G527" s="201">
        <f t="shared" si="264"/>
        <v>-4.8560000002908055E-2</v>
      </c>
      <c r="H527" s="199"/>
      <c r="I527" s="199"/>
      <c r="K527" s="177">
        <f t="shared" si="265"/>
        <v>-4.8560000002908055E-2</v>
      </c>
      <c r="O527" s="177">
        <f t="shared" ca="1" si="240"/>
        <v>-3.7409781532183412E-2</v>
      </c>
      <c r="Q527" s="198">
        <f t="shared" si="241"/>
        <v>40277.132899999997</v>
      </c>
      <c r="S527" s="178">
        <f t="shared" si="266"/>
        <v>1</v>
      </c>
      <c r="Z527" s="177">
        <f t="shared" si="242"/>
        <v>13792</v>
      </c>
      <c r="AA527" s="177">
        <f t="shared" si="243"/>
        <v>-4.9007299549460412E-2</v>
      </c>
      <c r="AB527" s="177">
        <f t="shared" si="244"/>
        <v>-6.0156112074171667E-2</v>
      </c>
      <c r="AC527" s="177">
        <f t="shared" si="245"/>
        <v>-4.8560000002908055E-2</v>
      </c>
      <c r="AD527" s="177">
        <f t="shared" si="246"/>
        <v>4.4729954655235715E-4</v>
      </c>
      <c r="AE527" s="177">
        <f t="shared" si="247"/>
        <v>2.0007688434594432E-7</v>
      </c>
      <c r="AF527" s="177">
        <f t="shared" si="248"/>
        <v>-4.8560000002908055E-2</v>
      </c>
      <c r="AG527" s="178"/>
      <c r="AH527" s="177">
        <f t="shared" si="249"/>
        <v>1.1596112071263613E-2</v>
      </c>
      <c r="AI527" s="177">
        <f t="shared" si="250"/>
        <v>0.81143056679630021</v>
      </c>
      <c r="AJ527" s="177">
        <f t="shared" si="251"/>
        <v>0.86284839344235498</v>
      </c>
      <c r="AK527" s="177">
        <f t="shared" si="252"/>
        <v>-4.5556145606852651E-2</v>
      </c>
      <c r="AL527" s="177">
        <f t="shared" si="253"/>
        <v>-2.9045465347863297</v>
      </c>
      <c r="AM527" s="177">
        <f t="shared" si="254"/>
        <v>-8.3976320049697293</v>
      </c>
      <c r="AN527" s="177">
        <f t="shared" si="267"/>
        <v>22.279015376884281</v>
      </c>
      <c r="AO527" s="177">
        <f t="shared" si="267"/>
        <v>22.279018062623258</v>
      </c>
      <c r="AP527" s="177">
        <f t="shared" si="267"/>
        <v>22.279003624099804</v>
      </c>
      <c r="AQ527" s="177">
        <f t="shared" si="267"/>
        <v>22.27908124627815</v>
      </c>
      <c r="AR527" s="177">
        <f t="shared" si="267"/>
        <v>22.278663966787665</v>
      </c>
      <c r="AS527" s="177">
        <f t="shared" si="267"/>
        <v>22.280907775930203</v>
      </c>
      <c r="AT527" s="177">
        <f t="shared" si="267"/>
        <v>22.268859612873442</v>
      </c>
      <c r="AU527" s="177">
        <f t="shared" si="255"/>
        <v>22.334092307594673</v>
      </c>
    </row>
    <row r="528" spans="1:47" s="177" customFormat="1" ht="12.95" customHeight="1" x14ac:dyDescent="0.2">
      <c r="A528" s="147" t="s">
        <v>275</v>
      </c>
      <c r="B528" s="147" t="s">
        <v>52</v>
      </c>
      <c r="C528" s="148">
        <v>55298.386879999998</v>
      </c>
      <c r="D528" s="149">
        <v>1E-4</v>
      </c>
      <c r="E528" s="105">
        <f t="shared" si="238"/>
        <v>13795.935843347204</v>
      </c>
      <c r="F528" s="199">
        <f t="shared" si="239"/>
        <v>13796</v>
      </c>
      <c r="G528" s="201">
        <f t="shared" si="264"/>
        <v>-4.409999999916181E-2</v>
      </c>
      <c r="H528" s="199"/>
      <c r="I528" s="199"/>
      <c r="K528" s="177">
        <f t="shared" si="265"/>
        <v>-4.409999999916181E-2</v>
      </c>
      <c r="O528" s="177">
        <f t="shared" ca="1" si="240"/>
        <v>-3.7447443608723624E-2</v>
      </c>
      <c r="Q528" s="198">
        <f t="shared" si="241"/>
        <v>40279.886879999998</v>
      </c>
      <c r="S528" s="178">
        <f t="shared" si="266"/>
        <v>1</v>
      </c>
      <c r="Z528" s="177">
        <f t="shared" si="242"/>
        <v>13796</v>
      </c>
      <c r="AA528" s="177">
        <f t="shared" si="243"/>
        <v>-4.9011553958287067E-2</v>
      </c>
      <c r="AB528" s="177">
        <f t="shared" si="244"/>
        <v>-5.5706421319014203E-2</v>
      </c>
      <c r="AC528" s="177">
        <f t="shared" si="245"/>
        <v>-4.409999999916181E-2</v>
      </c>
      <c r="AD528" s="177">
        <f t="shared" si="246"/>
        <v>4.9115539591252574E-3</v>
      </c>
      <c r="AE528" s="177">
        <f t="shared" si="247"/>
        <v>2.4123362293398992E-5</v>
      </c>
      <c r="AF528" s="177">
        <f t="shared" si="248"/>
        <v>-4.409999999916181E-2</v>
      </c>
      <c r="AG528" s="178"/>
      <c r="AH528" s="177">
        <f t="shared" si="249"/>
        <v>1.1606421319852393E-2</v>
      </c>
      <c r="AI528" s="177">
        <f t="shared" si="250"/>
        <v>0.81149691048647477</v>
      </c>
      <c r="AJ528" s="177">
        <f t="shared" si="251"/>
        <v>0.8635813871044894</v>
      </c>
      <c r="AK528" s="177">
        <f t="shared" si="252"/>
        <v>-4.5829889648277396E-2</v>
      </c>
      <c r="AL528" s="177">
        <f t="shared" si="253"/>
        <v>-2.9030945913174118</v>
      </c>
      <c r="AM528" s="177">
        <f t="shared" si="254"/>
        <v>-8.3460249548161283</v>
      </c>
      <c r="AN528" s="177">
        <f t="shared" si="267"/>
        <v>22.280770674609929</v>
      </c>
      <c r="AO528" s="177">
        <f t="shared" si="267"/>
        <v>22.280773367356197</v>
      </c>
      <c r="AP528" s="177">
        <f t="shared" si="267"/>
        <v>22.280758883611828</v>
      </c>
      <c r="AQ528" s="177">
        <f t="shared" si="267"/>
        <v>22.280836789516258</v>
      </c>
      <c r="AR528" s="177">
        <f t="shared" si="267"/>
        <v>22.28041776654662</v>
      </c>
      <c r="AS528" s="177">
        <f t="shared" si="267"/>
        <v>22.282672131779076</v>
      </c>
      <c r="AT528" s="177">
        <f t="shared" si="267"/>
        <v>22.270561148646745</v>
      </c>
      <c r="AU528" s="177">
        <f t="shared" si="255"/>
        <v>22.336174027392676</v>
      </c>
    </row>
    <row r="529" spans="1:47" s="177" customFormat="1" ht="12.95" customHeight="1" x14ac:dyDescent="0.2">
      <c r="A529" s="144" t="s">
        <v>234</v>
      </c>
      <c r="B529" s="145" t="s">
        <v>96</v>
      </c>
      <c r="C529" s="146">
        <v>55305.599300000002</v>
      </c>
      <c r="D529" s="196"/>
      <c r="E529" s="105">
        <f t="shared" si="238"/>
        <v>13806.428467514335</v>
      </c>
      <c r="F529" s="199">
        <f t="shared" si="239"/>
        <v>13806.5</v>
      </c>
      <c r="G529" s="201">
        <f t="shared" si="264"/>
        <v>-4.9169999998412095E-2</v>
      </c>
      <c r="H529" s="199"/>
      <c r="I529" s="199"/>
      <c r="K529" s="177">
        <f t="shared" si="265"/>
        <v>-4.9169999998412095E-2</v>
      </c>
      <c r="O529" s="177">
        <f t="shared" ca="1" si="240"/>
        <v>-3.7546306559641723E-2</v>
      </c>
      <c r="Q529" s="198">
        <f t="shared" si="241"/>
        <v>40287.099300000002</v>
      </c>
      <c r="S529" s="178">
        <f t="shared" si="266"/>
        <v>1</v>
      </c>
      <c r="Z529" s="177">
        <f t="shared" si="242"/>
        <v>13806.5</v>
      </c>
      <c r="AA529" s="177">
        <f t="shared" si="243"/>
        <v>-4.9022884766671673E-2</v>
      </c>
      <c r="AB529" s="177">
        <f t="shared" si="244"/>
        <v>-6.080331686679552E-2</v>
      </c>
      <c r="AC529" s="177">
        <f t="shared" si="245"/>
        <v>-4.9169999998412095E-2</v>
      </c>
      <c r="AD529" s="177">
        <f t="shared" si="246"/>
        <v>-1.4711523174042174E-4</v>
      </c>
      <c r="AE529" s="177">
        <f t="shared" si="247"/>
        <v>2.1642891410037991E-8</v>
      </c>
      <c r="AF529" s="177">
        <f t="shared" si="248"/>
        <v>-4.9169999998412095E-2</v>
      </c>
      <c r="AG529" s="178"/>
      <c r="AH529" s="177">
        <f t="shared" si="249"/>
        <v>1.1633316868383425E-2</v>
      </c>
      <c r="AI529" s="177">
        <f t="shared" si="250"/>
        <v>0.8116730059472459</v>
      </c>
      <c r="AJ529" s="177">
        <f t="shared" si="251"/>
        <v>0.86549739920959434</v>
      </c>
      <c r="AK529" s="177">
        <f t="shared" si="252"/>
        <v>-4.6548220721863001E-2</v>
      </c>
      <c r="AL529" s="177">
        <f t="shared" si="253"/>
        <v>-2.8992821026928066</v>
      </c>
      <c r="AM529" s="177">
        <f t="shared" si="254"/>
        <v>-8.2134462132223049</v>
      </c>
      <c r="AN529" s="177">
        <f t="shared" si="267"/>
        <v>22.285379018426863</v>
      </c>
      <c r="AO529" s="177">
        <f t="shared" si="267"/>
        <v>22.285381728898678</v>
      </c>
      <c r="AP529" s="177">
        <f t="shared" si="267"/>
        <v>22.285367129608606</v>
      </c>
      <c r="AQ529" s="177">
        <f t="shared" si="267"/>
        <v>22.285445765858405</v>
      </c>
      <c r="AR529" s="177">
        <f t="shared" si="267"/>
        <v>22.28502222904703</v>
      </c>
      <c r="AS529" s="177">
        <f t="shared" si="267"/>
        <v>22.287304052507849</v>
      </c>
      <c r="AT529" s="177">
        <f t="shared" si="267"/>
        <v>22.275029037116433</v>
      </c>
      <c r="AU529" s="177">
        <f t="shared" si="255"/>
        <v>22.341638541862434</v>
      </c>
    </row>
    <row r="530" spans="1:47" s="177" customFormat="1" ht="12.95" customHeight="1" x14ac:dyDescent="0.2">
      <c r="A530" s="59" t="s">
        <v>218</v>
      </c>
      <c r="B530" s="60" t="s">
        <v>96</v>
      </c>
      <c r="C530" s="59">
        <v>55305.599300000002</v>
      </c>
      <c r="D530" s="59">
        <v>5.9999999999999995E-4</v>
      </c>
      <c r="E530" s="199">
        <f t="shared" si="238"/>
        <v>13806.428467514335</v>
      </c>
      <c r="F530" s="199">
        <f t="shared" si="239"/>
        <v>13806.5</v>
      </c>
      <c r="G530" s="201">
        <f t="shared" si="264"/>
        <v>-4.9169999998412095E-2</v>
      </c>
      <c r="H530" s="199"/>
      <c r="I530" s="199"/>
      <c r="K530" s="177">
        <f t="shared" si="265"/>
        <v>-4.9169999998412095E-2</v>
      </c>
      <c r="O530" s="177">
        <f t="shared" ca="1" si="240"/>
        <v>-3.7546306559641723E-2</v>
      </c>
      <c r="Q530" s="198">
        <f t="shared" si="241"/>
        <v>40287.099300000002</v>
      </c>
      <c r="S530" s="178">
        <f t="shared" si="266"/>
        <v>1</v>
      </c>
      <c r="Z530" s="177">
        <f t="shared" si="242"/>
        <v>13806.5</v>
      </c>
      <c r="AA530" s="177">
        <f t="shared" si="243"/>
        <v>-4.9022884766671673E-2</v>
      </c>
      <c r="AB530" s="177">
        <f t="shared" si="244"/>
        <v>-6.080331686679552E-2</v>
      </c>
      <c r="AC530" s="177">
        <f t="shared" si="245"/>
        <v>-4.9169999998412095E-2</v>
      </c>
      <c r="AD530" s="177">
        <f t="shared" si="246"/>
        <v>-1.4711523174042174E-4</v>
      </c>
      <c r="AE530" s="177">
        <f t="shared" si="247"/>
        <v>2.1642891410037991E-8</v>
      </c>
      <c r="AF530" s="177">
        <f t="shared" si="248"/>
        <v>-4.9169999998412095E-2</v>
      </c>
      <c r="AG530" s="178"/>
      <c r="AH530" s="177">
        <f t="shared" si="249"/>
        <v>1.1633316868383425E-2</v>
      </c>
      <c r="AI530" s="177">
        <f t="shared" si="250"/>
        <v>0.8116730059472459</v>
      </c>
      <c r="AJ530" s="177">
        <f t="shared" si="251"/>
        <v>0.86549739920959434</v>
      </c>
      <c r="AK530" s="177">
        <f t="shared" si="252"/>
        <v>-4.6548220721863001E-2</v>
      </c>
      <c r="AL530" s="177">
        <f t="shared" si="253"/>
        <v>-2.8992821026928066</v>
      </c>
      <c r="AM530" s="177">
        <f t="shared" si="254"/>
        <v>-8.2134462132223049</v>
      </c>
      <c r="AN530" s="177">
        <f t="shared" si="267"/>
        <v>22.285379018426863</v>
      </c>
      <c r="AO530" s="177">
        <f t="shared" si="267"/>
        <v>22.285381728898678</v>
      </c>
      <c r="AP530" s="177">
        <f t="shared" si="267"/>
        <v>22.285367129608606</v>
      </c>
      <c r="AQ530" s="177">
        <f t="shared" si="267"/>
        <v>22.285445765858405</v>
      </c>
      <c r="AR530" s="177">
        <f t="shared" si="267"/>
        <v>22.28502222904703</v>
      </c>
      <c r="AS530" s="177">
        <f t="shared" si="267"/>
        <v>22.287304052507849</v>
      </c>
      <c r="AT530" s="177">
        <f t="shared" si="267"/>
        <v>22.275029037116433</v>
      </c>
      <c r="AU530" s="177">
        <f t="shared" si="255"/>
        <v>22.341638541862434</v>
      </c>
    </row>
    <row r="531" spans="1:47" s="177" customFormat="1" ht="12.95" customHeight="1" x14ac:dyDescent="0.2">
      <c r="A531" s="144" t="s">
        <v>234</v>
      </c>
      <c r="B531" s="145" t="s">
        <v>96</v>
      </c>
      <c r="C531" s="146">
        <v>55305.599699999999</v>
      </c>
      <c r="D531" s="196"/>
      <c r="E531" s="105">
        <f t="shared" si="238"/>
        <v>13806.429049434086</v>
      </c>
      <c r="F531" s="199">
        <f t="shared" si="239"/>
        <v>13806.5</v>
      </c>
      <c r="G531" s="201">
        <f t="shared" si="264"/>
        <v>-4.8770000001240987E-2</v>
      </c>
      <c r="H531" s="199"/>
      <c r="I531" s="199"/>
      <c r="K531" s="177">
        <f t="shared" si="265"/>
        <v>-4.8770000001240987E-2</v>
      </c>
      <c r="O531" s="177">
        <f t="shared" ca="1" si="240"/>
        <v>-3.7546306559641723E-2</v>
      </c>
      <c r="Q531" s="198">
        <f t="shared" si="241"/>
        <v>40287.099699999999</v>
      </c>
      <c r="S531" s="178">
        <f t="shared" si="266"/>
        <v>1</v>
      </c>
      <c r="Z531" s="177">
        <f t="shared" si="242"/>
        <v>13806.5</v>
      </c>
      <c r="AA531" s="177">
        <f t="shared" si="243"/>
        <v>-4.9022884766671673E-2</v>
      </c>
      <c r="AB531" s="177">
        <f t="shared" si="244"/>
        <v>-6.0403316869624413E-2</v>
      </c>
      <c r="AC531" s="177">
        <f t="shared" si="245"/>
        <v>-4.8770000001240987E-2</v>
      </c>
      <c r="AD531" s="177">
        <f t="shared" si="246"/>
        <v>2.5288476543068594E-4</v>
      </c>
      <c r="AE531" s="177">
        <f t="shared" si="247"/>
        <v>6.3950704586933057E-8</v>
      </c>
      <c r="AF531" s="177">
        <f t="shared" si="248"/>
        <v>-4.8770000001240987E-2</v>
      </c>
      <c r="AG531" s="178"/>
      <c r="AH531" s="177">
        <f t="shared" si="249"/>
        <v>1.1633316868383425E-2</v>
      </c>
      <c r="AI531" s="177">
        <f t="shared" si="250"/>
        <v>0.8116730059472459</v>
      </c>
      <c r="AJ531" s="177">
        <f t="shared" si="251"/>
        <v>0.86549739920959434</v>
      </c>
      <c r="AK531" s="177">
        <f t="shared" si="252"/>
        <v>-4.6548220721863001E-2</v>
      </c>
      <c r="AL531" s="177">
        <f t="shared" si="253"/>
        <v>-2.8992821026928066</v>
      </c>
      <c r="AM531" s="177">
        <f t="shared" si="254"/>
        <v>-8.2134462132223049</v>
      </c>
      <c r="AN531" s="177">
        <f t="shared" ref="AN531:AT540" si="268">$AU531+$AB$7*SIN(AO531)</f>
        <v>22.285379018426863</v>
      </c>
      <c r="AO531" s="177">
        <f t="shared" si="268"/>
        <v>22.285381728898678</v>
      </c>
      <c r="AP531" s="177">
        <f t="shared" si="268"/>
        <v>22.285367129608606</v>
      </c>
      <c r="AQ531" s="177">
        <f t="shared" si="268"/>
        <v>22.285445765858405</v>
      </c>
      <c r="AR531" s="177">
        <f t="shared" si="268"/>
        <v>22.28502222904703</v>
      </c>
      <c r="AS531" s="177">
        <f t="shared" si="268"/>
        <v>22.287304052507849</v>
      </c>
      <c r="AT531" s="177">
        <f t="shared" si="268"/>
        <v>22.275029037116433</v>
      </c>
      <c r="AU531" s="177">
        <f t="shared" si="255"/>
        <v>22.341638541862434</v>
      </c>
    </row>
    <row r="532" spans="1:47" s="177" customFormat="1" ht="12.95" customHeight="1" x14ac:dyDescent="0.2">
      <c r="A532" s="59" t="s">
        <v>218</v>
      </c>
      <c r="B532" s="60" t="s">
        <v>96</v>
      </c>
      <c r="C532" s="59">
        <v>55305.599699999999</v>
      </c>
      <c r="D532" s="59">
        <v>2.0000000000000001E-4</v>
      </c>
      <c r="E532" s="199">
        <f t="shared" si="238"/>
        <v>13806.429049434086</v>
      </c>
      <c r="F532" s="199">
        <f t="shared" si="239"/>
        <v>13806.5</v>
      </c>
      <c r="G532" s="201">
        <f t="shared" si="264"/>
        <v>-4.8770000001240987E-2</v>
      </c>
      <c r="H532" s="199"/>
      <c r="I532" s="199"/>
      <c r="K532" s="177">
        <f t="shared" si="265"/>
        <v>-4.8770000001240987E-2</v>
      </c>
      <c r="O532" s="177">
        <f t="shared" ca="1" si="240"/>
        <v>-3.7546306559641723E-2</v>
      </c>
      <c r="Q532" s="198">
        <f t="shared" si="241"/>
        <v>40287.099699999999</v>
      </c>
      <c r="S532" s="178">
        <f t="shared" si="266"/>
        <v>1</v>
      </c>
      <c r="Z532" s="177">
        <f t="shared" si="242"/>
        <v>13806.5</v>
      </c>
      <c r="AA532" s="177">
        <f t="shared" si="243"/>
        <v>-4.9022884766671673E-2</v>
      </c>
      <c r="AB532" s="177">
        <f t="shared" si="244"/>
        <v>-6.0403316869624413E-2</v>
      </c>
      <c r="AC532" s="177">
        <f t="shared" si="245"/>
        <v>-4.8770000001240987E-2</v>
      </c>
      <c r="AD532" s="177">
        <f t="shared" si="246"/>
        <v>2.5288476543068594E-4</v>
      </c>
      <c r="AE532" s="177">
        <f t="shared" si="247"/>
        <v>6.3950704586933057E-8</v>
      </c>
      <c r="AF532" s="177">
        <f t="shared" si="248"/>
        <v>-4.8770000001240987E-2</v>
      </c>
      <c r="AG532" s="178"/>
      <c r="AH532" s="177">
        <f t="shared" si="249"/>
        <v>1.1633316868383425E-2</v>
      </c>
      <c r="AI532" s="177">
        <f t="shared" si="250"/>
        <v>0.8116730059472459</v>
      </c>
      <c r="AJ532" s="177">
        <f t="shared" si="251"/>
        <v>0.86549739920959434</v>
      </c>
      <c r="AK532" s="177">
        <f t="shared" si="252"/>
        <v>-4.6548220721863001E-2</v>
      </c>
      <c r="AL532" s="177">
        <f t="shared" si="253"/>
        <v>-2.8992821026928066</v>
      </c>
      <c r="AM532" s="177">
        <f t="shared" si="254"/>
        <v>-8.2134462132223049</v>
      </c>
      <c r="AN532" s="177">
        <f t="shared" si="268"/>
        <v>22.285379018426863</v>
      </c>
      <c r="AO532" s="177">
        <f t="shared" si="268"/>
        <v>22.285381728898678</v>
      </c>
      <c r="AP532" s="177">
        <f t="shared" si="268"/>
        <v>22.285367129608606</v>
      </c>
      <c r="AQ532" s="177">
        <f t="shared" si="268"/>
        <v>22.285445765858405</v>
      </c>
      <c r="AR532" s="177">
        <f t="shared" si="268"/>
        <v>22.28502222904703</v>
      </c>
      <c r="AS532" s="177">
        <f t="shared" si="268"/>
        <v>22.287304052507849</v>
      </c>
      <c r="AT532" s="177">
        <f t="shared" si="268"/>
        <v>22.275029037116433</v>
      </c>
      <c r="AU532" s="177">
        <f t="shared" si="255"/>
        <v>22.341638541862434</v>
      </c>
    </row>
    <row r="533" spans="1:47" s="177" customFormat="1" ht="12.95" customHeight="1" x14ac:dyDescent="0.2">
      <c r="A533" s="144" t="s">
        <v>235</v>
      </c>
      <c r="B533" s="145" t="s">
        <v>97</v>
      </c>
      <c r="C533" s="146">
        <v>55311.442499999997</v>
      </c>
      <c r="D533" s="196"/>
      <c r="E533" s="105">
        <f t="shared" ref="E533:E596" si="269">(C533-C$7)/C$8</f>
        <v>13814.92915127004</v>
      </c>
      <c r="F533" s="199">
        <f t="shared" ref="F533:F596" si="270">ROUND(2*E533,0)/2</f>
        <v>13815</v>
      </c>
      <c r="G533" s="201">
        <f t="shared" si="264"/>
        <v>-4.8699999999371357E-2</v>
      </c>
      <c r="H533" s="199"/>
      <c r="I533" s="199">
        <f>G533</f>
        <v>-4.8699999999371357E-2</v>
      </c>
      <c r="O533" s="177">
        <f t="shared" ref="O533:O596" ca="1" si="271">+C$11+C$12*F533</f>
        <v>-3.7626338472289689E-2</v>
      </c>
      <c r="Q533" s="198">
        <f t="shared" ref="Q533:Q596" si="272">C533-15018.5</f>
        <v>40292.942499999997</v>
      </c>
      <c r="S533" s="178">
        <f>S$16</f>
        <v>0.1</v>
      </c>
      <c r="Z533" s="177">
        <f t="shared" ref="Z533:Z596" si="273">F533</f>
        <v>13815</v>
      </c>
      <c r="AA533" s="177">
        <f t="shared" ref="AA533:AA596" si="274">AB$3+AB$4*Z533+AB$5*Z533^2+AH533</f>
        <v>-4.9032230554698769E-2</v>
      </c>
      <c r="AB533" s="177">
        <f t="shared" ref="AB533:AB596" si="275">IF(S533&lt;&gt;0,G533-AH533,-9999)</f>
        <v>-6.0354912784924178E-2</v>
      </c>
      <c r="AC533" s="177">
        <f t="shared" ref="AC533:AC596" si="276">+G533-P533</f>
        <v>-4.8699999999371357E-2</v>
      </c>
      <c r="AD533" s="177">
        <f t="shared" ref="AD533:AD596" si="277">IF(S533&lt;&gt;0,G533-AA533,-9999)</f>
        <v>3.3223055532741186E-4</v>
      </c>
      <c r="AE533" s="177">
        <f t="shared" ref="AE533:AE596" si="278">+(G533-AA533)^2*S533</f>
        <v>1.1037714189316048E-8</v>
      </c>
      <c r="AF533" s="177">
        <f t="shared" ref="AF533:AF596" si="279">IF(S533&lt;&gt;0,G533-P533,-9999)</f>
        <v>-4.8699999999371357E-2</v>
      </c>
      <c r="AG533" s="178"/>
      <c r="AH533" s="177">
        <f t="shared" ref="AH533:AH596" si="280">$AB$6*($AB$11/AI533*AJ533+$AB$12)</f>
        <v>1.1654912785552821E-2</v>
      </c>
      <c r="AI533" s="177">
        <f t="shared" ref="AI533:AI596" si="281">1+$AB$7*COS(AL533)</f>
        <v>0.81181762195595297</v>
      </c>
      <c r="AJ533" s="177">
        <f t="shared" ref="AJ533:AJ596" si="282">SIN(AL533+RADIANS($AB$9))</f>
        <v>0.86703985202747913</v>
      </c>
      <c r="AK533" s="177">
        <f t="shared" ref="AK533:AK596" si="283">$AB$7*SIN(AL533)</f>
        <v>-4.7129461433425432E-2</v>
      </c>
      <c r="AL533" s="177">
        <f t="shared" ref="AL533:AL596" si="284">2*ATAN(AM533)</f>
        <v>-2.8961945819408608</v>
      </c>
      <c r="AM533" s="177">
        <f t="shared" ref="AM533:AM596" si="285">SQRT((1+$AB$7)/(1-$AB$7))*TAN(AN533/2)</f>
        <v>-8.1090825056715961</v>
      </c>
      <c r="AN533" s="177">
        <f t="shared" si="268"/>
        <v>22.289110320061514</v>
      </c>
      <c r="AO533" s="177">
        <f t="shared" si="268"/>
        <v>22.289113044172804</v>
      </c>
      <c r="AP533" s="177">
        <f t="shared" si="268"/>
        <v>22.289098354706148</v>
      </c>
      <c r="AQ533" s="177">
        <f t="shared" si="268"/>
        <v>22.289177566803456</v>
      </c>
      <c r="AR533" s="177">
        <f t="shared" si="268"/>
        <v>22.288750442971853</v>
      </c>
      <c r="AS533" s="177">
        <f t="shared" si="268"/>
        <v>22.291054225501284</v>
      </c>
      <c r="AT533" s="177">
        <f t="shared" si="268"/>
        <v>22.27864735463659</v>
      </c>
      <c r="AU533" s="177">
        <f t="shared" ref="AU533:AU596" si="286">RADIANS($AB$9)+$AB$18*(F533-AB$15)</f>
        <v>22.346062196433188</v>
      </c>
    </row>
    <row r="534" spans="1:47" s="177" customFormat="1" ht="12.95" customHeight="1" x14ac:dyDescent="0.2">
      <c r="A534" s="59" t="s">
        <v>236</v>
      </c>
      <c r="B534" s="60" t="s">
        <v>97</v>
      </c>
      <c r="C534" s="59">
        <v>55311.442499999997</v>
      </c>
      <c r="D534" s="59">
        <v>8.0000000000000004E-4</v>
      </c>
      <c r="E534" s="199">
        <f t="shared" si="269"/>
        <v>13814.92915127004</v>
      </c>
      <c r="F534" s="199">
        <f t="shared" si="270"/>
        <v>13815</v>
      </c>
      <c r="G534" s="201">
        <f t="shared" si="264"/>
        <v>-4.8699999999371357E-2</v>
      </c>
      <c r="H534" s="199"/>
      <c r="I534" s="199"/>
      <c r="J534" s="177">
        <f>G534</f>
        <v>-4.8699999999371357E-2</v>
      </c>
      <c r="O534" s="177">
        <f t="shared" ca="1" si="271"/>
        <v>-3.7626338472289689E-2</v>
      </c>
      <c r="Q534" s="198">
        <f t="shared" si="272"/>
        <v>40292.942499999997</v>
      </c>
      <c r="S534" s="178">
        <f>S$17</f>
        <v>1</v>
      </c>
      <c r="Z534" s="177">
        <f t="shared" si="273"/>
        <v>13815</v>
      </c>
      <c r="AA534" s="177">
        <f t="shared" si="274"/>
        <v>-4.9032230554698769E-2</v>
      </c>
      <c r="AB534" s="177">
        <f t="shared" si="275"/>
        <v>-6.0354912784924178E-2</v>
      </c>
      <c r="AC534" s="177">
        <f t="shared" si="276"/>
        <v>-4.8699999999371357E-2</v>
      </c>
      <c r="AD534" s="177">
        <f t="shared" si="277"/>
        <v>3.3223055532741186E-4</v>
      </c>
      <c r="AE534" s="177">
        <f t="shared" si="278"/>
        <v>1.1037714189316047E-7</v>
      </c>
      <c r="AF534" s="177">
        <f t="shared" si="279"/>
        <v>-4.8699999999371357E-2</v>
      </c>
      <c r="AG534" s="178"/>
      <c r="AH534" s="177">
        <f t="shared" si="280"/>
        <v>1.1654912785552821E-2</v>
      </c>
      <c r="AI534" s="177">
        <f t="shared" si="281"/>
        <v>0.81181762195595297</v>
      </c>
      <c r="AJ534" s="177">
        <f t="shared" si="282"/>
        <v>0.86703985202747913</v>
      </c>
      <c r="AK534" s="177">
        <f t="shared" si="283"/>
        <v>-4.7129461433425432E-2</v>
      </c>
      <c r="AL534" s="177">
        <f t="shared" si="284"/>
        <v>-2.8961945819408608</v>
      </c>
      <c r="AM534" s="177">
        <f t="shared" si="285"/>
        <v>-8.1090825056715961</v>
      </c>
      <c r="AN534" s="177">
        <f t="shared" si="268"/>
        <v>22.289110320061514</v>
      </c>
      <c r="AO534" s="177">
        <f t="shared" si="268"/>
        <v>22.289113044172804</v>
      </c>
      <c r="AP534" s="177">
        <f t="shared" si="268"/>
        <v>22.289098354706148</v>
      </c>
      <c r="AQ534" s="177">
        <f t="shared" si="268"/>
        <v>22.289177566803456</v>
      </c>
      <c r="AR534" s="177">
        <f t="shared" si="268"/>
        <v>22.288750442971853</v>
      </c>
      <c r="AS534" s="177">
        <f t="shared" si="268"/>
        <v>22.291054225501284</v>
      </c>
      <c r="AT534" s="177">
        <f t="shared" si="268"/>
        <v>22.27864735463659</v>
      </c>
      <c r="AU534" s="177">
        <f t="shared" si="286"/>
        <v>22.346062196433188</v>
      </c>
    </row>
    <row r="535" spans="1:47" s="177" customFormat="1" ht="12.95" customHeight="1" x14ac:dyDescent="0.2">
      <c r="A535" s="70" t="s">
        <v>237</v>
      </c>
      <c r="B535" s="60" t="s">
        <v>97</v>
      </c>
      <c r="C535" s="59">
        <v>55311.44253</v>
      </c>
      <c r="D535" s="59">
        <v>4.0000000000000002E-4</v>
      </c>
      <c r="E535" s="199">
        <f t="shared" si="269"/>
        <v>13814.929194914026</v>
      </c>
      <c r="F535" s="199">
        <f t="shared" si="270"/>
        <v>13815</v>
      </c>
      <c r="G535" s="201">
        <f t="shared" si="264"/>
        <v>-4.8669999996491242E-2</v>
      </c>
      <c r="H535" s="199"/>
      <c r="I535" s="199"/>
      <c r="K535" s="177">
        <f t="shared" ref="K535:K542" si="287">G535</f>
        <v>-4.8669999996491242E-2</v>
      </c>
      <c r="O535" s="177">
        <f t="shared" ca="1" si="271"/>
        <v>-3.7626338472289689E-2</v>
      </c>
      <c r="Q535" s="198">
        <f t="shared" si="272"/>
        <v>40292.94253</v>
      </c>
      <c r="S535" s="178">
        <f t="shared" ref="S535:S542" si="288">S$18</f>
        <v>1</v>
      </c>
      <c r="Z535" s="177">
        <f t="shared" si="273"/>
        <v>13815</v>
      </c>
      <c r="AA535" s="177">
        <f t="shared" si="274"/>
        <v>-4.9032230554698769E-2</v>
      </c>
      <c r="AB535" s="177">
        <f t="shared" si="275"/>
        <v>-6.0324912782044063E-2</v>
      </c>
      <c r="AC535" s="177">
        <f t="shared" si="276"/>
        <v>-4.8669999996491242E-2</v>
      </c>
      <c r="AD535" s="177">
        <f t="shared" si="277"/>
        <v>3.6223055820752692E-4</v>
      </c>
      <c r="AE535" s="177">
        <f t="shared" si="278"/>
        <v>1.3121097729933654E-7</v>
      </c>
      <c r="AF535" s="177">
        <f t="shared" si="279"/>
        <v>-4.8669999996491242E-2</v>
      </c>
      <c r="AG535" s="178"/>
      <c r="AH535" s="177">
        <f t="shared" si="280"/>
        <v>1.1654912785552821E-2</v>
      </c>
      <c r="AI535" s="177">
        <f t="shared" si="281"/>
        <v>0.81181762195595297</v>
      </c>
      <c r="AJ535" s="177">
        <f t="shared" si="282"/>
        <v>0.86703985202747913</v>
      </c>
      <c r="AK535" s="177">
        <f t="shared" si="283"/>
        <v>-4.7129461433425432E-2</v>
      </c>
      <c r="AL535" s="177">
        <f t="shared" si="284"/>
        <v>-2.8961945819408608</v>
      </c>
      <c r="AM535" s="177">
        <f t="shared" si="285"/>
        <v>-8.1090825056715961</v>
      </c>
      <c r="AN535" s="177">
        <f t="shared" si="268"/>
        <v>22.289110320061514</v>
      </c>
      <c r="AO535" s="177">
        <f t="shared" si="268"/>
        <v>22.289113044172804</v>
      </c>
      <c r="AP535" s="177">
        <f t="shared" si="268"/>
        <v>22.289098354706148</v>
      </c>
      <c r="AQ535" s="177">
        <f t="shared" si="268"/>
        <v>22.289177566803456</v>
      </c>
      <c r="AR535" s="177">
        <f t="shared" si="268"/>
        <v>22.288750442971853</v>
      </c>
      <c r="AS535" s="177">
        <f t="shared" si="268"/>
        <v>22.291054225501284</v>
      </c>
      <c r="AT535" s="177">
        <f t="shared" si="268"/>
        <v>22.27864735463659</v>
      </c>
      <c r="AU535" s="177">
        <f t="shared" si="286"/>
        <v>22.346062196433188</v>
      </c>
    </row>
    <row r="536" spans="1:47" s="177" customFormat="1" ht="12.95" customHeight="1" x14ac:dyDescent="0.2">
      <c r="A536" s="147" t="s">
        <v>275</v>
      </c>
      <c r="B536" s="147" t="s">
        <v>52</v>
      </c>
      <c r="C536" s="148">
        <v>55311.442999999999</v>
      </c>
      <c r="D536" s="149">
        <v>1E-4</v>
      </c>
      <c r="E536" s="105">
        <f t="shared" si="269"/>
        <v>13814.929878669735</v>
      </c>
      <c r="F536" s="199">
        <f t="shared" si="270"/>
        <v>13815</v>
      </c>
      <c r="G536" s="201">
        <f t="shared" si="264"/>
        <v>-4.8199999997450504E-2</v>
      </c>
      <c r="H536" s="199"/>
      <c r="I536" s="199"/>
      <c r="K536" s="177">
        <f t="shared" si="287"/>
        <v>-4.8199999997450504E-2</v>
      </c>
      <c r="O536" s="177">
        <f t="shared" ca="1" si="271"/>
        <v>-3.7626338472289689E-2</v>
      </c>
      <c r="Q536" s="198">
        <f t="shared" si="272"/>
        <v>40292.942999999999</v>
      </c>
      <c r="S536" s="178">
        <f t="shared" si="288"/>
        <v>1</v>
      </c>
      <c r="Z536" s="177">
        <f t="shared" si="273"/>
        <v>13815</v>
      </c>
      <c r="AA536" s="177">
        <f t="shared" si="274"/>
        <v>-4.9032230554698769E-2</v>
      </c>
      <c r="AB536" s="177">
        <f t="shared" si="275"/>
        <v>-5.9854912783003325E-2</v>
      </c>
      <c r="AC536" s="177">
        <f t="shared" si="276"/>
        <v>-4.8199999997450504E-2</v>
      </c>
      <c r="AD536" s="177">
        <f t="shared" si="277"/>
        <v>8.3223055724826467E-4</v>
      </c>
      <c r="AE536" s="177">
        <f t="shared" si="278"/>
        <v>6.926077004177571E-7</v>
      </c>
      <c r="AF536" s="177">
        <f t="shared" si="279"/>
        <v>-4.8199999997450504E-2</v>
      </c>
      <c r="AG536" s="178"/>
      <c r="AH536" s="177">
        <f t="shared" si="280"/>
        <v>1.1654912785552821E-2</v>
      </c>
      <c r="AI536" s="177">
        <f t="shared" si="281"/>
        <v>0.81181762195595297</v>
      </c>
      <c r="AJ536" s="177">
        <f t="shared" si="282"/>
        <v>0.86703985202747913</v>
      </c>
      <c r="AK536" s="177">
        <f t="shared" si="283"/>
        <v>-4.7129461433425432E-2</v>
      </c>
      <c r="AL536" s="177">
        <f t="shared" si="284"/>
        <v>-2.8961945819408608</v>
      </c>
      <c r="AM536" s="177">
        <f t="shared" si="285"/>
        <v>-8.1090825056715961</v>
      </c>
      <c r="AN536" s="177">
        <f t="shared" si="268"/>
        <v>22.289110320061514</v>
      </c>
      <c r="AO536" s="177">
        <f t="shared" si="268"/>
        <v>22.289113044172804</v>
      </c>
      <c r="AP536" s="177">
        <f t="shared" si="268"/>
        <v>22.289098354706148</v>
      </c>
      <c r="AQ536" s="177">
        <f t="shared" si="268"/>
        <v>22.289177566803456</v>
      </c>
      <c r="AR536" s="177">
        <f t="shared" si="268"/>
        <v>22.288750442971853</v>
      </c>
      <c r="AS536" s="177">
        <f t="shared" si="268"/>
        <v>22.291054225501284</v>
      </c>
      <c r="AT536" s="177">
        <f t="shared" si="268"/>
        <v>22.27864735463659</v>
      </c>
      <c r="AU536" s="177">
        <f t="shared" si="286"/>
        <v>22.346062196433188</v>
      </c>
    </row>
    <row r="537" spans="1:47" s="177" customFormat="1" ht="12.95" customHeight="1" x14ac:dyDescent="0.2">
      <c r="A537" s="70" t="s">
        <v>237</v>
      </c>
      <c r="B537" s="60" t="s">
        <v>97</v>
      </c>
      <c r="C537" s="59">
        <v>55311.443429999999</v>
      </c>
      <c r="D537" s="59">
        <v>2.9999999999999997E-4</v>
      </c>
      <c r="E537" s="199">
        <f t="shared" si="269"/>
        <v>13814.930504233469</v>
      </c>
      <c r="F537" s="199">
        <f t="shared" si="270"/>
        <v>13815</v>
      </c>
      <c r="G537" s="201">
        <f t="shared" si="264"/>
        <v>-4.7769999997399282E-2</v>
      </c>
      <c r="H537" s="199"/>
      <c r="I537" s="199"/>
      <c r="K537" s="177">
        <f t="shared" si="287"/>
        <v>-4.7769999997399282E-2</v>
      </c>
      <c r="O537" s="177">
        <f t="shared" ca="1" si="271"/>
        <v>-3.7626338472289689E-2</v>
      </c>
      <c r="Q537" s="198">
        <f t="shared" si="272"/>
        <v>40292.943429999999</v>
      </c>
      <c r="S537" s="178">
        <f t="shared" si="288"/>
        <v>1</v>
      </c>
      <c r="Z537" s="177">
        <f t="shared" si="273"/>
        <v>13815</v>
      </c>
      <c r="AA537" s="177">
        <f t="shared" si="274"/>
        <v>-4.9032230554698769E-2</v>
      </c>
      <c r="AB537" s="177">
        <f t="shared" si="275"/>
        <v>-5.9424912782952102E-2</v>
      </c>
      <c r="AC537" s="177">
        <f t="shared" si="276"/>
        <v>-4.7769999997399282E-2</v>
      </c>
      <c r="AD537" s="177">
        <f t="shared" si="277"/>
        <v>1.2622305572994874E-3</v>
      </c>
      <c r="AE537" s="177">
        <f t="shared" si="278"/>
        <v>1.5932259797805745E-6</v>
      </c>
      <c r="AF537" s="177">
        <f t="shared" si="279"/>
        <v>-4.7769999997399282E-2</v>
      </c>
      <c r="AG537" s="178"/>
      <c r="AH537" s="177">
        <f t="shared" si="280"/>
        <v>1.1654912785552821E-2</v>
      </c>
      <c r="AI537" s="177">
        <f t="shared" si="281"/>
        <v>0.81181762195595297</v>
      </c>
      <c r="AJ537" s="177">
        <f t="shared" si="282"/>
        <v>0.86703985202747913</v>
      </c>
      <c r="AK537" s="177">
        <f t="shared" si="283"/>
        <v>-4.7129461433425432E-2</v>
      </c>
      <c r="AL537" s="177">
        <f t="shared" si="284"/>
        <v>-2.8961945819408608</v>
      </c>
      <c r="AM537" s="177">
        <f t="shared" si="285"/>
        <v>-8.1090825056715961</v>
      </c>
      <c r="AN537" s="177">
        <f t="shared" si="268"/>
        <v>22.289110320061514</v>
      </c>
      <c r="AO537" s="177">
        <f t="shared" si="268"/>
        <v>22.289113044172804</v>
      </c>
      <c r="AP537" s="177">
        <f t="shared" si="268"/>
        <v>22.289098354706148</v>
      </c>
      <c r="AQ537" s="177">
        <f t="shared" si="268"/>
        <v>22.289177566803456</v>
      </c>
      <c r="AR537" s="177">
        <f t="shared" si="268"/>
        <v>22.288750442971853</v>
      </c>
      <c r="AS537" s="177">
        <f t="shared" si="268"/>
        <v>22.291054225501284</v>
      </c>
      <c r="AT537" s="177">
        <f t="shared" si="268"/>
        <v>22.27864735463659</v>
      </c>
      <c r="AU537" s="177">
        <f t="shared" si="286"/>
        <v>22.346062196433188</v>
      </c>
    </row>
    <row r="538" spans="1:47" s="177" customFormat="1" ht="12.95" customHeight="1" x14ac:dyDescent="0.2">
      <c r="A538" s="77" t="s">
        <v>238</v>
      </c>
      <c r="B538" s="66" t="s">
        <v>97</v>
      </c>
      <c r="C538" s="76">
        <v>55342.374400000001</v>
      </c>
      <c r="D538" s="76">
        <v>2.0000000000000001E-4</v>
      </c>
      <c r="E538" s="199">
        <f t="shared" si="269"/>
        <v>13859.928860310169</v>
      </c>
      <c r="F538" s="199">
        <f t="shared" si="270"/>
        <v>13860</v>
      </c>
      <c r="G538" s="201">
        <f t="shared" si="264"/>
        <v>-4.8899999994318932E-2</v>
      </c>
      <c r="H538" s="199"/>
      <c r="I538" s="199"/>
      <c r="K538" s="177">
        <f t="shared" si="287"/>
        <v>-4.8899999994318932E-2</v>
      </c>
      <c r="O538" s="177">
        <f t="shared" ca="1" si="271"/>
        <v>-3.8050036833367162E-2</v>
      </c>
      <c r="Q538" s="198">
        <f t="shared" si="272"/>
        <v>40323.874400000001</v>
      </c>
      <c r="S538" s="178">
        <f t="shared" si="288"/>
        <v>1</v>
      </c>
      <c r="Z538" s="177">
        <f t="shared" si="273"/>
        <v>13860</v>
      </c>
      <c r="AA538" s="177">
        <f t="shared" si="274"/>
        <v>-4.9084304722055903E-2</v>
      </c>
      <c r="AB538" s="177">
        <f t="shared" si="275"/>
        <v>-6.0666596346440706E-2</v>
      </c>
      <c r="AC538" s="177">
        <f t="shared" si="276"/>
        <v>-4.8899999994318932E-2</v>
      </c>
      <c r="AD538" s="177">
        <f t="shared" si="277"/>
        <v>1.843047277369711E-4</v>
      </c>
      <c r="AE538" s="177">
        <f t="shared" si="278"/>
        <v>3.3968232666199041E-8</v>
      </c>
      <c r="AF538" s="177">
        <f t="shared" si="279"/>
        <v>-4.8899999994318932E-2</v>
      </c>
      <c r="AG538" s="178"/>
      <c r="AH538" s="177">
        <f t="shared" si="280"/>
        <v>1.1766596352121775E-2</v>
      </c>
      <c r="AI538" s="177">
        <f t="shared" si="281"/>
        <v>0.81261403373772878</v>
      </c>
      <c r="AJ538" s="177">
        <f t="shared" si="282"/>
        <v>0.87507681809507765</v>
      </c>
      <c r="AK538" s="177">
        <f t="shared" si="283"/>
        <v>-5.0202521742162581E-2</v>
      </c>
      <c r="AL538" s="177">
        <f t="shared" si="284"/>
        <v>-2.8798300944888973</v>
      </c>
      <c r="AM538" s="177">
        <f t="shared" si="285"/>
        <v>-7.5968351029951684</v>
      </c>
      <c r="AN538" s="177">
        <f t="shared" si="268"/>
        <v>22.308875620347177</v>
      </c>
      <c r="AO538" s="177">
        <f t="shared" si="268"/>
        <v>22.308878406082872</v>
      </c>
      <c r="AP538" s="177">
        <f t="shared" si="268"/>
        <v>22.308863289611939</v>
      </c>
      <c r="AQ538" s="177">
        <f t="shared" si="268"/>
        <v>22.308945318286941</v>
      </c>
      <c r="AR538" s="177">
        <f t="shared" si="268"/>
        <v>22.308500220883495</v>
      </c>
      <c r="AS538" s="177">
        <f t="shared" si="268"/>
        <v>22.310916156918569</v>
      </c>
      <c r="AT538" s="177">
        <f t="shared" si="268"/>
        <v>22.297825507362443</v>
      </c>
      <c r="AU538" s="177">
        <f t="shared" si="286"/>
        <v>22.369481544160713</v>
      </c>
    </row>
    <row r="539" spans="1:47" s="177" customFormat="1" ht="12.95" customHeight="1" x14ac:dyDescent="0.2">
      <c r="A539" s="59" t="s">
        <v>239</v>
      </c>
      <c r="B539" s="60" t="s">
        <v>97</v>
      </c>
      <c r="C539" s="59">
        <v>55580.894699999997</v>
      </c>
      <c r="D539" s="59">
        <v>2.0000000000000001E-4</v>
      </c>
      <c r="E539" s="199">
        <f t="shared" si="269"/>
        <v>14206.928045622508</v>
      </c>
      <c r="F539" s="199">
        <f t="shared" si="270"/>
        <v>14207</v>
      </c>
      <c r="G539" s="201">
        <f t="shared" si="264"/>
        <v>-4.9460000002000015E-2</v>
      </c>
      <c r="H539" s="199"/>
      <c r="I539" s="199"/>
      <c r="K539" s="177">
        <f t="shared" si="287"/>
        <v>-4.9460000002000015E-2</v>
      </c>
      <c r="O539" s="177">
        <f t="shared" ca="1" si="271"/>
        <v>-4.1317221973231288E-2</v>
      </c>
      <c r="Q539" s="198">
        <f t="shared" si="272"/>
        <v>40562.394699999997</v>
      </c>
      <c r="S539" s="178">
        <f t="shared" si="288"/>
        <v>1</v>
      </c>
      <c r="Z539" s="177">
        <f t="shared" si="273"/>
        <v>14207</v>
      </c>
      <c r="AA539" s="177">
        <f t="shared" si="274"/>
        <v>-4.9637462743561497E-2</v>
      </c>
      <c r="AB539" s="177">
        <f t="shared" si="275"/>
        <v>-6.1933294321358065E-2</v>
      </c>
      <c r="AC539" s="177">
        <f t="shared" si="276"/>
        <v>-4.9460000002000015E-2</v>
      </c>
      <c r="AD539" s="177">
        <f t="shared" si="277"/>
        <v>1.7746274156148212E-4</v>
      </c>
      <c r="AE539" s="177">
        <f t="shared" si="278"/>
        <v>3.1493024642517395E-8</v>
      </c>
      <c r="AF539" s="177">
        <f t="shared" si="279"/>
        <v>-4.9460000002000015E-2</v>
      </c>
      <c r="AG539" s="178"/>
      <c r="AH539" s="177">
        <f t="shared" si="280"/>
        <v>1.2473294319358046E-2</v>
      </c>
      <c r="AI539" s="177">
        <f t="shared" si="281"/>
        <v>0.82051592043976829</v>
      </c>
      <c r="AJ539" s="177">
        <f t="shared" si="282"/>
        <v>0.92950139648491426</v>
      </c>
      <c r="AK539" s="177">
        <f t="shared" si="283"/>
        <v>-7.3615614686924763E-2</v>
      </c>
      <c r="AL539" s="177">
        <f t="shared" si="284"/>
        <v>-2.7523659690001523</v>
      </c>
      <c r="AM539" s="177">
        <f t="shared" si="285"/>
        <v>-5.0733583400212297</v>
      </c>
      <c r="AN539" s="177">
        <f t="shared" si="268"/>
        <v>22.46205599561587</v>
      </c>
      <c r="AO539" s="177">
        <f t="shared" si="268"/>
        <v>22.462058694829565</v>
      </c>
      <c r="AP539" s="177">
        <f t="shared" si="268"/>
        <v>22.462043081593158</v>
      </c>
      <c r="AQ539" s="177">
        <f t="shared" si="268"/>
        <v>22.462133395964099</v>
      </c>
      <c r="AR539" s="177">
        <f t="shared" si="268"/>
        <v>22.46161103220669</v>
      </c>
      <c r="AS539" s="177">
        <f t="shared" si="268"/>
        <v>22.464634227102913</v>
      </c>
      <c r="AT539" s="177">
        <f t="shared" si="268"/>
        <v>22.447200851245992</v>
      </c>
      <c r="AU539" s="177">
        <f t="shared" si="286"/>
        <v>22.550070736637412</v>
      </c>
    </row>
    <row r="540" spans="1:47" s="177" customFormat="1" ht="12.95" customHeight="1" x14ac:dyDescent="0.2">
      <c r="A540" s="144" t="s">
        <v>234</v>
      </c>
      <c r="B540" s="145" t="s">
        <v>97</v>
      </c>
      <c r="C540" s="146">
        <v>55594.642500000002</v>
      </c>
      <c r="D540" s="196"/>
      <c r="E540" s="105">
        <f t="shared" si="269"/>
        <v>14226.928336582392</v>
      </c>
      <c r="F540" s="199">
        <f t="shared" si="270"/>
        <v>14227</v>
      </c>
      <c r="G540" s="201">
        <f t="shared" si="264"/>
        <v>-4.9259999999776483E-2</v>
      </c>
      <c r="H540" s="199"/>
      <c r="I540" s="199"/>
      <c r="K540" s="177">
        <f t="shared" si="287"/>
        <v>-4.9259999999776483E-2</v>
      </c>
      <c r="O540" s="177">
        <f t="shared" ca="1" si="271"/>
        <v>-4.1505532355932379E-2</v>
      </c>
      <c r="Q540" s="198">
        <f t="shared" si="272"/>
        <v>40576.142500000002</v>
      </c>
      <c r="S540" s="178">
        <f t="shared" si="288"/>
        <v>1</v>
      </c>
      <c r="Z540" s="177">
        <f t="shared" si="273"/>
        <v>14227</v>
      </c>
      <c r="AA540" s="177">
        <f t="shared" si="274"/>
        <v>-4.967779351406397E-2</v>
      </c>
      <c r="AB540" s="177">
        <f t="shared" si="275"/>
        <v>-6.1765421342477998E-2</v>
      </c>
      <c r="AC540" s="177">
        <f t="shared" si="276"/>
        <v>-4.9259999999776483E-2</v>
      </c>
      <c r="AD540" s="177">
        <f t="shared" si="277"/>
        <v>4.1779351428748723E-4</v>
      </c>
      <c r="AE540" s="177">
        <f t="shared" si="278"/>
        <v>1.7455142058068881E-7</v>
      </c>
      <c r="AF540" s="177">
        <f t="shared" si="279"/>
        <v>-4.9259999999776483E-2</v>
      </c>
      <c r="AG540" s="178"/>
      <c r="AH540" s="177">
        <f t="shared" si="280"/>
        <v>1.2505421342701516E-2</v>
      </c>
      <c r="AI540" s="177">
        <f t="shared" si="281"/>
        <v>0.82106765195965004</v>
      </c>
      <c r="AJ540" s="177">
        <f t="shared" si="282"/>
        <v>0.93221515990026804</v>
      </c>
      <c r="AK540" s="177">
        <f t="shared" si="283"/>
        <v>-7.4946703503786072E-2</v>
      </c>
      <c r="AL540" s="177">
        <f t="shared" si="284"/>
        <v>-2.7449383926124917</v>
      </c>
      <c r="AM540" s="177">
        <f t="shared" si="285"/>
        <v>-4.9758914505022638</v>
      </c>
      <c r="AN540" s="177">
        <f t="shared" si="268"/>
        <v>22.470933374577715</v>
      </c>
      <c r="AO540" s="177">
        <f t="shared" si="268"/>
        <v>22.470936042422785</v>
      </c>
      <c r="AP540" s="177">
        <f t="shared" si="268"/>
        <v>22.47092053996062</v>
      </c>
      <c r="AQ540" s="177">
        <f t="shared" si="268"/>
        <v>22.471010624275948</v>
      </c>
      <c r="AR540" s="177">
        <f t="shared" si="268"/>
        <v>22.470487206177037</v>
      </c>
      <c r="AS540" s="177">
        <f t="shared" si="268"/>
        <v>22.473530427049358</v>
      </c>
      <c r="AT540" s="177">
        <f t="shared" si="268"/>
        <v>22.455903113278566</v>
      </c>
      <c r="AU540" s="177">
        <f t="shared" si="286"/>
        <v>22.560479335627424</v>
      </c>
    </row>
    <row r="541" spans="1:47" s="177" customFormat="1" ht="12.95" customHeight="1" x14ac:dyDescent="0.2">
      <c r="A541" s="59" t="s">
        <v>218</v>
      </c>
      <c r="B541" s="60" t="s">
        <v>96</v>
      </c>
      <c r="C541" s="59">
        <v>55594.642500000002</v>
      </c>
      <c r="D541" s="59">
        <v>4.0000000000000002E-4</v>
      </c>
      <c r="E541" s="199">
        <f t="shared" si="269"/>
        <v>14226.928336582392</v>
      </c>
      <c r="F541" s="199">
        <f t="shared" si="270"/>
        <v>14227</v>
      </c>
      <c r="G541" s="201">
        <f t="shared" si="264"/>
        <v>-4.9259999999776483E-2</v>
      </c>
      <c r="H541" s="199"/>
      <c r="I541" s="199"/>
      <c r="K541" s="177">
        <f t="shared" si="287"/>
        <v>-4.9259999999776483E-2</v>
      </c>
      <c r="O541" s="177">
        <f t="shared" ca="1" si="271"/>
        <v>-4.1505532355932379E-2</v>
      </c>
      <c r="Q541" s="198">
        <f t="shared" si="272"/>
        <v>40576.142500000002</v>
      </c>
      <c r="S541" s="178">
        <f t="shared" si="288"/>
        <v>1</v>
      </c>
      <c r="Z541" s="177">
        <f t="shared" si="273"/>
        <v>14227</v>
      </c>
      <c r="AA541" s="177">
        <f t="shared" si="274"/>
        <v>-4.967779351406397E-2</v>
      </c>
      <c r="AB541" s="177">
        <f t="shared" si="275"/>
        <v>-6.1765421342477998E-2</v>
      </c>
      <c r="AC541" s="177">
        <f t="shared" si="276"/>
        <v>-4.9259999999776483E-2</v>
      </c>
      <c r="AD541" s="177">
        <f t="shared" si="277"/>
        <v>4.1779351428748723E-4</v>
      </c>
      <c r="AE541" s="177">
        <f t="shared" si="278"/>
        <v>1.7455142058068881E-7</v>
      </c>
      <c r="AF541" s="177">
        <f t="shared" si="279"/>
        <v>-4.9259999999776483E-2</v>
      </c>
      <c r="AG541" s="178"/>
      <c r="AH541" s="177">
        <f t="shared" si="280"/>
        <v>1.2505421342701516E-2</v>
      </c>
      <c r="AI541" s="177">
        <f t="shared" si="281"/>
        <v>0.82106765195965004</v>
      </c>
      <c r="AJ541" s="177">
        <f t="shared" si="282"/>
        <v>0.93221515990026804</v>
      </c>
      <c r="AK541" s="177">
        <f t="shared" si="283"/>
        <v>-7.4946703503786072E-2</v>
      </c>
      <c r="AL541" s="177">
        <f t="shared" si="284"/>
        <v>-2.7449383926124917</v>
      </c>
      <c r="AM541" s="177">
        <f t="shared" si="285"/>
        <v>-4.9758914505022638</v>
      </c>
      <c r="AN541" s="177">
        <f t="shared" ref="AN541:AT550" si="289">$AU541+$AB$7*SIN(AO541)</f>
        <v>22.470933374577715</v>
      </c>
      <c r="AO541" s="177">
        <f t="shared" si="289"/>
        <v>22.470936042422785</v>
      </c>
      <c r="AP541" s="177">
        <f t="shared" si="289"/>
        <v>22.47092053996062</v>
      </c>
      <c r="AQ541" s="177">
        <f t="shared" si="289"/>
        <v>22.471010624275948</v>
      </c>
      <c r="AR541" s="177">
        <f t="shared" si="289"/>
        <v>22.470487206177037</v>
      </c>
      <c r="AS541" s="177">
        <f t="shared" si="289"/>
        <v>22.473530427049358</v>
      </c>
      <c r="AT541" s="177">
        <f t="shared" si="289"/>
        <v>22.455903113278566</v>
      </c>
      <c r="AU541" s="177">
        <f t="shared" si="286"/>
        <v>22.560479335627424</v>
      </c>
    </row>
    <row r="542" spans="1:47" s="177" customFormat="1" ht="12.95" customHeight="1" x14ac:dyDescent="0.2">
      <c r="A542" s="147" t="s">
        <v>275</v>
      </c>
      <c r="B542" s="147" t="s">
        <v>52</v>
      </c>
      <c r="C542" s="148">
        <v>55594.642690000001</v>
      </c>
      <c r="D542" s="149">
        <v>1E-4</v>
      </c>
      <c r="E542" s="105">
        <f t="shared" si="269"/>
        <v>14226.928612994272</v>
      </c>
      <c r="F542" s="199">
        <f t="shared" si="270"/>
        <v>14227</v>
      </c>
      <c r="G542" s="201">
        <f t="shared" si="264"/>
        <v>-4.9070000000938307E-2</v>
      </c>
      <c r="H542" s="199"/>
      <c r="I542" s="199"/>
      <c r="K542" s="177">
        <f t="shared" si="287"/>
        <v>-4.9070000000938307E-2</v>
      </c>
      <c r="O542" s="177">
        <f t="shared" ca="1" si="271"/>
        <v>-4.1505532355932379E-2</v>
      </c>
      <c r="Q542" s="198">
        <f t="shared" si="272"/>
        <v>40576.142690000001</v>
      </c>
      <c r="S542" s="178">
        <f t="shared" si="288"/>
        <v>1</v>
      </c>
      <c r="Z542" s="177">
        <f t="shared" si="273"/>
        <v>14227</v>
      </c>
      <c r="AA542" s="177">
        <f t="shared" si="274"/>
        <v>-4.967779351406397E-2</v>
      </c>
      <c r="AB542" s="177">
        <f t="shared" si="275"/>
        <v>-6.1575421343639823E-2</v>
      </c>
      <c r="AC542" s="177">
        <f t="shared" si="276"/>
        <v>-4.9070000000938307E-2</v>
      </c>
      <c r="AD542" s="177">
        <f t="shared" si="277"/>
        <v>6.0779351312566232E-4</v>
      </c>
      <c r="AE542" s="177">
        <f t="shared" si="278"/>
        <v>3.6941295459763468E-7</v>
      </c>
      <c r="AF542" s="177">
        <f t="shared" si="279"/>
        <v>-4.9070000000938307E-2</v>
      </c>
      <c r="AG542" s="178"/>
      <c r="AH542" s="177">
        <f t="shared" si="280"/>
        <v>1.2505421342701516E-2</v>
      </c>
      <c r="AI542" s="177">
        <f t="shared" si="281"/>
        <v>0.82106765195965004</v>
      </c>
      <c r="AJ542" s="177">
        <f t="shared" si="282"/>
        <v>0.93221515990026804</v>
      </c>
      <c r="AK542" s="177">
        <f t="shared" si="283"/>
        <v>-7.4946703503786072E-2</v>
      </c>
      <c r="AL542" s="177">
        <f t="shared" si="284"/>
        <v>-2.7449383926124917</v>
      </c>
      <c r="AM542" s="177">
        <f t="shared" si="285"/>
        <v>-4.9758914505022638</v>
      </c>
      <c r="AN542" s="177">
        <f t="shared" si="289"/>
        <v>22.470933374577715</v>
      </c>
      <c r="AO542" s="177">
        <f t="shared" si="289"/>
        <v>22.470936042422785</v>
      </c>
      <c r="AP542" s="177">
        <f t="shared" si="289"/>
        <v>22.47092053996062</v>
      </c>
      <c r="AQ542" s="177">
        <f t="shared" si="289"/>
        <v>22.471010624275948</v>
      </c>
      <c r="AR542" s="177">
        <f t="shared" si="289"/>
        <v>22.470487206177037</v>
      </c>
      <c r="AS542" s="177">
        <f t="shared" si="289"/>
        <v>22.473530427049358</v>
      </c>
      <c r="AT542" s="177">
        <f t="shared" si="289"/>
        <v>22.455903113278566</v>
      </c>
      <c r="AU542" s="177">
        <f t="shared" si="286"/>
        <v>22.560479335627424</v>
      </c>
    </row>
    <row r="543" spans="1:47" s="177" customFormat="1" ht="12.95" customHeight="1" x14ac:dyDescent="0.2">
      <c r="A543" s="144" t="s">
        <v>240</v>
      </c>
      <c r="B543" s="145" t="s">
        <v>97</v>
      </c>
      <c r="C543" s="146">
        <v>55599.453200000004</v>
      </c>
      <c r="D543" s="196"/>
      <c r="E543" s="105">
        <f t="shared" si="269"/>
        <v>14233.926939974986</v>
      </c>
      <c r="F543" s="199">
        <f t="shared" si="270"/>
        <v>14234</v>
      </c>
      <c r="G543" s="201">
        <f t="shared" si="264"/>
        <v>-5.0219999990076758E-2</v>
      </c>
      <c r="H543" s="199"/>
      <c r="I543" s="199">
        <f>G543</f>
        <v>-5.0219999990076758E-2</v>
      </c>
      <c r="O543" s="177">
        <f t="shared" ca="1" si="271"/>
        <v>-4.1571440989877778E-2</v>
      </c>
      <c r="Q543" s="198">
        <f t="shared" si="272"/>
        <v>40580.953200000004</v>
      </c>
      <c r="S543" s="178">
        <f>S$16</f>
        <v>0.1</v>
      </c>
      <c r="Z543" s="177">
        <f t="shared" si="273"/>
        <v>14234</v>
      </c>
      <c r="AA543" s="177">
        <f t="shared" si="274"/>
        <v>-4.9692132962179357E-2</v>
      </c>
      <c r="AB543" s="177">
        <f t="shared" si="275"/>
        <v>-6.2736438085722879E-2</v>
      </c>
      <c r="AC543" s="177">
        <f t="shared" si="276"/>
        <v>-5.0219999990076758E-2</v>
      </c>
      <c r="AD543" s="177">
        <f t="shared" si="277"/>
        <v>-5.2786702789740098E-4</v>
      </c>
      <c r="AE543" s="177">
        <f t="shared" si="278"/>
        <v>2.7864359914123551E-8</v>
      </c>
      <c r="AF543" s="177">
        <f t="shared" si="279"/>
        <v>-5.0219999990076758E-2</v>
      </c>
      <c r="AG543" s="178"/>
      <c r="AH543" s="177">
        <f t="shared" si="280"/>
        <v>1.2516438095646116E-2</v>
      </c>
      <c r="AI543" s="177">
        <f t="shared" si="281"/>
        <v>0.82126327061078275</v>
      </c>
      <c r="AJ543" s="177">
        <f t="shared" si="282"/>
        <v>0.93315368742279869</v>
      </c>
      <c r="AK543" s="177">
        <f t="shared" si="283"/>
        <v>-7.5412035568356822E-2</v>
      </c>
      <c r="AL543" s="177">
        <f t="shared" si="284"/>
        <v>-2.7423363683873645</v>
      </c>
      <c r="AM543" s="177">
        <f t="shared" si="285"/>
        <v>-4.9425935760456259</v>
      </c>
      <c r="AN543" s="177">
        <f t="shared" si="289"/>
        <v>22.474041874771359</v>
      </c>
      <c r="AO543" s="177">
        <f t="shared" si="289"/>
        <v>22.474044531087646</v>
      </c>
      <c r="AP543" s="177">
        <f t="shared" si="289"/>
        <v>22.47402907053619</v>
      </c>
      <c r="AQ543" s="177">
        <f t="shared" si="289"/>
        <v>22.474119057305629</v>
      </c>
      <c r="AR543" s="177">
        <f t="shared" si="289"/>
        <v>22.473595356819509</v>
      </c>
      <c r="AS543" s="177">
        <f t="shared" si="289"/>
        <v>22.476645184953107</v>
      </c>
      <c r="AT543" s="177">
        <f t="shared" si="289"/>
        <v>22.458951572175977</v>
      </c>
      <c r="AU543" s="177">
        <f t="shared" si="286"/>
        <v>22.56412234527393</v>
      </c>
    </row>
    <row r="544" spans="1:47" s="177" customFormat="1" ht="12.95" customHeight="1" x14ac:dyDescent="0.2">
      <c r="A544" s="126" t="s">
        <v>241</v>
      </c>
      <c r="B544" s="126"/>
      <c r="C544" s="155">
        <v>55599.453200000004</v>
      </c>
      <c r="D544" s="155">
        <v>5.9999999999999995E-4</v>
      </c>
      <c r="E544" s="105">
        <f t="shared" si="269"/>
        <v>14233.926939974986</v>
      </c>
      <c r="F544" s="199">
        <f t="shared" si="270"/>
        <v>14234</v>
      </c>
      <c r="G544" s="201">
        <f t="shared" si="264"/>
        <v>-5.0219999990076758E-2</v>
      </c>
      <c r="H544" s="199"/>
      <c r="I544" s="199"/>
      <c r="J544" s="177">
        <f>G544</f>
        <v>-5.0219999990076758E-2</v>
      </c>
      <c r="O544" s="177">
        <f t="shared" ca="1" si="271"/>
        <v>-4.1571440989877778E-2</v>
      </c>
      <c r="Q544" s="198">
        <f t="shared" si="272"/>
        <v>40580.953200000004</v>
      </c>
      <c r="S544" s="178">
        <f>S$17</f>
        <v>1</v>
      </c>
      <c r="Z544" s="177">
        <f t="shared" si="273"/>
        <v>14234</v>
      </c>
      <c r="AA544" s="177">
        <f t="shared" si="274"/>
        <v>-4.9692132962179357E-2</v>
      </c>
      <c r="AB544" s="177">
        <f t="shared" si="275"/>
        <v>-6.2736438085722879E-2</v>
      </c>
      <c r="AC544" s="177">
        <f t="shared" si="276"/>
        <v>-5.0219999990076758E-2</v>
      </c>
      <c r="AD544" s="177">
        <f t="shared" si="277"/>
        <v>-5.2786702789740098E-4</v>
      </c>
      <c r="AE544" s="177">
        <f t="shared" si="278"/>
        <v>2.7864359914123548E-7</v>
      </c>
      <c r="AF544" s="177">
        <f t="shared" si="279"/>
        <v>-5.0219999990076758E-2</v>
      </c>
      <c r="AG544" s="178"/>
      <c r="AH544" s="177">
        <f t="shared" si="280"/>
        <v>1.2516438095646116E-2</v>
      </c>
      <c r="AI544" s="177">
        <f t="shared" si="281"/>
        <v>0.82126327061078275</v>
      </c>
      <c r="AJ544" s="177">
        <f t="shared" si="282"/>
        <v>0.93315368742279869</v>
      </c>
      <c r="AK544" s="177">
        <f t="shared" si="283"/>
        <v>-7.5412035568356822E-2</v>
      </c>
      <c r="AL544" s="177">
        <f t="shared" si="284"/>
        <v>-2.7423363683873645</v>
      </c>
      <c r="AM544" s="177">
        <f t="shared" si="285"/>
        <v>-4.9425935760456259</v>
      </c>
      <c r="AN544" s="177">
        <f t="shared" si="289"/>
        <v>22.474041874771359</v>
      </c>
      <c r="AO544" s="177">
        <f t="shared" si="289"/>
        <v>22.474044531087646</v>
      </c>
      <c r="AP544" s="177">
        <f t="shared" si="289"/>
        <v>22.47402907053619</v>
      </c>
      <c r="AQ544" s="177">
        <f t="shared" si="289"/>
        <v>22.474119057305629</v>
      </c>
      <c r="AR544" s="177">
        <f t="shared" si="289"/>
        <v>22.473595356819509</v>
      </c>
      <c r="AS544" s="177">
        <f t="shared" si="289"/>
        <v>22.476645184953107</v>
      </c>
      <c r="AT544" s="177">
        <f t="shared" si="289"/>
        <v>22.458951572175977</v>
      </c>
      <c r="AU544" s="177">
        <f t="shared" si="286"/>
        <v>22.56412234527393</v>
      </c>
    </row>
    <row r="545" spans="1:47" s="177" customFormat="1" ht="12.95" customHeight="1" x14ac:dyDescent="0.2">
      <c r="A545" s="70" t="s">
        <v>237</v>
      </c>
      <c r="B545" s="60" t="s">
        <v>96</v>
      </c>
      <c r="C545" s="59">
        <v>55600.484190000003</v>
      </c>
      <c r="D545" s="59">
        <v>5.9999999999999995E-4</v>
      </c>
      <c r="E545" s="105">
        <f t="shared" si="269"/>
        <v>14235.426823591035</v>
      </c>
      <c r="F545" s="199">
        <f t="shared" si="270"/>
        <v>14235.5</v>
      </c>
      <c r="G545" s="201">
        <f t="shared" si="264"/>
        <v>-5.0299999995331746E-2</v>
      </c>
      <c r="H545" s="199"/>
      <c r="I545" s="199"/>
      <c r="K545" s="177">
        <f>G545</f>
        <v>-5.0299999995331746E-2</v>
      </c>
      <c r="O545" s="177">
        <f t="shared" ca="1" si="271"/>
        <v>-4.1585564268580344E-2</v>
      </c>
      <c r="Q545" s="198">
        <f t="shared" si="272"/>
        <v>40581.984190000003</v>
      </c>
      <c r="S545" s="178">
        <f>S$18</f>
        <v>1</v>
      </c>
      <c r="Z545" s="177">
        <f t="shared" si="273"/>
        <v>14235.5</v>
      </c>
      <c r="AA545" s="177">
        <f t="shared" si="274"/>
        <v>-4.9695220821470952E-2</v>
      </c>
      <c r="AB545" s="177">
        <f t="shared" si="275"/>
        <v>-6.2818783431693712E-2</v>
      </c>
      <c r="AC545" s="177">
        <f t="shared" si="276"/>
        <v>-5.0299999995331746E-2</v>
      </c>
      <c r="AD545" s="177">
        <f t="shared" si="277"/>
        <v>-6.0477917386079355E-4</v>
      </c>
      <c r="AE545" s="177">
        <f t="shared" si="278"/>
        <v>3.6575784913574396E-7</v>
      </c>
      <c r="AF545" s="177">
        <f t="shared" si="279"/>
        <v>-5.0299999995331746E-2</v>
      </c>
      <c r="AG545" s="178"/>
      <c r="AH545" s="177">
        <f t="shared" si="280"/>
        <v>1.2518783436361961E-2</v>
      </c>
      <c r="AI545" s="177">
        <f t="shared" si="281"/>
        <v>0.82130535857992371</v>
      </c>
      <c r="AJ545" s="177">
        <f t="shared" si="282"/>
        <v>0.93335403669459449</v>
      </c>
      <c r="AK545" s="177">
        <f t="shared" si="283"/>
        <v>-7.5511712131746442E-2</v>
      </c>
      <c r="AL545" s="177">
        <f t="shared" si="284"/>
        <v>-2.7417786302090952</v>
      </c>
      <c r="AM545" s="177">
        <f t="shared" si="285"/>
        <v>-4.9355119102227132</v>
      </c>
      <c r="AN545" s="177">
        <f t="shared" si="289"/>
        <v>22.474708078455521</v>
      </c>
      <c r="AO545" s="177">
        <f t="shared" si="289"/>
        <v>22.474710732265073</v>
      </c>
      <c r="AP545" s="177">
        <f t="shared" si="289"/>
        <v>22.474695280903241</v>
      </c>
      <c r="AQ545" s="177">
        <f t="shared" si="289"/>
        <v>22.474785245630947</v>
      </c>
      <c r="AR545" s="177">
        <f t="shared" si="289"/>
        <v>22.474261490459259</v>
      </c>
      <c r="AS545" s="177">
        <f t="shared" si="289"/>
        <v>22.47731270728621</v>
      </c>
      <c r="AT545" s="177">
        <f t="shared" si="289"/>
        <v>22.45960499469286</v>
      </c>
      <c r="AU545" s="177">
        <f t="shared" si="286"/>
        <v>22.564902990198181</v>
      </c>
    </row>
    <row r="546" spans="1:47" s="177" customFormat="1" ht="12.95" customHeight="1" x14ac:dyDescent="0.2">
      <c r="A546" s="70" t="s">
        <v>237</v>
      </c>
      <c r="B546" s="60" t="s">
        <v>96</v>
      </c>
      <c r="C546" s="59">
        <v>55600.485890000004</v>
      </c>
      <c r="D546" s="59">
        <v>5.9999999999999995E-4</v>
      </c>
      <c r="E546" s="105">
        <f t="shared" si="269"/>
        <v>14235.429296749988</v>
      </c>
      <c r="F546" s="199">
        <f t="shared" si="270"/>
        <v>14235.5</v>
      </c>
      <c r="G546" s="201">
        <f t="shared" si="264"/>
        <v>-4.8599999994621612E-2</v>
      </c>
      <c r="H546" s="199"/>
      <c r="K546" s="177">
        <f>G546</f>
        <v>-4.8599999994621612E-2</v>
      </c>
      <c r="O546" s="177">
        <f t="shared" ca="1" si="271"/>
        <v>-4.1585564268580344E-2</v>
      </c>
      <c r="Q546" s="198">
        <f t="shared" si="272"/>
        <v>40581.985890000004</v>
      </c>
      <c r="S546" s="178">
        <f>S$18</f>
        <v>1</v>
      </c>
      <c r="Z546" s="177">
        <f t="shared" si="273"/>
        <v>14235.5</v>
      </c>
      <c r="AA546" s="177">
        <f t="shared" si="274"/>
        <v>-4.9695220821470952E-2</v>
      </c>
      <c r="AB546" s="177">
        <f t="shared" si="275"/>
        <v>-6.1118783430983571E-2</v>
      </c>
      <c r="AC546" s="177">
        <f t="shared" si="276"/>
        <v>-4.8599999994621612E-2</v>
      </c>
      <c r="AD546" s="177">
        <f t="shared" si="277"/>
        <v>1.0952208268493399E-3</v>
      </c>
      <c r="AE546" s="177">
        <f t="shared" si="278"/>
        <v>1.1995086595645518E-6</v>
      </c>
      <c r="AF546" s="177">
        <f t="shared" si="279"/>
        <v>-4.8599999994621612E-2</v>
      </c>
      <c r="AG546" s="178"/>
      <c r="AH546" s="177">
        <f t="shared" si="280"/>
        <v>1.2518783436361961E-2</v>
      </c>
      <c r="AI546" s="177">
        <f t="shared" si="281"/>
        <v>0.82130535857992371</v>
      </c>
      <c r="AJ546" s="177">
        <f t="shared" si="282"/>
        <v>0.93335403669459449</v>
      </c>
      <c r="AK546" s="177">
        <f t="shared" si="283"/>
        <v>-7.5511712131746442E-2</v>
      </c>
      <c r="AL546" s="177">
        <f t="shared" si="284"/>
        <v>-2.7417786302090952</v>
      </c>
      <c r="AM546" s="177">
        <f t="shared" si="285"/>
        <v>-4.9355119102227132</v>
      </c>
      <c r="AN546" s="177">
        <f t="shared" si="289"/>
        <v>22.474708078455521</v>
      </c>
      <c r="AO546" s="177">
        <f t="shared" si="289"/>
        <v>22.474710732265073</v>
      </c>
      <c r="AP546" s="177">
        <f t="shared" si="289"/>
        <v>22.474695280903241</v>
      </c>
      <c r="AQ546" s="177">
        <f t="shared" si="289"/>
        <v>22.474785245630947</v>
      </c>
      <c r="AR546" s="177">
        <f t="shared" si="289"/>
        <v>22.474261490459259</v>
      </c>
      <c r="AS546" s="177">
        <f t="shared" si="289"/>
        <v>22.47731270728621</v>
      </c>
      <c r="AT546" s="177">
        <f t="shared" si="289"/>
        <v>22.45960499469286</v>
      </c>
      <c r="AU546" s="177">
        <f t="shared" si="286"/>
        <v>22.564902990198181</v>
      </c>
    </row>
    <row r="547" spans="1:47" s="177" customFormat="1" ht="12.95" customHeight="1" x14ac:dyDescent="0.2">
      <c r="A547" s="144" t="s">
        <v>234</v>
      </c>
      <c r="B547" s="145" t="s">
        <v>97</v>
      </c>
      <c r="C547" s="146">
        <v>55605.639199999998</v>
      </c>
      <c r="D547" s="196"/>
      <c r="E547" s="105">
        <f t="shared" si="269"/>
        <v>14242.926328959236</v>
      </c>
      <c r="F547" s="199">
        <f t="shared" si="270"/>
        <v>14243</v>
      </c>
      <c r="G547" s="201">
        <f t="shared" ref="G547:G578" si="290">C547-(C$7+C$8*F547)</f>
        <v>-5.0640000001294538E-2</v>
      </c>
      <c r="H547" s="199"/>
      <c r="I547" s="199"/>
      <c r="K547" s="177">
        <f>G547</f>
        <v>-5.0640000001294538E-2</v>
      </c>
      <c r="O547" s="177">
        <f t="shared" ca="1" si="271"/>
        <v>-4.1656180662093284E-2</v>
      </c>
      <c r="Q547" s="198">
        <f t="shared" si="272"/>
        <v>40587.139199999998</v>
      </c>
      <c r="S547" s="178">
        <f>S$18</f>
        <v>1</v>
      </c>
      <c r="Z547" s="177">
        <f t="shared" si="273"/>
        <v>14243</v>
      </c>
      <c r="AA547" s="177">
        <f t="shared" si="274"/>
        <v>-4.9710740259103908E-2</v>
      </c>
      <c r="AB547" s="177">
        <f t="shared" si="275"/>
        <v>-6.317042856192287E-2</v>
      </c>
      <c r="AC547" s="177">
        <f t="shared" si="276"/>
        <v>-5.0640000001294538E-2</v>
      </c>
      <c r="AD547" s="177">
        <f t="shared" si="277"/>
        <v>-9.2925974219063012E-4</v>
      </c>
      <c r="AE547" s="177">
        <f t="shared" si="278"/>
        <v>8.6352366845619634E-7</v>
      </c>
      <c r="AF547" s="177">
        <f t="shared" si="279"/>
        <v>-5.0640000001294538E-2</v>
      </c>
      <c r="AG547" s="178"/>
      <c r="AH547" s="177">
        <f t="shared" si="280"/>
        <v>1.2530428560628332E-2</v>
      </c>
      <c r="AI547" s="177">
        <f t="shared" si="281"/>
        <v>0.82151669731999277</v>
      </c>
      <c r="AJ547" s="177">
        <f t="shared" si="282"/>
        <v>0.93435173310148445</v>
      </c>
      <c r="AK547" s="177">
        <f t="shared" si="283"/>
        <v>-7.6009895446279285E-2</v>
      </c>
      <c r="AL547" s="177">
        <f t="shared" si="284"/>
        <v>-2.7389890795119882</v>
      </c>
      <c r="AM547" s="177">
        <f t="shared" si="285"/>
        <v>-4.9003832153765643</v>
      </c>
      <c r="AN547" s="177">
        <f t="shared" si="289"/>
        <v>22.478039610348983</v>
      </c>
      <c r="AO547" s="177">
        <f t="shared" si="289"/>
        <v>22.478042251435163</v>
      </c>
      <c r="AP547" s="177">
        <f t="shared" si="289"/>
        <v>22.47802684711748</v>
      </c>
      <c r="AQ547" s="177">
        <f t="shared" si="289"/>
        <v>22.478116695635553</v>
      </c>
      <c r="AR547" s="177">
        <f t="shared" si="289"/>
        <v>22.477592697821347</v>
      </c>
      <c r="AS547" s="177">
        <f t="shared" si="289"/>
        <v>22.480650714279967</v>
      </c>
      <c r="AT547" s="177">
        <f t="shared" si="289"/>
        <v>22.462873071365696</v>
      </c>
      <c r="AU547" s="177">
        <f t="shared" si="286"/>
        <v>22.568806214819435</v>
      </c>
    </row>
    <row r="548" spans="1:47" s="177" customFormat="1" ht="12.95" customHeight="1" x14ac:dyDescent="0.2">
      <c r="A548" s="59" t="s">
        <v>218</v>
      </c>
      <c r="B548" s="60" t="s">
        <v>96</v>
      </c>
      <c r="C548" s="59">
        <v>55605.639199999998</v>
      </c>
      <c r="D548" s="59">
        <v>2.9999999999999997E-4</v>
      </c>
      <c r="E548" s="105">
        <f t="shared" si="269"/>
        <v>14242.926328959236</v>
      </c>
      <c r="F548" s="199">
        <f t="shared" si="270"/>
        <v>14243</v>
      </c>
      <c r="G548" s="201">
        <f t="shared" si="290"/>
        <v>-5.0640000001294538E-2</v>
      </c>
      <c r="H548" s="199"/>
      <c r="I548" s="199"/>
      <c r="K548" s="177">
        <f>G548</f>
        <v>-5.0640000001294538E-2</v>
      </c>
      <c r="O548" s="177">
        <f t="shared" ca="1" si="271"/>
        <v>-4.1656180662093284E-2</v>
      </c>
      <c r="Q548" s="198">
        <f t="shared" si="272"/>
        <v>40587.139199999998</v>
      </c>
      <c r="S548" s="178">
        <f>S$18</f>
        <v>1</v>
      </c>
      <c r="Z548" s="177">
        <f t="shared" si="273"/>
        <v>14243</v>
      </c>
      <c r="AA548" s="177">
        <f t="shared" si="274"/>
        <v>-4.9710740259103908E-2</v>
      </c>
      <c r="AB548" s="177">
        <f t="shared" si="275"/>
        <v>-6.317042856192287E-2</v>
      </c>
      <c r="AC548" s="177">
        <f t="shared" si="276"/>
        <v>-5.0640000001294538E-2</v>
      </c>
      <c r="AD548" s="177">
        <f t="shared" si="277"/>
        <v>-9.2925974219063012E-4</v>
      </c>
      <c r="AE548" s="177">
        <f t="shared" si="278"/>
        <v>8.6352366845619634E-7</v>
      </c>
      <c r="AF548" s="177">
        <f t="shared" si="279"/>
        <v>-5.0640000001294538E-2</v>
      </c>
      <c r="AG548" s="178"/>
      <c r="AH548" s="177">
        <f t="shared" si="280"/>
        <v>1.2530428560628332E-2</v>
      </c>
      <c r="AI548" s="177">
        <f t="shared" si="281"/>
        <v>0.82151669731999277</v>
      </c>
      <c r="AJ548" s="177">
        <f t="shared" si="282"/>
        <v>0.93435173310148445</v>
      </c>
      <c r="AK548" s="177">
        <f t="shared" si="283"/>
        <v>-7.6009895446279285E-2</v>
      </c>
      <c r="AL548" s="177">
        <f t="shared" si="284"/>
        <v>-2.7389890795119882</v>
      </c>
      <c r="AM548" s="177">
        <f t="shared" si="285"/>
        <v>-4.9003832153765643</v>
      </c>
      <c r="AN548" s="177">
        <f t="shared" si="289"/>
        <v>22.478039610348983</v>
      </c>
      <c r="AO548" s="177">
        <f t="shared" si="289"/>
        <v>22.478042251435163</v>
      </c>
      <c r="AP548" s="177">
        <f t="shared" si="289"/>
        <v>22.47802684711748</v>
      </c>
      <c r="AQ548" s="177">
        <f t="shared" si="289"/>
        <v>22.478116695635553</v>
      </c>
      <c r="AR548" s="177">
        <f t="shared" si="289"/>
        <v>22.477592697821347</v>
      </c>
      <c r="AS548" s="177">
        <f t="shared" si="289"/>
        <v>22.480650714279967</v>
      </c>
      <c r="AT548" s="177">
        <f t="shared" si="289"/>
        <v>22.462873071365696</v>
      </c>
      <c r="AU548" s="177">
        <f t="shared" si="286"/>
        <v>22.568806214819435</v>
      </c>
    </row>
    <row r="549" spans="1:47" s="177" customFormat="1" ht="12.95" customHeight="1" x14ac:dyDescent="0.2">
      <c r="A549" s="147" t="s">
        <v>275</v>
      </c>
      <c r="B549" s="147" t="s">
        <v>52</v>
      </c>
      <c r="C549" s="148">
        <v>55605.639329999998</v>
      </c>
      <c r="D549" s="149">
        <v>1E-4</v>
      </c>
      <c r="E549" s="105">
        <f t="shared" si="269"/>
        <v>14242.926518083157</v>
      </c>
      <c r="F549" s="199">
        <f t="shared" si="270"/>
        <v>14243</v>
      </c>
      <c r="G549" s="201">
        <f t="shared" si="290"/>
        <v>-5.0510000000940636E-2</v>
      </c>
      <c r="H549" s="199"/>
      <c r="I549" s="199"/>
      <c r="K549" s="177">
        <f>G549</f>
        <v>-5.0510000000940636E-2</v>
      </c>
      <c r="O549" s="177">
        <f t="shared" ca="1" si="271"/>
        <v>-4.1656180662093284E-2</v>
      </c>
      <c r="Q549" s="198">
        <f t="shared" si="272"/>
        <v>40587.139329999998</v>
      </c>
      <c r="S549" s="178">
        <f>S$18</f>
        <v>1</v>
      </c>
      <c r="Z549" s="177">
        <f t="shared" si="273"/>
        <v>14243</v>
      </c>
      <c r="AA549" s="177">
        <f t="shared" si="274"/>
        <v>-4.9710740259103908E-2</v>
      </c>
      <c r="AB549" s="177">
        <f t="shared" si="275"/>
        <v>-6.3040428561568967E-2</v>
      </c>
      <c r="AC549" s="177">
        <f t="shared" si="276"/>
        <v>-5.0510000000940636E-2</v>
      </c>
      <c r="AD549" s="177">
        <f t="shared" si="277"/>
        <v>-7.9925974183672754E-4</v>
      </c>
      <c r="AE549" s="177">
        <f t="shared" si="278"/>
        <v>6.3881613492091233E-7</v>
      </c>
      <c r="AF549" s="177">
        <f t="shared" si="279"/>
        <v>-5.0510000000940636E-2</v>
      </c>
      <c r="AG549" s="178"/>
      <c r="AH549" s="177">
        <f t="shared" si="280"/>
        <v>1.2530428560628332E-2</v>
      </c>
      <c r="AI549" s="177">
        <f t="shared" si="281"/>
        <v>0.82151669731999277</v>
      </c>
      <c r="AJ549" s="177">
        <f t="shared" si="282"/>
        <v>0.93435173310148445</v>
      </c>
      <c r="AK549" s="177">
        <f t="shared" si="283"/>
        <v>-7.6009895446279285E-2</v>
      </c>
      <c r="AL549" s="177">
        <f t="shared" si="284"/>
        <v>-2.7389890795119882</v>
      </c>
      <c r="AM549" s="177">
        <f t="shared" si="285"/>
        <v>-4.9003832153765643</v>
      </c>
      <c r="AN549" s="177">
        <f t="shared" si="289"/>
        <v>22.478039610348983</v>
      </c>
      <c r="AO549" s="177">
        <f t="shared" si="289"/>
        <v>22.478042251435163</v>
      </c>
      <c r="AP549" s="177">
        <f t="shared" si="289"/>
        <v>22.47802684711748</v>
      </c>
      <c r="AQ549" s="177">
        <f t="shared" si="289"/>
        <v>22.478116695635553</v>
      </c>
      <c r="AR549" s="177">
        <f t="shared" si="289"/>
        <v>22.477592697821347</v>
      </c>
      <c r="AS549" s="177">
        <f t="shared" si="289"/>
        <v>22.480650714279967</v>
      </c>
      <c r="AT549" s="177">
        <f t="shared" si="289"/>
        <v>22.462873071365696</v>
      </c>
      <c r="AU549" s="177">
        <f t="shared" si="286"/>
        <v>22.568806214819435</v>
      </c>
    </row>
    <row r="550" spans="1:47" s="177" customFormat="1" ht="12.95" customHeight="1" x14ac:dyDescent="0.2">
      <c r="A550" s="144" t="s">
        <v>242</v>
      </c>
      <c r="B550" s="145" t="s">
        <v>97</v>
      </c>
      <c r="C550" s="146">
        <v>55623.512499999997</v>
      </c>
      <c r="D550" s="196"/>
      <c r="E550" s="105">
        <f t="shared" si="269"/>
        <v>14268.928394774361</v>
      </c>
      <c r="F550" s="199">
        <f t="shared" si="270"/>
        <v>14269</v>
      </c>
      <c r="G550" s="201">
        <f t="shared" si="290"/>
        <v>-4.9220000000786968E-2</v>
      </c>
      <c r="H550" s="199"/>
      <c r="I550" s="199">
        <f>G550</f>
        <v>-4.9220000000786968E-2</v>
      </c>
      <c r="O550" s="177">
        <f t="shared" ca="1" si="271"/>
        <v>-4.1900984159604693E-2</v>
      </c>
      <c r="Q550" s="198">
        <f t="shared" si="272"/>
        <v>40605.012499999997</v>
      </c>
      <c r="S550" s="178">
        <f>S$16</f>
        <v>0.1</v>
      </c>
      <c r="Z550" s="177">
        <f t="shared" si="273"/>
        <v>14269</v>
      </c>
      <c r="AA550" s="177">
        <f t="shared" si="274"/>
        <v>-4.976557768418087E-2</v>
      </c>
      <c r="AB550" s="177">
        <f t="shared" si="275"/>
        <v>-6.1789743060284105E-2</v>
      </c>
      <c r="AC550" s="177">
        <f t="shared" si="276"/>
        <v>-4.9220000000786968E-2</v>
      </c>
      <c r="AD550" s="177">
        <f t="shared" si="277"/>
        <v>5.4557768339390245E-4</v>
      </c>
      <c r="AE550" s="177">
        <f t="shared" si="278"/>
        <v>2.9765500861745727E-8</v>
      </c>
      <c r="AF550" s="177">
        <f t="shared" si="279"/>
        <v>-4.9220000000786968E-2</v>
      </c>
      <c r="AG550" s="178"/>
      <c r="AH550" s="177">
        <f t="shared" si="280"/>
        <v>1.2569743059497139E-2</v>
      </c>
      <c r="AI550" s="177">
        <f t="shared" si="281"/>
        <v>0.82226095307970481</v>
      </c>
      <c r="AJ550" s="177">
        <f t="shared" si="282"/>
        <v>0.93775797065334177</v>
      </c>
      <c r="AK550" s="177">
        <f t="shared" si="283"/>
        <v>-7.7734321513617657E-2</v>
      </c>
      <c r="AL550" s="177">
        <f t="shared" si="284"/>
        <v>-2.7293074152403149</v>
      </c>
      <c r="AM550" s="177">
        <f t="shared" si="285"/>
        <v>-4.7821007870074697</v>
      </c>
      <c r="AN550" s="177">
        <f t="shared" si="289"/>
        <v>22.489595619845225</v>
      </c>
      <c r="AO550" s="177">
        <f t="shared" si="289"/>
        <v>22.489598214445149</v>
      </c>
      <c r="AP550" s="177">
        <f t="shared" si="289"/>
        <v>22.489582987090518</v>
      </c>
      <c r="AQ550" s="177">
        <f t="shared" si="289"/>
        <v>22.489672356170377</v>
      </c>
      <c r="AR550" s="177">
        <f t="shared" si="289"/>
        <v>22.489147912674962</v>
      </c>
      <c r="AS550" s="177">
        <f t="shared" si="289"/>
        <v>22.492227642534591</v>
      </c>
      <c r="AT550" s="177">
        <f t="shared" si="289"/>
        <v>22.474214960440147</v>
      </c>
      <c r="AU550" s="177">
        <f t="shared" si="286"/>
        <v>22.58233739350645</v>
      </c>
    </row>
    <row r="551" spans="1:47" s="177" customFormat="1" ht="12.95" customHeight="1" x14ac:dyDescent="0.2">
      <c r="A551" s="70" t="s">
        <v>243</v>
      </c>
      <c r="B551" s="60" t="s">
        <v>97</v>
      </c>
      <c r="C551" s="59">
        <v>55623.512499999997</v>
      </c>
      <c r="D551" s="59">
        <v>1E-4</v>
      </c>
      <c r="E551" s="105">
        <f t="shared" si="269"/>
        <v>14268.928394774361</v>
      </c>
      <c r="F551" s="199">
        <f t="shared" si="270"/>
        <v>14269</v>
      </c>
      <c r="G551" s="201">
        <f t="shared" si="290"/>
        <v>-4.9220000000786968E-2</v>
      </c>
      <c r="H551" s="199"/>
      <c r="I551" s="199"/>
      <c r="J551" s="177">
        <f>G551</f>
        <v>-4.9220000000786968E-2</v>
      </c>
      <c r="O551" s="177">
        <f t="shared" ca="1" si="271"/>
        <v>-4.1900984159604693E-2</v>
      </c>
      <c r="Q551" s="198">
        <f t="shared" si="272"/>
        <v>40605.012499999997</v>
      </c>
      <c r="S551" s="178">
        <f>S$17</f>
        <v>1</v>
      </c>
      <c r="Z551" s="177">
        <f t="shared" si="273"/>
        <v>14269</v>
      </c>
      <c r="AA551" s="177">
        <f t="shared" si="274"/>
        <v>-4.976557768418087E-2</v>
      </c>
      <c r="AB551" s="177">
        <f t="shared" si="275"/>
        <v>-6.1789743060284105E-2</v>
      </c>
      <c r="AC551" s="177">
        <f t="shared" si="276"/>
        <v>-4.9220000000786968E-2</v>
      </c>
      <c r="AD551" s="177">
        <f t="shared" si="277"/>
        <v>5.4557768339390245E-4</v>
      </c>
      <c r="AE551" s="177">
        <f t="shared" si="278"/>
        <v>2.9765500861745724E-7</v>
      </c>
      <c r="AF551" s="177">
        <f t="shared" si="279"/>
        <v>-4.9220000000786968E-2</v>
      </c>
      <c r="AG551" s="178"/>
      <c r="AH551" s="177">
        <f t="shared" si="280"/>
        <v>1.2569743059497139E-2</v>
      </c>
      <c r="AI551" s="177">
        <f t="shared" si="281"/>
        <v>0.82226095307970481</v>
      </c>
      <c r="AJ551" s="177">
        <f t="shared" si="282"/>
        <v>0.93775797065334177</v>
      </c>
      <c r="AK551" s="177">
        <f t="shared" si="283"/>
        <v>-7.7734321513617657E-2</v>
      </c>
      <c r="AL551" s="177">
        <f t="shared" si="284"/>
        <v>-2.7293074152403149</v>
      </c>
      <c r="AM551" s="177">
        <f t="shared" si="285"/>
        <v>-4.7821007870074697</v>
      </c>
      <c r="AN551" s="177">
        <f t="shared" ref="AN551:AT560" si="291">$AU551+$AB$7*SIN(AO551)</f>
        <v>22.489595619845225</v>
      </c>
      <c r="AO551" s="177">
        <f t="shared" si="291"/>
        <v>22.489598214445149</v>
      </c>
      <c r="AP551" s="177">
        <f t="shared" si="291"/>
        <v>22.489582987090518</v>
      </c>
      <c r="AQ551" s="177">
        <f t="shared" si="291"/>
        <v>22.489672356170377</v>
      </c>
      <c r="AR551" s="177">
        <f t="shared" si="291"/>
        <v>22.489147912674962</v>
      </c>
      <c r="AS551" s="177">
        <f t="shared" si="291"/>
        <v>22.492227642534591</v>
      </c>
      <c r="AT551" s="177">
        <f t="shared" si="291"/>
        <v>22.474214960440147</v>
      </c>
      <c r="AU551" s="177">
        <f t="shared" si="286"/>
        <v>22.58233739350645</v>
      </c>
    </row>
    <row r="552" spans="1:47" s="177" customFormat="1" ht="12.95" customHeight="1" x14ac:dyDescent="0.2">
      <c r="A552" s="144" t="s">
        <v>244</v>
      </c>
      <c r="B552" s="145" t="s">
        <v>97</v>
      </c>
      <c r="C552" s="146">
        <v>55625.580999999998</v>
      </c>
      <c r="D552" s="196"/>
      <c r="E552" s="105">
        <f t="shared" si="269"/>
        <v>14271.937647298439</v>
      </c>
      <c r="F552" s="199">
        <f t="shared" si="270"/>
        <v>14272</v>
      </c>
      <c r="G552" s="201">
        <f t="shared" si="290"/>
        <v>-4.2860000001383014E-2</v>
      </c>
      <c r="H552" s="199"/>
      <c r="I552" s="199"/>
      <c r="K552" s="177">
        <f t="shared" ref="K552:K569" si="292">G552</f>
        <v>-4.2860000001383014E-2</v>
      </c>
      <c r="O552" s="177">
        <f t="shared" ca="1" si="271"/>
        <v>-4.192923071700988E-2</v>
      </c>
      <c r="Q552" s="198">
        <f t="shared" si="272"/>
        <v>40607.080999999998</v>
      </c>
      <c r="S552" s="178">
        <f t="shared" ref="S552:S569" si="293">S$18</f>
        <v>1</v>
      </c>
      <c r="Z552" s="177">
        <f t="shared" si="273"/>
        <v>14272</v>
      </c>
      <c r="AA552" s="177">
        <f t="shared" si="274"/>
        <v>-4.9772008900427399E-2</v>
      </c>
      <c r="AB552" s="177">
        <f t="shared" si="275"/>
        <v>-5.5434173674565865E-2</v>
      </c>
      <c r="AC552" s="177">
        <f t="shared" si="276"/>
        <v>-4.2860000001383014E-2</v>
      </c>
      <c r="AD552" s="177">
        <f t="shared" si="277"/>
        <v>6.9120088990443848E-3</v>
      </c>
      <c r="AE552" s="177">
        <f t="shared" si="278"/>
        <v>4.7775867020468769E-5</v>
      </c>
      <c r="AF552" s="177">
        <f t="shared" si="279"/>
        <v>-4.2860000001383014E-2</v>
      </c>
      <c r="AG552" s="178"/>
      <c r="AH552" s="177">
        <f t="shared" si="280"/>
        <v>1.2574173673182851E-2</v>
      </c>
      <c r="AI552" s="177">
        <f t="shared" si="281"/>
        <v>0.82234799054030105</v>
      </c>
      <c r="AJ552" s="177">
        <f t="shared" si="282"/>
        <v>0.93814574046776467</v>
      </c>
      <c r="AK552" s="177">
        <f t="shared" si="283"/>
        <v>-7.7933029430713355E-2</v>
      </c>
      <c r="AL552" s="177">
        <f t="shared" si="284"/>
        <v>-2.7281891659607016</v>
      </c>
      <c r="AM552" s="177">
        <f t="shared" si="285"/>
        <v>-4.7687909137111104</v>
      </c>
      <c r="AN552" s="177">
        <f t="shared" si="291"/>
        <v>22.490929682317304</v>
      </c>
      <c r="AO552" s="177">
        <f t="shared" si="291"/>
        <v>22.490932271323114</v>
      </c>
      <c r="AP552" s="177">
        <f t="shared" si="291"/>
        <v>22.49091706574518</v>
      </c>
      <c r="AQ552" s="177">
        <f t="shared" si="291"/>
        <v>22.491006371948099</v>
      </c>
      <c r="AR552" s="177">
        <f t="shared" si="291"/>
        <v>22.490481916334893</v>
      </c>
      <c r="AS552" s="177">
        <f t="shared" si="291"/>
        <v>22.493563965697906</v>
      </c>
      <c r="AT552" s="177">
        <f t="shared" si="291"/>
        <v>22.475524906242875</v>
      </c>
      <c r="AU552" s="177">
        <f t="shared" si="286"/>
        <v>22.583898683354953</v>
      </c>
    </row>
    <row r="553" spans="1:47" s="177" customFormat="1" ht="12.95" customHeight="1" x14ac:dyDescent="0.2">
      <c r="A553" s="147" t="s">
        <v>275</v>
      </c>
      <c r="B553" s="147" t="s">
        <v>52</v>
      </c>
      <c r="C553" s="148">
        <v>55625.582490000001</v>
      </c>
      <c r="D553" s="149">
        <v>1E-4</v>
      </c>
      <c r="E553" s="105">
        <f t="shared" si="269"/>
        <v>14271.939814949523</v>
      </c>
      <c r="F553" s="199">
        <f t="shared" si="270"/>
        <v>14272</v>
      </c>
      <c r="G553" s="201">
        <f t="shared" si="290"/>
        <v>-4.1369999999005813E-2</v>
      </c>
      <c r="H553" s="199"/>
      <c r="I553" s="199"/>
      <c r="K553" s="177">
        <f t="shared" si="292"/>
        <v>-4.1369999999005813E-2</v>
      </c>
      <c r="O553" s="177">
        <f t="shared" ca="1" si="271"/>
        <v>-4.192923071700988E-2</v>
      </c>
      <c r="Q553" s="198">
        <f t="shared" si="272"/>
        <v>40607.082490000001</v>
      </c>
      <c r="S553" s="178">
        <f t="shared" si="293"/>
        <v>1</v>
      </c>
      <c r="Z553" s="177">
        <f t="shared" si="273"/>
        <v>14272</v>
      </c>
      <c r="AA553" s="177">
        <f t="shared" si="274"/>
        <v>-4.9772008900427399E-2</v>
      </c>
      <c r="AB553" s="177">
        <f t="shared" si="275"/>
        <v>-5.3944173672188664E-2</v>
      </c>
      <c r="AC553" s="177">
        <f t="shared" si="276"/>
        <v>-4.1369999999005813E-2</v>
      </c>
      <c r="AD553" s="177">
        <f t="shared" si="277"/>
        <v>8.4020089014215857E-3</v>
      </c>
      <c r="AE553" s="177">
        <f t="shared" si="278"/>
        <v>7.0593753579567555E-5</v>
      </c>
      <c r="AF553" s="177">
        <f t="shared" si="279"/>
        <v>-4.1369999999005813E-2</v>
      </c>
      <c r="AG553" s="178"/>
      <c r="AH553" s="177">
        <f t="shared" si="280"/>
        <v>1.2574173673182851E-2</v>
      </c>
      <c r="AI553" s="177">
        <f t="shared" si="281"/>
        <v>0.82234799054030105</v>
      </c>
      <c r="AJ553" s="177">
        <f t="shared" si="282"/>
        <v>0.93814574046776467</v>
      </c>
      <c r="AK553" s="177">
        <f t="shared" si="283"/>
        <v>-7.7933029430713355E-2</v>
      </c>
      <c r="AL553" s="177">
        <f t="shared" si="284"/>
        <v>-2.7281891659607016</v>
      </c>
      <c r="AM553" s="177">
        <f t="shared" si="285"/>
        <v>-4.7687909137111104</v>
      </c>
      <c r="AN553" s="177">
        <f t="shared" si="291"/>
        <v>22.490929682317304</v>
      </c>
      <c r="AO553" s="177">
        <f t="shared" si="291"/>
        <v>22.490932271323114</v>
      </c>
      <c r="AP553" s="177">
        <f t="shared" si="291"/>
        <v>22.49091706574518</v>
      </c>
      <c r="AQ553" s="177">
        <f t="shared" si="291"/>
        <v>22.491006371948099</v>
      </c>
      <c r="AR553" s="177">
        <f t="shared" si="291"/>
        <v>22.490481916334893</v>
      </c>
      <c r="AS553" s="177">
        <f t="shared" si="291"/>
        <v>22.493563965697906</v>
      </c>
      <c r="AT553" s="177">
        <f t="shared" si="291"/>
        <v>22.475524906242875</v>
      </c>
      <c r="AU553" s="177">
        <f t="shared" si="286"/>
        <v>22.583898683354953</v>
      </c>
    </row>
    <row r="554" spans="1:47" s="177" customFormat="1" ht="12.95" customHeight="1" x14ac:dyDescent="0.2">
      <c r="A554" s="144" t="s">
        <v>244</v>
      </c>
      <c r="B554" s="145" t="s">
        <v>97</v>
      </c>
      <c r="C554" s="146">
        <v>55660.618999999999</v>
      </c>
      <c r="D554" s="196"/>
      <c r="E554" s="105">
        <f t="shared" si="269"/>
        <v>14322.910908085776</v>
      </c>
      <c r="F554" s="199">
        <f t="shared" si="270"/>
        <v>14323</v>
      </c>
      <c r="G554" s="201">
        <f t="shared" si="290"/>
        <v>-6.1240000002726447E-2</v>
      </c>
      <c r="H554" s="199"/>
      <c r="I554" s="199"/>
      <c r="K554" s="177">
        <f t="shared" si="292"/>
        <v>-6.1240000002726447E-2</v>
      </c>
      <c r="O554" s="177">
        <f t="shared" ca="1" si="271"/>
        <v>-4.2409422192897672E-2</v>
      </c>
      <c r="Q554" s="198">
        <f t="shared" si="272"/>
        <v>40642.118999999999</v>
      </c>
      <c r="S554" s="178">
        <f t="shared" si="293"/>
        <v>1</v>
      </c>
      <c r="Z554" s="177">
        <f t="shared" si="273"/>
        <v>14323</v>
      </c>
      <c r="AA554" s="177">
        <f t="shared" si="274"/>
        <v>-4.9884644649799019E-2</v>
      </c>
      <c r="AB554" s="177">
        <f t="shared" si="275"/>
        <v>-7.3886130359360092E-2</v>
      </c>
      <c r="AC554" s="177">
        <f t="shared" si="276"/>
        <v>-6.1240000002726447E-2</v>
      </c>
      <c r="AD554" s="177">
        <f t="shared" si="277"/>
        <v>-1.1355355352927428E-2</v>
      </c>
      <c r="AE554" s="177">
        <f t="shared" si="278"/>
        <v>1.2894409519125758E-4</v>
      </c>
      <c r="AF554" s="177">
        <f t="shared" si="279"/>
        <v>-6.1240000002726447E-2</v>
      </c>
      <c r="AG554" s="178"/>
      <c r="AH554" s="177">
        <f t="shared" si="280"/>
        <v>1.264613035663364E-2</v>
      </c>
      <c r="AI554" s="177">
        <f t="shared" si="281"/>
        <v>0.82386452057640824</v>
      </c>
      <c r="AJ554" s="177">
        <f t="shared" si="282"/>
        <v>0.94457003941715356</v>
      </c>
      <c r="AK554" s="177">
        <f t="shared" si="283"/>
        <v>-8.1302438029488833E-2</v>
      </c>
      <c r="AL554" s="177">
        <f t="shared" si="284"/>
        <v>-2.7091421004867264</v>
      </c>
      <c r="AM554" s="177">
        <f t="shared" si="285"/>
        <v>-4.5525054544712527</v>
      </c>
      <c r="AN554" s="177">
        <f t="shared" si="291"/>
        <v>22.513630698549736</v>
      </c>
      <c r="AO554" s="177">
        <f t="shared" si="291"/>
        <v>22.51363318567979</v>
      </c>
      <c r="AP554" s="177">
        <f t="shared" si="291"/>
        <v>22.513618391257602</v>
      </c>
      <c r="AQ554" s="177">
        <f t="shared" si="291"/>
        <v>22.513706396121552</v>
      </c>
      <c r="AR554" s="177">
        <f t="shared" si="291"/>
        <v>22.513182963350527</v>
      </c>
      <c r="AS554" s="177">
        <f t="shared" si="291"/>
        <v>22.51629854976153</v>
      </c>
      <c r="AT554" s="177">
        <f t="shared" si="291"/>
        <v>22.497834901051363</v>
      </c>
      <c r="AU554" s="177">
        <f t="shared" si="286"/>
        <v>22.610440610779481</v>
      </c>
    </row>
    <row r="555" spans="1:47" s="177" customFormat="1" ht="12.95" customHeight="1" x14ac:dyDescent="0.2">
      <c r="A555" s="144" t="s">
        <v>245</v>
      </c>
      <c r="B555" s="145" t="s">
        <v>97</v>
      </c>
      <c r="C555" s="146">
        <v>55914.960700000003</v>
      </c>
      <c r="D555" s="196"/>
      <c r="E555" s="105">
        <f t="shared" si="269"/>
        <v>14692.927056358936</v>
      </c>
      <c r="F555" s="199">
        <f t="shared" si="270"/>
        <v>14693</v>
      </c>
      <c r="G555" s="201">
        <f t="shared" si="290"/>
        <v>-5.0139999992097728E-2</v>
      </c>
      <c r="H555" s="199"/>
      <c r="I555" s="199"/>
      <c r="K555" s="177">
        <f t="shared" si="292"/>
        <v>-5.0139999992097728E-2</v>
      </c>
      <c r="O555" s="177">
        <f t="shared" ca="1" si="271"/>
        <v>-4.5893164272868076E-2</v>
      </c>
      <c r="Q555" s="198">
        <f t="shared" si="272"/>
        <v>40896.460700000003</v>
      </c>
      <c r="S555" s="178">
        <f t="shared" si="293"/>
        <v>1</v>
      </c>
      <c r="Z555" s="177">
        <f t="shared" si="273"/>
        <v>14693</v>
      </c>
      <c r="AA555" s="177">
        <f t="shared" si="274"/>
        <v>-5.0894185935760859E-2</v>
      </c>
      <c r="AB555" s="177">
        <f t="shared" si="275"/>
        <v>-6.3112470269461735E-2</v>
      </c>
      <c r="AC555" s="177">
        <f t="shared" si="276"/>
        <v>-5.0139999992097728E-2</v>
      </c>
      <c r="AD555" s="177">
        <f t="shared" si="277"/>
        <v>7.5418594366313124E-4</v>
      </c>
      <c r="AE555" s="177">
        <f t="shared" si="278"/>
        <v>5.6879643761904773E-7</v>
      </c>
      <c r="AF555" s="177">
        <f t="shared" si="279"/>
        <v>-5.0139999992097728E-2</v>
      </c>
      <c r="AG555" s="178"/>
      <c r="AH555" s="177">
        <f t="shared" si="280"/>
        <v>1.2972470277364012E-2</v>
      </c>
      <c r="AI555" s="177">
        <f t="shared" si="281"/>
        <v>0.83699108634200792</v>
      </c>
      <c r="AJ555" s="177">
        <f t="shared" si="282"/>
        <v>0.98124835713094349</v>
      </c>
      <c r="AK555" s="177">
        <f t="shared" si="283"/>
        <v>-0.10517550860042774</v>
      </c>
      <c r="AL555" s="177">
        <f t="shared" si="284"/>
        <v>-2.5685898331428745</v>
      </c>
      <c r="AM555" s="177">
        <f t="shared" si="285"/>
        <v>-3.3943570283244391</v>
      </c>
      <c r="AN555" s="177">
        <f t="shared" si="291"/>
        <v>22.679727597612413</v>
      </c>
      <c r="AO555" s="177">
        <f t="shared" si="291"/>
        <v>22.679729122962975</v>
      </c>
      <c r="AP555" s="177">
        <f t="shared" si="291"/>
        <v>22.679718939913293</v>
      </c>
      <c r="AQ555" s="177">
        <f t="shared" si="291"/>
        <v>22.679786922296937</v>
      </c>
      <c r="AR555" s="177">
        <f t="shared" si="291"/>
        <v>22.679333141634853</v>
      </c>
      <c r="AS555" s="177">
        <f t="shared" si="291"/>
        <v>22.68236533544988</v>
      </c>
      <c r="AT555" s="177">
        <f t="shared" si="291"/>
        <v>22.662244736904498</v>
      </c>
      <c r="AU555" s="177">
        <f t="shared" si="286"/>
        <v>22.802999692094694</v>
      </c>
    </row>
    <row r="556" spans="1:47" s="177" customFormat="1" ht="12.95" customHeight="1" x14ac:dyDescent="0.2">
      <c r="A556" s="70" t="s">
        <v>246</v>
      </c>
      <c r="B556" s="60" t="s">
        <v>97</v>
      </c>
      <c r="C556" s="59">
        <v>55914.960700000003</v>
      </c>
      <c r="D556" s="59">
        <v>1E-4</v>
      </c>
      <c r="E556" s="105">
        <f t="shared" si="269"/>
        <v>14692.927056358936</v>
      </c>
      <c r="F556" s="199">
        <f t="shared" si="270"/>
        <v>14693</v>
      </c>
      <c r="G556" s="201">
        <f t="shared" si="290"/>
        <v>-5.0139999992097728E-2</v>
      </c>
      <c r="H556" s="199"/>
      <c r="I556" s="199"/>
      <c r="K556" s="177">
        <f t="shared" si="292"/>
        <v>-5.0139999992097728E-2</v>
      </c>
      <c r="O556" s="177">
        <f t="shared" ca="1" si="271"/>
        <v>-4.5893164272868076E-2</v>
      </c>
      <c r="Q556" s="198">
        <f t="shared" si="272"/>
        <v>40896.460700000003</v>
      </c>
      <c r="S556" s="178">
        <f t="shared" si="293"/>
        <v>1</v>
      </c>
      <c r="Z556" s="177">
        <f t="shared" si="273"/>
        <v>14693</v>
      </c>
      <c r="AA556" s="177">
        <f t="shared" si="274"/>
        <v>-5.0894185935760859E-2</v>
      </c>
      <c r="AB556" s="177">
        <f t="shared" si="275"/>
        <v>-6.3112470269461735E-2</v>
      </c>
      <c r="AC556" s="177">
        <f t="shared" si="276"/>
        <v>-5.0139999992097728E-2</v>
      </c>
      <c r="AD556" s="177">
        <f t="shared" si="277"/>
        <v>7.5418594366313124E-4</v>
      </c>
      <c r="AE556" s="177">
        <f t="shared" si="278"/>
        <v>5.6879643761904773E-7</v>
      </c>
      <c r="AF556" s="177">
        <f t="shared" si="279"/>
        <v>-5.0139999992097728E-2</v>
      </c>
      <c r="AG556" s="178"/>
      <c r="AH556" s="177">
        <f t="shared" si="280"/>
        <v>1.2972470277364012E-2</v>
      </c>
      <c r="AI556" s="177">
        <f t="shared" si="281"/>
        <v>0.83699108634200792</v>
      </c>
      <c r="AJ556" s="177">
        <f t="shared" si="282"/>
        <v>0.98124835713094349</v>
      </c>
      <c r="AK556" s="177">
        <f t="shared" si="283"/>
        <v>-0.10517550860042774</v>
      </c>
      <c r="AL556" s="177">
        <f t="shared" si="284"/>
        <v>-2.5685898331428745</v>
      </c>
      <c r="AM556" s="177">
        <f t="shared" si="285"/>
        <v>-3.3943570283244391</v>
      </c>
      <c r="AN556" s="177">
        <f t="shared" si="291"/>
        <v>22.679727597612413</v>
      </c>
      <c r="AO556" s="177">
        <f t="shared" si="291"/>
        <v>22.679729122962975</v>
      </c>
      <c r="AP556" s="177">
        <f t="shared" si="291"/>
        <v>22.679718939913293</v>
      </c>
      <c r="AQ556" s="177">
        <f t="shared" si="291"/>
        <v>22.679786922296937</v>
      </c>
      <c r="AR556" s="177">
        <f t="shared" si="291"/>
        <v>22.679333141634853</v>
      </c>
      <c r="AS556" s="177">
        <f t="shared" si="291"/>
        <v>22.68236533544988</v>
      </c>
      <c r="AT556" s="177">
        <f t="shared" si="291"/>
        <v>22.662244736904498</v>
      </c>
      <c r="AU556" s="177">
        <f t="shared" si="286"/>
        <v>22.802999692094694</v>
      </c>
    </row>
    <row r="557" spans="1:47" s="177" customFormat="1" ht="12.95" customHeight="1" x14ac:dyDescent="0.2">
      <c r="A557" s="70" t="s">
        <v>247</v>
      </c>
      <c r="B557" s="60" t="s">
        <v>97</v>
      </c>
      <c r="C557" s="59">
        <v>55914.960700000003</v>
      </c>
      <c r="D557" s="59">
        <v>1E-4</v>
      </c>
      <c r="E557" s="105">
        <f t="shared" si="269"/>
        <v>14692.927056358936</v>
      </c>
      <c r="F557" s="199">
        <f t="shared" si="270"/>
        <v>14693</v>
      </c>
      <c r="G557" s="201">
        <f t="shared" si="290"/>
        <v>-5.0139999992097728E-2</v>
      </c>
      <c r="H557" s="199"/>
      <c r="I557" s="199"/>
      <c r="K557" s="177">
        <f t="shared" si="292"/>
        <v>-5.0139999992097728E-2</v>
      </c>
      <c r="O557" s="177">
        <f t="shared" ca="1" si="271"/>
        <v>-4.5893164272868076E-2</v>
      </c>
      <c r="Q557" s="198">
        <f t="shared" si="272"/>
        <v>40896.460700000003</v>
      </c>
      <c r="S557" s="178">
        <f t="shared" si="293"/>
        <v>1</v>
      </c>
      <c r="Z557" s="177">
        <f t="shared" si="273"/>
        <v>14693</v>
      </c>
      <c r="AA557" s="177">
        <f t="shared" si="274"/>
        <v>-5.0894185935760859E-2</v>
      </c>
      <c r="AB557" s="177">
        <f t="shared" si="275"/>
        <v>-6.3112470269461735E-2</v>
      </c>
      <c r="AC557" s="177">
        <f t="shared" si="276"/>
        <v>-5.0139999992097728E-2</v>
      </c>
      <c r="AD557" s="177">
        <f t="shared" si="277"/>
        <v>7.5418594366313124E-4</v>
      </c>
      <c r="AE557" s="177">
        <f t="shared" si="278"/>
        <v>5.6879643761904773E-7</v>
      </c>
      <c r="AF557" s="177">
        <f t="shared" si="279"/>
        <v>-5.0139999992097728E-2</v>
      </c>
      <c r="AG557" s="178"/>
      <c r="AH557" s="177">
        <f t="shared" si="280"/>
        <v>1.2972470277364012E-2</v>
      </c>
      <c r="AI557" s="177">
        <f t="shared" si="281"/>
        <v>0.83699108634200792</v>
      </c>
      <c r="AJ557" s="177">
        <f t="shared" si="282"/>
        <v>0.98124835713094349</v>
      </c>
      <c r="AK557" s="177">
        <f t="shared" si="283"/>
        <v>-0.10517550860042774</v>
      </c>
      <c r="AL557" s="177">
        <f t="shared" si="284"/>
        <v>-2.5685898331428745</v>
      </c>
      <c r="AM557" s="177">
        <f t="shared" si="285"/>
        <v>-3.3943570283244391</v>
      </c>
      <c r="AN557" s="177">
        <f t="shared" si="291"/>
        <v>22.679727597612413</v>
      </c>
      <c r="AO557" s="177">
        <f t="shared" si="291"/>
        <v>22.679729122962975</v>
      </c>
      <c r="AP557" s="177">
        <f t="shared" si="291"/>
        <v>22.679718939913293</v>
      </c>
      <c r="AQ557" s="177">
        <f t="shared" si="291"/>
        <v>22.679786922296937</v>
      </c>
      <c r="AR557" s="177">
        <f t="shared" si="291"/>
        <v>22.679333141634853</v>
      </c>
      <c r="AS557" s="177">
        <f t="shared" si="291"/>
        <v>22.68236533544988</v>
      </c>
      <c r="AT557" s="177">
        <f t="shared" si="291"/>
        <v>22.662244736904498</v>
      </c>
      <c r="AU557" s="177">
        <f t="shared" si="286"/>
        <v>22.802999692094694</v>
      </c>
    </row>
    <row r="558" spans="1:47" s="177" customFormat="1" ht="12.95" customHeight="1" x14ac:dyDescent="0.2">
      <c r="A558" s="147" t="s">
        <v>275</v>
      </c>
      <c r="B558" s="147" t="s">
        <v>52</v>
      </c>
      <c r="C558" s="148">
        <v>55914.960709999999</v>
      </c>
      <c r="D558" s="149">
        <v>1E-4</v>
      </c>
      <c r="E558" s="105">
        <f t="shared" si="269"/>
        <v>14692.927070906924</v>
      </c>
      <c r="F558" s="199">
        <f t="shared" si="270"/>
        <v>14693</v>
      </c>
      <c r="G558" s="201">
        <f t="shared" si="290"/>
        <v>-5.0129999995988328E-2</v>
      </c>
      <c r="H558" s="199"/>
      <c r="I558" s="199"/>
      <c r="K558" s="177">
        <f t="shared" si="292"/>
        <v>-5.0129999995988328E-2</v>
      </c>
      <c r="O558" s="177">
        <f t="shared" ca="1" si="271"/>
        <v>-4.5893164272868076E-2</v>
      </c>
      <c r="Q558" s="198">
        <f t="shared" si="272"/>
        <v>40896.460709999999</v>
      </c>
      <c r="S558" s="178">
        <f t="shared" si="293"/>
        <v>1</v>
      </c>
      <c r="Z558" s="177">
        <f t="shared" si="273"/>
        <v>14693</v>
      </c>
      <c r="AA558" s="177">
        <f t="shared" si="274"/>
        <v>-5.0894185935760859E-2</v>
      </c>
      <c r="AB558" s="177">
        <f t="shared" si="275"/>
        <v>-6.3102470273352335E-2</v>
      </c>
      <c r="AC558" s="177">
        <f t="shared" si="276"/>
        <v>-5.0129999995988328E-2</v>
      </c>
      <c r="AD558" s="177">
        <f t="shared" si="277"/>
        <v>7.6418593977253119E-4</v>
      </c>
      <c r="AE558" s="177">
        <f t="shared" si="278"/>
        <v>5.8398015054602669E-7</v>
      </c>
      <c r="AF558" s="177">
        <f t="shared" si="279"/>
        <v>-5.0129999995988328E-2</v>
      </c>
      <c r="AG558" s="178"/>
      <c r="AH558" s="177">
        <f t="shared" si="280"/>
        <v>1.2972470277364012E-2</v>
      </c>
      <c r="AI558" s="177">
        <f t="shared" si="281"/>
        <v>0.83699108634200792</v>
      </c>
      <c r="AJ558" s="177">
        <f t="shared" si="282"/>
        <v>0.98124835713094349</v>
      </c>
      <c r="AK558" s="177">
        <f t="shared" si="283"/>
        <v>-0.10517550860042774</v>
      </c>
      <c r="AL558" s="177">
        <f t="shared" si="284"/>
        <v>-2.5685898331428745</v>
      </c>
      <c r="AM558" s="177">
        <f t="shared" si="285"/>
        <v>-3.3943570283244391</v>
      </c>
      <c r="AN558" s="177">
        <f t="shared" si="291"/>
        <v>22.679727597612413</v>
      </c>
      <c r="AO558" s="177">
        <f t="shared" si="291"/>
        <v>22.679729122962975</v>
      </c>
      <c r="AP558" s="177">
        <f t="shared" si="291"/>
        <v>22.679718939913293</v>
      </c>
      <c r="AQ558" s="177">
        <f t="shared" si="291"/>
        <v>22.679786922296937</v>
      </c>
      <c r="AR558" s="177">
        <f t="shared" si="291"/>
        <v>22.679333141634853</v>
      </c>
      <c r="AS558" s="177">
        <f t="shared" si="291"/>
        <v>22.68236533544988</v>
      </c>
      <c r="AT558" s="177">
        <f t="shared" si="291"/>
        <v>22.662244736904498</v>
      </c>
      <c r="AU558" s="177">
        <f t="shared" si="286"/>
        <v>22.802999692094694</v>
      </c>
    </row>
    <row r="559" spans="1:47" s="177" customFormat="1" ht="12.95" customHeight="1" x14ac:dyDescent="0.2">
      <c r="A559" s="59" t="s">
        <v>248</v>
      </c>
      <c r="B559" s="60" t="s">
        <v>97</v>
      </c>
      <c r="C559" s="59">
        <v>55945.8946</v>
      </c>
      <c r="D559" s="59">
        <v>4.0000000000000002E-4</v>
      </c>
      <c r="E559" s="105">
        <f t="shared" si="269"/>
        <v>14737.92967499782</v>
      </c>
      <c r="F559" s="199">
        <f t="shared" si="270"/>
        <v>14738</v>
      </c>
      <c r="G559" s="201">
        <f t="shared" si="290"/>
        <v>-4.8339999993913807E-2</v>
      </c>
      <c r="H559" s="199"/>
      <c r="I559" s="199"/>
      <c r="K559" s="177">
        <f t="shared" si="292"/>
        <v>-4.8339999993913807E-2</v>
      </c>
      <c r="O559" s="177">
        <f t="shared" ca="1" si="271"/>
        <v>-4.6316862633945549E-2</v>
      </c>
      <c r="Q559" s="198">
        <f t="shared" si="272"/>
        <v>40927.3946</v>
      </c>
      <c r="S559" s="178">
        <f t="shared" si="293"/>
        <v>1</v>
      </c>
      <c r="Z559" s="177">
        <f t="shared" si="273"/>
        <v>14738</v>
      </c>
      <c r="AA559" s="177">
        <f t="shared" si="274"/>
        <v>-5.1040728912183503E-2</v>
      </c>
      <c r="AB559" s="177">
        <f t="shared" si="275"/>
        <v>-6.1328001448690508E-2</v>
      </c>
      <c r="AC559" s="177">
        <f t="shared" si="276"/>
        <v>-4.8339999993913807E-2</v>
      </c>
      <c r="AD559" s="177">
        <f t="shared" si="277"/>
        <v>2.7007289182696959E-3</v>
      </c>
      <c r="AE559" s="177">
        <f t="shared" si="278"/>
        <v>7.2939366899782012E-6</v>
      </c>
      <c r="AF559" s="177">
        <f t="shared" si="279"/>
        <v>-4.8339999993913807E-2</v>
      </c>
      <c r="AG559" s="178"/>
      <c r="AH559" s="177">
        <f t="shared" si="280"/>
        <v>1.2988001454776703E-2</v>
      </c>
      <c r="AI559" s="177">
        <f t="shared" si="281"/>
        <v>0.83884752012186281</v>
      </c>
      <c r="AJ559" s="177">
        <f t="shared" si="282"/>
        <v>0.984456381458792</v>
      </c>
      <c r="AK559" s="177">
        <f t="shared" si="283"/>
        <v>-0.10799848040803152</v>
      </c>
      <c r="AL559" s="177">
        <f t="shared" si="284"/>
        <v>-2.5511731974564626</v>
      </c>
      <c r="AM559" s="177">
        <f t="shared" si="285"/>
        <v>-3.2884425012631318</v>
      </c>
      <c r="AN559" s="177">
        <f t="shared" si="291"/>
        <v>22.700118411256675</v>
      </c>
      <c r="AO559" s="177">
        <f t="shared" si="291"/>
        <v>22.700119813410758</v>
      </c>
      <c r="AP559" s="177">
        <f t="shared" si="291"/>
        <v>22.700110291045164</v>
      </c>
      <c r="AQ559" s="177">
        <f t="shared" si="291"/>
        <v>22.700174961249456</v>
      </c>
      <c r="AR559" s="177">
        <f t="shared" si="291"/>
        <v>22.699735830466498</v>
      </c>
      <c r="AS559" s="177">
        <f t="shared" si="291"/>
        <v>22.702720926753301</v>
      </c>
      <c r="AT559" s="177">
        <f t="shared" si="291"/>
        <v>22.682576521674729</v>
      </c>
      <c r="AU559" s="177">
        <f t="shared" si="286"/>
        <v>22.82641903982222</v>
      </c>
    </row>
    <row r="560" spans="1:47" s="177" customFormat="1" ht="12.95" customHeight="1" x14ac:dyDescent="0.2">
      <c r="A560" s="144" t="s">
        <v>249</v>
      </c>
      <c r="B560" s="145" t="s">
        <v>97</v>
      </c>
      <c r="C560" s="146">
        <v>55956.203200000004</v>
      </c>
      <c r="D560" s="196"/>
      <c r="E560" s="105">
        <f t="shared" si="269"/>
        <v>14752.926619919122</v>
      </c>
      <c r="F560" s="199">
        <f t="shared" si="270"/>
        <v>14753</v>
      </c>
      <c r="G560" s="201">
        <f t="shared" si="290"/>
        <v>-5.0439999991795048E-2</v>
      </c>
      <c r="H560" s="199"/>
      <c r="I560" s="199"/>
      <c r="K560" s="177">
        <f t="shared" si="292"/>
        <v>-5.0439999991795048E-2</v>
      </c>
      <c r="O560" s="177">
        <f t="shared" ca="1" si="271"/>
        <v>-4.6458095420971374E-2</v>
      </c>
      <c r="Q560" s="198">
        <f t="shared" si="272"/>
        <v>40937.703200000004</v>
      </c>
      <c r="S560" s="178">
        <f t="shared" si="293"/>
        <v>1</v>
      </c>
      <c r="Z560" s="177">
        <f t="shared" si="273"/>
        <v>14753</v>
      </c>
      <c r="AA560" s="177">
        <f t="shared" si="274"/>
        <v>-5.1090751671567007E-2</v>
      </c>
      <c r="AB560" s="177">
        <f t="shared" si="275"/>
        <v>-6.3431984229961463E-2</v>
      </c>
      <c r="AC560" s="177">
        <f t="shared" si="276"/>
        <v>-5.0439999991795048E-2</v>
      </c>
      <c r="AD560" s="177">
        <f t="shared" si="277"/>
        <v>6.5075167977195897E-4</v>
      </c>
      <c r="AE560" s="177">
        <f t="shared" si="278"/>
        <v>4.2347774872602621E-7</v>
      </c>
      <c r="AF560" s="177">
        <f t="shared" si="279"/>
        <v>-5.0439999991795048E-2</v>
      </c>
      <c r="AG560" s="178"/>
      <c r="AH560" s="177">
        <f t="shared" si="280"/>
        <v>1.2991984238166422E-2</v>
      </c>
      <c r="AI560" s="177">
        <f t="shared" si="281"/>
        <v>0.83947910784065394</v>
      </c>
      <c r="AJ560" s="177">
        <f t="shared" si="282"/>
        <v>0.9854623497512881</v>
      </c>
      <c r="AK560" s="177">
        <f t="shared" si="283"/>
        <v>-0.10893501145951644</v>
      </c>
      <c r="AL560" s="177">
        <f t="shared" si="284"/>
        <v>-2.5453503442969816</v>
      </c>
      <c r="AM560" s="177">
        <f t="shared" si="285"/>
        <v>-3.2543734156448116</v>
      </c>
      <c r="AN560" s="177">
        <f t="shared" si="291"/>
        <v>22.70692547451733</v>
      </c>
      <c r="AO560" s="177">
        <f t="shared" si="291"/>
        <v>22.706926836123316</v>
      </c>
      <c r="AP560" s="177">
        <f t="shared" si="291"/>
        <v>22.70691753460574</v>
      </c>
      <c r="AQ560" s="177">
        <f t="shared" si="291"/>
        <v>22.706981077415318</v>
      </c>
      <c r="AR560" s="177">
        <f t="shared" si="291"/>
        <v>22.706547058087931</v>
      </c>
      <c r="AS560" s="177">
        <f t="shared" si="291"/>
        <v>22.709514831933387</v>
      </c>
      <c r="AT560" s="177">
        <f t="shared" si="291"/>
        <v>22.689371231792123</v>
      </c>
      <c r="AU560" s="177">
        <f t="shared" si="286"/>
        <v>22.834225489064728</v>
      </c>
    </row>
    <row r="561" spans="1:47" s="177" customFormat="1" ht="12.95" customHeight="1" x14ac:dyDescent="0.2">
      <c r="A561" s="144" t="s">
        <v>250</v>
      </c>
      <c r="B561" s="145" t="s">
        <v>97</v>
      </c>
      <c r="C561" s="146">
        <v>55994.695899999999</v>
      </c>
      <c r="D561" s="196"/>
      <c r="E561" s="105">
        <f t="shared" si="269"/>
        <v>14808.925776135473</v>
      </c>
      <c r="F561" s="199">
        <f t="shared" si="270"/>
        <v>14809</v>
      </c>
      <c r="G561" s="201">
        <f t="shared" si="290"/>
        <v>-5.1019999998970889E-2</v>
      </c>
      <c r="H561" s="199"/>
      <c r="I561" s="199"/>
      <c r="K561" s="177">
        <f t="shared" si="292"/>
        <v>-5.1019999998970889E-2</v>
      </c>
      <c r="O561" s="177">
        <f t="shared" ca="1" si="271"/>
        <v>-4.6985364492534459E-2</v>
      </c>
      <c r="Q561" s="198">
        <f t="shared" si="272"/>
        <v>40976.195899999999</v>
      </c>
      <c r="S561" s="178">
        <f t="shared" si="293"/>
        <v>1</v>
      </c>
      <c r="Z561" s="177">
        <f t="shared" si="273"/>
        <v>14809</v>
      </c>
      <c r="AA561" s="177">
        <f t="shared" si="274"/>
        <v>-5.1282729070090599E-2</v>
      </c>
      <c r="AB561" s="177">
        <f t="shared" si="275"/>
        <v>-6.402154281998558E-2</v>
      </c>
      <c r="AC561" s="177">
        <f t="shared" si="276"/>
        <v>-5.1019999998970889E-2</v>
      </c>
      <c r="AD561" s="177">
        <f t="shared" si="277"/>
        <v>2.6272907111971056E-4</v>
      </c>
      <c r="AE561" s="177">
        <f t="shared" si="278"/>
        <v>6.9026564811425925E-8</v>
      </c>
      <c r="AF561" s="177">
        <f t="shared" si="279"/>
        <v>-5.1019999998970889E-2</v>
      </c>
      <c r="AG561" s="178"/>
      <c r="AH561" s="177">
        <f t="shared" si="280"/>
        <v>1.3001542821014692E-2</v>
      </c>
      <c r="AI561" s="177">
        <f t="shared" si="281"/>
        <v>0.8418937880678895</v>
      </c>
      <c r="AJ561" s="177">
        <f t="shared" si="282"/>
        <v>0.98893415368124282</v>
      </c>
      <c r="AK561" s="177">
        <f t="shared" si="283"/>
        <v>-0.11241093936888848</v>
      </c>
      <c r="AL561" s="177">
        <f t="shared" si="284"/>
        <v>-2.5235330538853149</v>
      </c>
      <c r="AM561" s="177">
        <f t="shared" si="285"/>
        <v>-3.1322621007918321</v>
      </c>
      <c r="AN561" s="177">
        <f t="shared" ref="AN561:AT570" si="294">$AU561+$AB$7*SIN(AO561)</f>
        <v>22.732384425887531</v>
      </c>
      <c r="AO561" s="177">
        <f t="shared" si="294"/>
        <v>22.732385639191662</v>
      </c>
      <c r="AP561" s="177">
        <f t="shared" si="294"/>
        <v>22.732377160318265</v>
      </c>
      <c r="AQ561" s="177">
        <f t="shared" si="294"/>
        <v>22.732436414187788</v>
      </c>
      <c r="AR561" s="177">
        <f t="shared" si="294"/>
        <v>22.732022390891391</v>
      </c>
      <c r="AS561" s="177">
        <f t="shared" si="294"/>
        <v>22.73491857939198</v>
      </c>
      <c r="AT561" s="177">
        <f t="shared" si="294"/>
        <v>22.714816635262498</v>
      </c>
      <c r="AU561" s="177">
        <f t="shared" si="286"/>
        <v>22.863369566236759</v>
      </c>
    </row>
    <row r="562" spans="1:47" s="177" customFormat="1" ht="12.95" customHeight="1" x14ac:dyDescent="0.2">
      <c r="A562" s="147" t="s">
        <v>275</v>
      </c>
      <c r="B562" s="147" t="s">
        <v>52</v>
      </c>
      <c r="C562" s="148">
        <v>55994.69599</v>
      </c>
      <c r="D562" s="149">
        <v>1E-4</v>
      </c>
      <c r="E562" s="105">
        <f t="shared" si="269"/>
        <v>14808.92590706742</v>
      </c>
      <c r="F562" s="199">
        <f t="shared" si="270"/>
        <v>14809</v>
      </c>
      <c r="G562" s="201">
        <f t="shared" si="290"/>
        <v>-5.0929999997606501E-2</v>
      </c>
      <c r="H562" s="199"/>
      <c r="I562" s="199"/>
      <c r="K562" s="177">
        <f t="shared" si="292"/>
        <v>-5.0929999997606501E-2</v>
      </c>
      <c r="O562" s="177">
        <f t="shared" ca="1" si="271"/>
        <v>-4.6985364492534459E-2</v>
      </c>
      <c r="Q562" s="198">
        <f t="shared" si="272"/>
        <v>40976.19599</v>
      </c>
      <c r="S562" s="178">
        <f t="shared" si="293"/>
        <v>1</v>
      </c>
      <c r="Z562" s="177">
        <f t="shared" si="273"/>
        <v>14809</v>
      </c>
      <c r="AA562" s="177">
        <f t="shared" si="274"/>
        <v>-5.1282729070090599E-2</v>
      </c>
      <c r="AB562" s="177">
        <f t="shared" si="275"/>
        <v>-6.3931542818621193E-2</v>
      </c>
      <c r="AC562" s="177">
        <f t="shared" si="276"/>
        <v>-5.0929999997606501E-2</v>
      </c>
      <c r="AD562" s="177">
        <f t="shared" si="277"/>
        <v>3.5272907248409813E-4</v>
      </c>
      <c r="AE562" s="177">
        <f t="shared" si="278"/>
        <v>1.2441779857549216E-7</v>
      </c>
      <c r="AF562" s="177">
        <f t="shared" si="279"/>
        <v>-5.0929999997606501E-2</v>
      </c>
      <c r="AG562" s="178"/>
      <c r="AH562" s="177">
        <f t="shared" si="280"/>
        <v>1.3001542821014692E-2</v>
      </c>
      <c r="AI562" s="177">
        <f t="shared" si="281"/>
        <v>0.8418937880678895</v>
      </c>
      <c r="AJ562" s="177">
        <f t="shared" si="282"/>
        <v>0.98893415368124282</v>
      </c>
      <c r="AK562" s="177">
        <f t="shared" si="283"/>
        <v>-0.11241093936888848</v>
      </c>
      <c r="AL562" s="177">
        <f t="shared" si="284"/>
        <v>-2.5235330538853149</v>
      </c>
      <c r="AM562" s="177">
        <f t="shared" si="285"/>
        <v>-3.1322621007918321</v>
      </c>
      <c r="AN562" s="177">
        <f t="shared" si="294"/>
        <v>22.732384425887531</v>
      </c>
      <c r="AO562" s="177">
        <f t="shared" si="294"/>
        <v>22.732385639191662</v>
      </c>
      <c r="AP562" s="177">
        <f t="shared" si="294"/>
        <v>22.732377160318265</v>
      </c>
      <c r="AQ562" s="177">
        <f t="shared" si="294"/>
        <v>22.732436414187788</v>
      </c>
      <c r="AR562" s="177">
        <f t="shared" si="294"/>
        <v>22.732022390891391</v>
      </c>
      <c r="AS562" s="177">
        <f t="shared" si="294"/>
        <v>22.73491857939198</v>
      </c>
      <c r="AT562" s="177">
        <f t="shared" si="294"/>
        <v>22.714816635262498</v>
      </c>
      <c r="AU562" s="177">
        <f t="shared" si="286"/>
        <v>22.863369566236759</v>
      </c>
    </row>
    <row r="563" spans="1:47" s="177" customFormat="1" ht="12.95" customHeight="1" x14ac:dyDescent="0.2">
      <c r="A563" s="70" t="s">
        <v>251</v>
      </c>
      <c r="B563" s="60" t="s">
        <v>97</v>
      </c>
      <c r="C563" s="59">
        <v>55994.696000000004</v>
      </c>
      <c r="D563" s="59">
        <v>1E-4</v>
      </c>
      <c r="E563" s="105">
        <f t="shared" si="269"/>
        <v>14808.925921615419</v>
      </c>
      <c r="F563" s="199">
        <f t="shared" si="270"/>
        <v>14809</v>
      </c>
      <c r="G563" s="201">
        <f t="shared" si="290"/>
        <v>-5.0919999994221143E-2</v>
      </c>
      <c r="H563" s="199"/>
      <c r="I563" s="199"/>
      <c r="K563" s="177">
        <f t="shared" si="292"/>
        <v>-5.0919999994221143E-2</v>
      </c>
      <c r="O563" s="177">
        <f t="shared" ca="1" si="271"/>
        <v>-4.6985364492534459E-2</v>
      </c>
      <c r="Q563" s="198">
        <f t="shared" si="272"/>
        <v>40976.196000000004</v>
      </c>
      <c r="S563" s="178">
        <f t="shared" si="293"/>
        <v>1</v>
      </c>
      <c r="Z563" s="177">
        <f t="shared" si="273"/>
        <v>14809</v>
      </c>
      <c r="AA563" s="177">
        <f t="shared" si="274"/>
        <v>-5.1282729070090599E-2</v>
      </c>
      <c r="AB563" s="177">
        <f t="shared" si="275"/>
        <v>-6.3921542815235835E-2</v>
      </c>
      <c r="AC563" s="177">
        <f t="shared" si="276"/>
        <v>-5.0919999994221143E-2</v>
      </c>
      <c r="AD563" s="177">
        <f t="shared" si="277"/>
        <v>3.6272907586945569E-4</v>
      </c>
      <c r="AE563" s="177">
        <f t="shared" si="278"/>
        <v>1.3157238248110933E-7</v>
      </c>
      <c r="AF563" s="177">
        <f t="shared" si="279"/>
        <v>-5.0919999994221143E-2</v>
      </c>
      <c r="AG563" s="178"/>
      <c r="AH563" s="177">
        <f t="shared" si="280"/>
        <v>1.3001542821014692E-2</v>
      </c>
      <c r="AI563" s="177">
        <f t="shared" si="281"/>
        <v>0.8418937880678895</v>
      </c>
      <c r="AJ563" s="177">
        <f t="shared" si="282"/>
        <v>0.98893415368124282</v>
      </c>
      <c r="AK563" s="177">
        <f t="shared" si="283"/>
        <v>-0.11241093936888848</v>
      </c>
      <c r="AL563" s="177">
        <f t="shared" si="284"/>
        <v>-2.5235330538853149</v>
      </c>
      <c r="AM563" s="177">
        <f t="shared" si="285"/>
        <v>-3.1322621007918321</v>
      </c>
      <c r="AN563" s="177">
        <f t="shared" si="294"/>
        <v>22.732384425887531</v>
      </c>
      <c r="AO563" s="177">
        <f t="shared" si="294"/>
        <v>22.732385639191662</v>
      </c>
      <c r="AP563" s="177">
        <f t="shared" si="294"/>
        <v>22.732377160318265</v>
      </c>
      <c r="AQ563" s="177">
        <f t="shared" si="294"/>
        <v>22.732436414187788</v>
      </c>
      <c r="AR563" s="177">
        <f t="shared" si="294"/>
        <v>22.732022390891391</v>
      </c>
      <c r="AS563" s="177">
        <f t="shared" si="294"/>
        <v>22.73491857939198</v>
      </c>
      <c r="AT563" s="177">
        <f t="shared" si="294"/>
        <v>22.714816635262498</v>
      </c>
      <c r="AU563" s="177">
        <f t="shared" si="286"/>
        <v>22.863369566236759</v>
      </c>
    </row>
    <row r="564" spans="1:47" s="177" customFormat="1" ht="12.95" customHeight="1" x14ac:dyDescent="0.2">
      <c r="A564" s="156" t="s">
        <v>252</v>
      </c>
      <c r="B564" s="157" t="s">
        <v>97</v>
      </c>
      <c r="C564" s="156">
        <v>56006.381370000003</v>
      </c>
      <c r="D564" s="156">
        <v>4.0999999999999999E-4</v>
      </c>
      <c r="E564" s="105">
        <f t="shared" si="269"/>
        <v>14825.925790683472</v>
      </c>
      <c r="F564" s="199">
        <f t="shared" si="270"/>
        <v>14826</v>
      </c>
      <c r="G564" s="201">
        <f t="shared" si="290"/>
        <v>-5.1009999995585531E-2</v>
      </c>
      <c r="H564" s="199"/>
      <c r="I564" s="199"/>
      <c r="K564" s="177">
        <f t="shared" si="292"/>
        <v>-5.1009999995585531E-2</v>
      </c>
      <c r="O564" s="177">
        <f t="shared" ca="1" si="271"/>
        <v>-4.7145428317830418E-2</v>
      </c>
      <c r="Q564" s="198">
        <f t="shared" si="272"/>
        <v>40987.881370000003</v>
      </c>
      <c r="S564" s="178">
        <f t="shared" si="293"/>
        <v>1</v>
      </c>
      <c r="Z564" s="177">
        <f t="shared" si="273"/>
        <v>14826</v>
      </c>
      <c r="AA564" s="177">
        <f t="shared" si="274"/>
        <v>-5.1342647061142811E-2</v>
      </c>
      <c r="AB564" s="177">
        <f t="shared" si="275"/>
        <v>-6.4012778950890165E-2</v>
      </c>
      <c r="AC564" s="177">
        <f t="shared" si="276"/>
        <v>-5.1009999995585531E-2</v>
      </c>
      <c r="AD564" s="177">
        <f t="shared" si="277"/>
        <v>3.3264706555728024E-4</v>
      </c>
      <c r="AE564" s="177">
        <f t="shared" si="278"/>
        <v>1.1065407022386949E-7</v>
      </c>
      <c r="AF564" s="177">
        <f t="shared" si="279"/>
        <v>-5.1009999995585531E-2</v>
      </c>
      <c r="AG564" s="178"/>
      <c r="AH564" s="177">
        <f t="shared" si="280"/>
        <v>1.3002778955304639E-2</v>
      </c>
      <c r="AI564" s="177">
        <f t="shared" si="281"/>
        <v>0.84264460368500704</v>
      </c>
      <c r="AJ564" s="177">
        <f t="shared" si="282"/>
        <v>0.98989858209633841</v>
      </c>
      <c r="AK564" s="177">
        <f t="shared" si="283"/>
        <v>-0.11345956456759765</v>
      </c>
      <c r="AL564" s="177">
        <f t="shared" si="284"/>
        <v>-2.5168848830206803</v>
      </c>
      <c r="AM564" s="177">
        <f t="shared" si="285"/>
        <v>-3.0966953806096349</v>
      </c>
      <c r="AN564" s="177">
        <f t="shared" si="294"/>
        <v>22.74012764886464</v>
      </c>
      <c r="AO564" s="177">
        <f t="shared" si="294"/>
        <v>22.740128818281715</v>
      </c>
      <c r="AP564" s="177">
        <f t="shared" si="294"/>
        <v>22.740120587517456</v>
      </c>
      <c r="AQ564" s="177">
        <f t="shared" si="294"/>
        <v>22.740178519838558</v>
      </c>
      <c r="AR564" s="177">
        <f t="shared" si="294"/>
        <v>22.739770828862959</v>
      </c>
      <c r="AS564" s="177">
        <f t="shared" si="294"/>
        <v>22.742643192658424</v>
      </c>
      <c r="AT564" s="177">
        <f t="shared" si="294"/>
        <v>22.722565955418236</v>
      </c>
      <c r="AU564" s="177">
        <f t="shared" si="286"/>
        <v>22.872216875378271</v>
      </c>
    </row>
    <row r="565" spans="1:47" s="177" customFormat="1" ht="12.95" customHeight="1" x14ac:dyDescent="0.2">
      <c r="A565" s="59" t="s">
        <v>248</v>
      </c>
      <c r="B565" s="60" t="s">
        <v>97</v>
      </c>
      <c r="C565" s="59">
        <v>56016.690399999999</v>
      </c>
      <c r="D565" s="59">
        <v>2.9999999999999997E-4</v>
      </c>
      <c r="E565" s="105">
        <f t="shared" si="269"/>
        <v>14840.923361168498</v>
      </c>
      <c r="F565" s="199">
        <f t="shared" si="270"/>
        <v>14841</v>
      </c>
      <c r="G565" s="201">
        <f t="shared" si="290"/>
        <v>-5.2680000000691507E-2</v>
      </c>
      <c r="H565" s="199"/>
      <c r="I565" s="199"/>
      <c r="K565" s="177">
        <f t="shared" si="292"/>
        <v>-5.2680000000691507E-2</v>
      </c>
      <c r="O565" s="177">
        <f t="shared" ca="1" si="271"/>
        <v>-4.7286661104856242E-2</v>
      </c>
      <c r="Q565" s="198">
        <f t="shared" si="272"/>
        <v>40998.190399999999</v>
      </c>
      <c r="S565" s="178">
        <f t="shared" si="293"/>
        <v>1</v>
      </c>
      <c r="Z565" s="177">
        <f t="shared" si="273"/>
        <v>14841</v>
      </c>
      <c r="AA565" s="177">
        <f t="shared" si="274"/>
        <v>-5.1396152958238239E-2</v>
      </c>
      <c r="AB565" s="177">
        <f t="shared" si="275"/>
        <v>-6.5683222354503107E-2</v>
      </c>
      <c r="AC565" s="177">
        <f t="shared" si="276"/>
        <v>-5.2680000000691507E-2</v>
      </c>
      <c r="AD565" s="177">
        <f t="shared" si="277"/>
        <v>-1.2838470424532678E-3</v>
      </c>
      <c r="AE565" s="177">
        <f t="shared" si="278"/>
        <v>1.6482632284160026E-6</v>
      </c>
      <c r="AF565" s="177">
        <f t="shared" si="279"/>
        <v>-5.2680000000691507E-2</v>
      </c>
      <c r="AG565" s="178"/>
      <c r="AH565" s="177">
        <f t="shared" si="280"/>
        <v>1.3003222353811598E-2</v>
      </c>
      <c r="AI565" s="177">
        <f t="shared" si="281"/>
        <v>0.84331399681081631</v>
      </c>
      <c r="AJ565" s="177">
        <f t="shared" si="282"/>
        <v>0.99071456188097728</v>
      </c>
      <c r="AK565" s="177">
        <f t="shared" si="283"/>
        <v>-0.11438220991883517</v>
      </c>
      <c r="AL565" s="177">
        <f t="shared" si="284"/>
        <v>-2.5110089526621646</v>
      </c>
      <c r="AM565" s="177">
        <f t="shared" si="285"/>
        <v>-3.0658641462294822</v>
      </c>
      <c r="AN565" s="177">
        <f t="shared" si="294"/>
        <v>22.746965665723231</v>
      </c>
      <c r="AO565" s="177">
        <f t="shared" si="294"/>
        <v>22.746966796916759</v>
      </c>
      <c r="AP565" s="177">
        <f t="shared" si="294"/>
        <v>22.746958784056243</v>
      </c>
      <c r="AQ565" s="177">
        <f t="shared" si="294"/>
        <v>22.74701554482008</v>
      </c>
      <c r="AR565" s="177">
        <f t="shared" si="294"/>
        <v>22.746613533547883</v>
      </c>
      <c r="AS565" s="177">
        <f t="shared" si="294"/>
        <v>22.749464092136151</v>
      </c>
      <c r="AT565" s="177">
        <f t="shared" si="294"/>
        <v>22.729413315821464</v>
      </c>
      <c r="AU565" s="177">
        <f t="shared" si="286"/>
        <v>22.88002332462078</v>
      </c>
    </row>
    <row r="566" spans="1:47" s="177" customFormat="1" ht="12.95" customHeight="1" x14ac:dyDescent="0.2">
      <c r="A566" s="147" t="s">
        <v>275</v>
      </c>
      <c r="B566" s="147" t="s">
        <v>52</v>
      </c>
      <c r="C566" s="148">
        <v>56302.641340000002</v>
      </c>
      <c r="D566" s="149">
        <v>1E-4</v>
      </c>
      <c r="E566" s="105">
        <f t="shared" si="269"/>
        <v>15256.92461229597</v>
      </c>
      <c r="F566" s="199">
        <f t="shared" si="270"/>
        <v>15257</v>
      </c>
      <c r="G566" s="201">
        <f t="shared" si="290"/>
        <v>-5.1819999993313104E-2</v>
      </c>
      <c r="H566" s="199"/>
      <c r="I566" s="199"/>
      <c r="K566" s="177">
        <f t="shared" si="292"/>
        <v>-5.1819999993313104E-2</v>
      </c>
      <c r="O566" s="177">
        <f t="shared" ca="1" si="271"/>
        <v>-5.1203517065039172E-2</v>
      </c>
      <c r="Q566" s="198">
        <f t="shared" si="272"/>
        <v>41284.141340000002</v>
      </c>
      <c r="S566" s="178">
        <f t="shared" si="293"/>
        <v>1</v>
      </c>
      <c r="Z566" s="177">
        <f t="shared" si="273"/>
        <v>15257</v>
      </c>
      <c r="AA566" s="177">
        <f t="shared" si="274"/>
        <v>-5.3123588252155379E-2</v>
      </c>
      <c r="AB566" s="177">
        <f t="shared" si="275"/>
        <v>-6.4588160816117429E-2</v>
      </c>
      <c r="AC566" s="177">
        <f t="shared" si="276"/>
        <v>-5.1819999993313104E-2</v>
      </c>
      <c r="AD566" s="177">
        <f t="shared" si="277"/>
        <v>1.3035882588422754E-3</v>
      </c>
      <c r="AE566" s="177">
        <f t="shared" si="278"/>
        <v>1.6993423485914351E-6</v>
      </c>
      <c r="AF566" s="177">
        <f t="shared" si="279"/>
        <v>-5.1819999993313104E-2</v>
      </c>
      <c r="AG566" s="178"/>
      <c r="AH566" s="177">
        <f t="shared" si="280"/>
        <v>1.2768160822804322E-2</v>
      </c>
      <c r="AI566" s="177">
        <f t="shared" si="281"/>
        <v>0.86451467374695035</v>
      </c>
      <c r="AJ566" s="177">
        <f t="shared" si="282"/>
        <v>0.99952957045067514</v>
      </c>
      <c r="AK566" s="177">
        <f t="shared" si="283"/>
        <v>-0.13884350871186621</v>
      </c>
      <c r="AL566" s="177">
        <f t="shared" si="284"/>
        <v>-2.343953652550649</v>
      </c>
      <c r="AM566" s="177">
        <f t="shared" si="285"/>
        <v>-2.3730287607774794</v>
      </c>
      <c r="AN566" s="177">
        <f t="shared" si="294"/>
        <v>22.93897033755945</v>
      </c>
      <c r="AO566" s="177">
        <f t="shared" si="294"/>
        <v>22.938970667666748</v>
      </c>
      <c r="AP566" s="177">
        <f t="shared" si="294"/>
        <v>22.93896775118554</v>
      </c>
      <c r="AQ566" s="177">
        <f t="shared" si="294"/>
        <v>22.938993518558508</v>
      </c>
      <c r="AR566" s="177">
        <f t="shared" si="294"/>
        <v>22.938765893485844</v>
      </c>
      <c r="AS566" s="177">
        <f t="shared" si="294"/>
        <v>22.940779201730596</v>
      </c>
      <c r="AT566" s="177">
        <f t="shared" si="294"/>
        <v>22.923162671278583</v>
      </c>
      <c r="AU566" s="177">
        <f t="shared" si="286"/>
        <v>23.096522183613018</v>
      </c>
    </row>
    <row r="567" spans="1:47" s="177" customFormat="1" ht="12.95" customHeight="1" x14ac:dyDescent="0.2">
      <c r="A567" s="147" t="s">
        <v>275</v>
      </c>
      <c r="B567" s="147" t="s">
        <v>52</v>
      </c>
      <c r="C567" s="148">
        <v>56355.568180000002</v>
      </c>
      <c r="D567" s="149">
        <v>1E-4</v>
      </c>
      <c r="E567" s="105">
        <f t="shared" si="269"/>
        <v>15333.922546480848</v>
      </c>
      <c r="F567" s="199">
        <f t="shared" si="270"/>
        <v>15334</v>
      </c>
      <c r="G567" s="201">
        <f t="shared" si="290"/>
        <v>-5.3239999993820675E-2</v>
      </c>
      <c r="H567" s="199"/>
      <c r="I567" s="199"/>
      <c r="K567" s="177">
        <f t="shared" si="292"/>
        <v>-5.3239999993820675E-2</v>
      </c>
      <c r="O567" s="177">
        <f t="shared" ca="1" si="271"/>
        <v>-5.1928512038438401E-2</v>
      </c>
      <c r="Q567" s="198">
        <f t="shared" si="272"/>
        <v>41337.068180000002</v>
      </c>
      <c r="S567" s="178">
        <f t="shared" si="293"/>
        <v>1</v>
      </c>
      <c r="Z567" s="177">
        <f t="shared" si="273"/>
        <v>15334</v>
      </c>
      <c r="AA567" s="177">
        <f t="shared" si="274"/>
        <v>-5.3496141931523758E-2</v>
      </c>
      <c r="AB567" s="177">
        <f t="shared" si="275"/>
        <v>-6.5911030993428155E-2</v>
      </c>
      <c r="AC567" s="177">
        <f t="shared" si="276"/>
        <v>-5.3239999993820675E-2</v>
      </c>
      <c r="AD567" s="177">
        <f t="shared" si="277"/>
        <v>2.5614193770308324E-4</v>
      </c>
      <c r="AE567" s="177">
        <f t="shared" si="278"/>
        <v>6.5608692250290172E-8</v>
      </c>
      <c r="AF567" s="177">
        <f t="shared" si="279"/>
        <v>-5.3239999993820675E-2</v>
      </c>
      <c r="AG567" s="178"/>
      <c r="AH567" s="177">
        <f t="shared" si="280"/>
        <v>1.2671030999607476E-2</v>
      </c>
      <c r="AI567" s="177">
        <f t="shared" si="281"/>
        <v>0.86901025637709783</v>
      </c>
      <c r="AJ567" s="177">
        <f t="shared" si="282"/>
        <v>0.99804359119777819</v>
      </c>
      <c r="AK567" s="177">
        <f t="shared" si="283"/>
        <v>-0.1430925595791889</v>
      </c>
      <c r="AL567" s="177">
        <f t="shared" si="284"/>
        <v>-2.3120655602867171</v>
      </c>
      <c r="AM567" s="177">
        <f t="shared" si="285"/>
        <v>-2.2711457377385149</v>
      </c>
      <c r="AN567" s="177">
        <f t="shared" si="294"/>
        <v>22.975061864415295</v>
      </c>
      <c r="AO567" s="177">
        <f t="shared" si="294"/>
        <v>22.97506210732891</v>
      </c>
      <c r="AP567" s="177">
        <f t="shared" si="294"/>
        <v>22.975059846153922</v>
      </c>
      <c r="AQ567" s="177">
        <f t="shared" si="294"/>
        <v>22.975080894725398</v>
      </c>
      <c r="AR567" s="177">
        <f t="shared" si="294"/>
        <v>22.974884985904271</v>
      </c>
      <c r="AS567" s="177">
        <f t="shared" si="294"/>
        <v>22.976710637605539</v>
      </c>
      <c r="AT567" s="177">
        <f t="shared" si="294"/>
        <v>22.959886931997751</v>
      </c>
      <c r="AU567" s="177">
        <f t="shared" si="286"/>
        <v>23.136595289724564</v>
      </c>
    </row>
    <row r="568" spans="1:47" s="177" customFormat="1" ht="12.95" customHeight="1" x14ac:dyDescent="0.2">
      <c r="A568" s="147" t="s">
        <v>275</v>
      </c>
      <c r="B568" s="147" t="s">
        <v>52</v>
      </c>
      <c r="C568" s="148">
        <v>56359.348010000002</v>
      </c>
      <c r="D568" s="149">
        <v>1E-4</v>
      </c>
      <c r="E568" s="105">
        <f t="shared" si="269"/>
        <v>15339.421440833316</v>
      </c>
      <c r="F568" s="199">
        <f t="shared" si="270"/>
        <v>15339.5</v>
      </c>
      <c r="G568" s="201">
        <f t="shared" si="290"/>
        <v>-5.3999999996449333E-2</v>
      </c>
      <c r="H568" s="199"/>
      <c r="I568" s="199"/>
      <c r="K568" s="177">
        <f t="shared" si="292"/>
        <v>-5.3999999996449333E-2</v>
      </c>
      <c r="O568" s="177">
        <f t="shared" ca="1" si="271"/>
        <v>-5.1980297393681207E-2</v>
      </c>
      <c r="Q568" s="198">
        <f t="shared" si="272"/>
        <v>41340.848010000002</v>
      </c>
      <c r="S568" s="178">
        <f t="shared" si="293"/>
        <v>1</v>
      </c>
      <c r="Z568" s="177">
        <f t="shared" si="273"/>
        <v>15339.5</v>
      </c>
      <c r="AA568" s="177">
        <f t="shared" si="274"/>
        <v>-5.3523397699217518E-2</v>
      </c>
      <c r="AB568" s="177">
        <f t="shared" si="275"/>
        <v>-6.666343869346425E-2</v>
      </c>
      <c r="AC568" s="177">
        <f t="shared" si="276"/>
        <v>-5.3999999996449333E-2</v>
      </c>
      <c r="AD568" s="177">
        <f t="shared" si="277"/>
        <v>-4.7660229723181513E-4</v>
      </c>
      <c r="AE568" s="177">
        <f t="shared" si="278"/>
        <v>2.2714974972664345E-7</v>
      </c>
      <c r="AF568" s="177">
        <f t="shared" si="279"/>
        <v>-5.3999999996449333E-2</v>
      </c>
      <c r="AG568" s="178"/>
      <c r="AH568" s="177">
        <f t="shared" si="280"/>
        <v>1.2663438697014915E-2</v>
      </c>
      <c r="AI568" s="177">
        <f t="shared" si="281"/>
        <v>0.8693383516350357</v>
      </c>
      <c r="AJ568" s="177">
        <f t="shared" si="282"/>
        <v>0.99789776752253878</v>
      </c>
      <c r="AK568" s="177">
        <f t="shared" si="283"/>
        <v>-0.1433922145301752</v>
      </c>
      <c r="AL568" s="177">
        <f t="shared" si="284"/>
        <v>-2.3097750712684699</v>
      </c>
      <c r="AM568" s="177">
        <f t="shared" si="285"/>
        <v>-2.2641114972397021</v>
      </c>
      <c r="AN568" s="177">
        <f t="shared" si="294"/>
        <v>22.977647048962552</v>
      </c>
      <c r="AO568" s="177">
        <f t="shared" si="294"/>
        <v>22.977647286338943</v>
      </c>
      <c r="AP568" s="177">
        <f t="shared" si="294"/>
        <v>22.97764506807723</v>
      </c>
      <c r="AQ568" s="177">
        <f t="shared" si="294"/>
        <v>22.977665797829975</v>
      </c>
      <c r="AR568" s="177">
        <f t="shared" si="294"/>
        <v>22.977472102712941</v>
      </c>
      <c r="AS568" s="177">
        <f t="shared" si="294"/>
        <v>22.979284173056122</v>
      </c>
      <c r="AT568" s="177">
        <f t="shared" si="294"/>
        <v>22.962520889575107</v>
      </c>
      <c r="AU568" s="177">
        <f t="shared" si="286"/>
        <v>23.139457654446819</v>
      </c>
    </row>
    <row r="569" spans="1:47" s="177" customFormat="1" ht="12.95" customHeight="1" x14ac:dyDescent="0.2">
      <c r="A569" s="147" t="s">
        <v>275</v>
      </c>
      <c r="B569" s="147" t="s">
        <v>52</v>
      </c>
      <c r="C569" s="148">
        <v>56366.566339999998</v>
      </c>
      <c r="D569" s="149">
        <v>1E-4</v>
      </c>
      <c r="E569" s="105">
        <f t="shared" si="269"/>
        <v>15349.92266286479</v>
      </c>
      <c r="F569" s="199">
        <f t="shared" si="270"/>
        <v>15350</v>
      </c>
      <c r="G569" s="201">
        <f t="shared" si="290"/>
        <v>-5.3160000003117602E-2</v>
      </c>
      <c r="H569" s="199"/>
      <c r="I569" s="199"/>
      <c r="K569" s="177">
        <f t="shared" si="292"/>
        <v>-5.3160000003117602E-2</v>
      </c>
      <c r="O569" s="177">
        <f t="shared" ca="1" si="271"/>
        <v>-5.2079160344599279E-2</v>
      </c>
      <c r="Q569" s="198">
        <f t="shared" si="272"/>
        <v>41348.066339999998</v>
      </c>
      <c r="S569" s="178">
        <f t="shared" si="293"/>
        <v>1</v>
      </c>
      <c r="Z569" s="177">
        <f t="shared" si="273"/>
        <v>15350</v>
      </c>
      <c r="AA569" s="177">
        <f t="shared" si="274"/>
        <v>-5.3575671016699689E-2</v>
      </c>
      <c r="AB569" s="177">
        <f t="shared" si="275"/>
        <v>-6.5808701145750825E-2</v>
      </c>
      <c r="AC569" s="177">
        <f t="shared" si="276"/>
        <v>-5.3160000003117602E-2</v>
      </c>
      <c r="AD569" s="177">
        <f t="shared" si="277"/>
        <v>4.1567101358208625E-4</v>
      </c>
      <c r="AE569" s="177">
        <f t="shared" si="278"/>
        <v>1.7278239153235892E-7</v>
      </c>
      <c r="AF569" s="177">
        <f t="shared" si="279"/>
        <v>-5.3160000003117602E-2</v>
      </c>
      <c r="AG569" s="178"/>
      <c r="AH569" s="177">
        <f t="shared" si="280"/>
        <v>1.2648701142633226E-2</v>
      </c>
      <c r="AI569" s="177">
        <f t="shared" si="281"/>
        <v>0.86996731044973485</v>
      </c>
      <c r="AJ569" s="177">
        <f t="shared" si="282"/>
        <v>0.99760450680469903</v>
      </c>
      <c r="AK569" s="177">
        <f t="shared" si="283"/>
        <v>-0.14396281877499389</v>
      </c>
      <c r="AL569" s="177">
        <f t="shared" si="284"/>
        <v>-2.3053975052793496</v>
      </c>
      <c r="AM569" s="177">
        <f t="shared" si="285"/>
        <v>-2.2507686739877544</v>
      </c>
      <c r="AN569" s="177">
        <f t="shared" si="294"/>
        <v>22.98258511725097</v>
      </c>
      <c r="AO569" s="177">
        <f t="shared" si="294"/>
        <v>22.98258534430316</v>
      </c>
      <c r="AP569" s="177">
        <f t="shared" si="294"/>
        <v>22.982583206531658</v>
      </c>
      <c r="AQ569" s="177">
        <f t="shared" si="294"/>
        <v>22.982603334634721</v>
      </c>
      <c r="AR569" s="177">
        <f t="shared" si="294"/>
        <v>22.982413843801787</v>
      </c>
      <c r="AS569" s="177">
        <f t="shared" si="294"/>
        <v>22.984199936132249</v>
      </c>
      <c r="AT569" s="177">
        <f t="shared" si="294"/>
        <v>22.96755338112262</v>
      </c>
      <c r="AU569" s="177">
        <f t="shared" si="286"/>
        <v>23.144922168916573</v>
      </c>
    </row>
    <row r="570" spans="1:47" s="177" customFormat="1" ht="12.95" customHeight="1" x14ac:dyDescent="0.2">
      <c r="A570" s="144" t="s">
        <v>253</v>
      </c>
      <c r="B570" s="145" t="s">
        <v>96</v>
      </c>
      <c r="C570" s="146">
        <v>56407.464599999999</v>
      </c>
      <c r="D570" s="196"/>
      <c r="E570" s="105">
        <f t="shared" si="269"/>
        <v>15409.421426285318</v>
      </c>
      <c r="F570" s="199">
        <f t="shared" si="270"/>
        <v>15409.5</v>
      </c>
      <c r="G570" s="201">
        <f t="shared" si="290"/>
        <v>-5.400999999983469E-2</v>
      </c>
      <c r="H570" s="199"/>
      <c r="I570" s="199">
        <f>G570</f>
        <v>-5.400999999983469E-2</v>
      </c>
      <c r="O570" s="177">
        <f t="shared" ca="1" si="271"/>
        <v>-5.2639383733135064E-2</v>
      </c>
      <c r="Q570" s="198">
        <f t="shared" si="272"/>
        <v>41388.964599999999</v>
      </c>
      <c r="S570" s="178">
        <f>S$16</f>
        <v>0.1</v>
      </c>
      <c r="Z570" s="177">
        <f t="shared" si="273"/>
        <v>15409.5</v>
      </c>
      <c r="AA570" s="177">
        <f t="shared" si="274"/>
        <v>-5.387784248995247E-2</v>
      </c>
      <c r="AB570" s="177">
        <f t="shared" si="275"/>
        <v>-6.656914358835031E-2</v>
      </c>
      <c r="AC570" s="177">
        <f t="shared" si="276"/>
        <v>-5.400999999983469E-2</v>
      </c>
      <c r="AD570" s="177">
        <f t="shared" si="277"/>
        <v>-1.3215750988222058E-4</v>
      </c>
      <c r="AE570" s="177">
        <f t="shared" si="278"/>
        <v>1.7465607418269231E-9</v>
      </c>
      <c r="AF570" s="177">
        <f t="shared" si="279"/>
        <v>-5.400999999983469E-2</v>
      </c>
      <c r="AG570" s="178"/>
      <c r="AH570" s="177">
        <f t="shared" si="280"/>
        <v>1.2559143588515627E-2</v>
      </c>
      <c r="AI570" s="177">
        <f t="shared" si="281"/>
        <v>0.87359594435645671</v>
      </c>
      <c r="AJ570" s="177">
        <f t="shared" si="282"/>
        <v>0.99557039983352325</v>
      </c>
      <c r="AK570" s="177">
        <f t="shared" si="283"/>
        <v>-0.14715912563677927</v>
      </c>
      <c r="AL570" s="177">
        <f t="shared" si="284"/>
        <v>-2.2804701778810625</v>
      </c>
      <c r="AM570" s="177">
        <f t="shared" si="285"/>
        <v>-2.1772239229106565</v>
      </c>
      <c r="AN570" s="177">
        <f t="shared" si="294"/>
        <v>23.010635715142357</v>
      </c>
      <c r="AO570" s="177">
        <f t="shared" si="294"/>
        <v>23.010635889605243</v>
      </c>
      <c r="AP570" s="177">
        <f t="shared" si="294"/>
        <v>23.010634172702588</v>
      </c>
      <c r="AQ570" s="177">
        <f t="shared" si="294"/>
        <v>23.01065106908214</v>
      </c>
      <c r="AR570" s="177">
        <f t="shared" si="294"/>
        <v>23.010484808652208</v>
      </c>
      <c r="AS570" s="177">
        <f t="shared" si="294"/>
        <v>23.012122772279376</v>
      </c>
      <c r="AT570" s="177">
        <f t="shared" si="294"/>
        <v>22.996171246122344</v>
      </c>
      <c r="AU570" s="177">
        <f t="shared" si="286"/>
        <v>23.175887750911858</v>
      </c>
    </row>
    <row r="571" spans="1:47" s="177" customFormat="1" ht="12.95" customHeight="1" x14ac:dyDescent="0.2">
      <c r="A571" s="70" t="s">
        <v>254</v>
      </c>
      <c r="B571" s="60" t="s">
        <v>97</v>
      </c>
      <c r="C571" s="59">
        <v>56407.464599999999</v>
      </c>
      <c r="D571" s="59">
        <v>2.5000000000000001E-3</v>
      </c>
      <c r="E571" s="105">
        <f t="shared" si="269"/>
        <v>15409.421426285318</v>
      </c>
      <c r="F571" s="199">
        <f t="shared" si="270"/>
        <v>15409.5</v>
      </c>
      <c r="G571" s="201">
        <f t="shared" si="290"/>
        <v>-5.400999999983469E-2</v>
      </c>
      <c r="H571" s="199"/>
      <c r="I571" s="199"/>
      <c r="J571" s="177">
        <f>G571</f>
        <v>-5.400999999983469E-2</v>
      </c>
      <c r="O571" s="177">
        <f t="shared" ca="1" si="271"/>
        <v>-5.2639383733135064E-2</v>
      </c>
      <c r="Q571" s="198">
        <f t="shared" si="272"/>
        <v>41388.964599999999</v>
      </c>
      <c r="S571" s="178">
        <f>S$17</f>
        <v>1</v>
      </c>
      <c r="Z571" s="177">
        <f t="shared" si="273"/>
        <v>15409.5</v>
      </c>
      <c r="AA571" s="177">
        <f t="shared" si="274"/>
        <v>-5.387784248995247E-2</v>
      </c>
      <c r="AB571" s="177">
        <f t="shared" si="275"/>
        <v>-6.656914358835031E-2</v>
      </c>
      <c r="AC571" s="177">
        <f t="shared" si="276"/>
        <v>-5.400999999983469E-2</v>
      </c>
      <c r="AD571" s="177">
        <f t="shared" si="277"/>
        <v>-1.3215750988222058E-4</v>
      </c>
      <c r="AE571" s="177">
        <f t="shared" si="278"/>
        <v>1.746560741826923E-8</v>
      </c>
      <c r="AF571" s="177">
        <f t="shared" si="279"/>
        <v>-5.400999999983469E-2</v>
      </c>
      <c r="AG571" s="178"/>
      <c r="AH571" s="177">
        <f t="shared" si="280"/>
        <v>1.2559143588515627E-2</v>
      </c>
      <c r="AI571" s="177">
        <f t="shared" si="281"/>
        <v>0.87359594435645671</v>
      </c>
      <c r="AJ571" s="177">
        <f t="shared" si="282"/>
        <v>0.99557039983352325</v>
      </c>
      <c r="AK571" s="177">
        <f t="shared" si="283"/>
        <v>-0.14715912563677927</v>
      </c>
      <c r="AL571" s="177">
        <f t="shared" si="284"/>
        <v>-2.2804701778810625</v>
      </c>
      <c r="AM571" s="177">
        <f t="shared" si="285"/>
        <v>-2.1772239229106565</v>
      </c>
      <c r="AN571" s="177">
        <f t="shared" ref="AN571:AT580" si="295">$AU571+$AB$7*SIN(AO571)</f>
        <v>23.010635715142357</v>
      </c>
      <c r="AO571" s="177">
        <f t="shared" si="295"/>
        <v>23.010635889605243</v>
      </c>
      <c r="AP571" s="177">
        <f t="shared" si="295"/>
        <v>23.010634172702588</v>
      </c>
      <c r="AQ571" s="177">
        <f t="shared" si="295"/>
        <v>23.01065106908214</v>
      </c>
      <c r="AR571" s="177">
        <f t="shared" si="295"/>
        <v>23.010484808652208</v>
      </c>
      <c r="AS571" s="177">
        <f t="shared" si="295"/>
        <v>23.012122772279376</v>
      </c>
      <c r="AT571" s="177">
        <f t="shared" si="295"/>
        <v>22.996171246122344</v>
      </c>
      <c r="AU571" s="177">
        <f t="shared" si="286"/>
        <v>23.175887750911858</v>
      </c>
    </row>
    <row r="572" spans="1:47" s="177" customFormat="1" ht="12.95" customHeight="1" x14ac:dyDescent="0.2">
      <c r="A572" s="144" t="s">
        <v>253</v>
      </c>
      <c r="B572" s="145" t="s">
        <v>97</v>
      </c>
      <c r="C572" s="146">
        <v>56408.496400000004</v>
      </c>
      <c r="D572" s="196"/>
      <c r="E572" s="105">
        <f t="shared" si="269"/>
        <v>15410.922488288874</v>
      </c>
      <c r="F572" s="199">
        <f t="shared" si="270"/>
        <v>15411</v>
      </c>
      <c r="G572" s="201">
        <f t="shared" si="290"/>
        <v>-5.327999999281019E-2</v>
      </c>
      <c r="H572" s="199"/>
      <c r="I572" s="199">
        <f>G572</f>
        <v>-5.327999999281019E-2</v>
      </c>
      <c r="O572" s="177">
        <f t="shared" ca="1" si="271"/>
        <v>-5.2653507011837658E-2</v>
      </c>
      <c r="Q572" s="198">
        <f t="shared" si="272"/>
        <v>41389.996400000004</v>
      </c>
      <c r="S572" s="178">
        <f>S$16</f>
        <v>0.1</v>
      </c>
      <c r="Z572" s="177">
        <f t="shared" si="273"/>
        <v>15411</v>
      </c>
      <c r="AA572" s="177">
        <f t="shared" si="274"/>
        <v>-5.388559143994192E-2</v>
      </c>
      <c r="AB572" s="177">
        <f t="shared" si="275"/>
        <v>-6.583675269662867E-2</v>
      </c>
      <c r="AC572" s="177">
        <f t="shared" si="276"/>
        <v>-5.327999999281019E-2</v>
      </c>
      <c r="AD572" s="177">
        <f t="shared" si="277"/>
        <v>6.0559144713173002E-4</v>
      </c>
      <c r="AE572" s="177">
        <f t="shared" si="278"/>
        <v>3.66741000839103E-8</v>
      </c>
      <c r="AF572" s="177">
        <f t="shared" si="279"/>
        <v>-5.327999999281019E-2</v>
      </c>
      <c r="AG572" s="178"/>
      <c r="AH572" s="177">
        <f t="shared" si="280"/>
        <v>1.2556752703818485E-2</v>
      </c>
      <c r="AI572" s="177">
        <f t="shared" si="281"/>
        <v>0.87368884427628291</v>
      </c>
      <c r="AJ572" s="177">
        <f t="shared" si="282"/>
        <v>0.99551086447277426</v>
      </c>
      <c r="AK572" s="177">
        <f t="shared" si="283"/>
        <v>-0.14723887218073994</v>
      </c>
      <c r="AL572" s="177">
        <f t="shared" si="284"/>
        <v>-2.2798390600240706</v>
      </c>
      <c r="AM572" s="177">
        <f t="shared" si="285"/>
        <v>-2.1754137623249399</v>
      </c>
      <c r="AN572" s="177">
        <f t="shared" si="295"/>
        <v>23.01134438988165</v>
      </c>
      <c r="AO572" s="177">
        <f t="shared" si="295"/>
        <v>23.011344563144188</v>
      </c>
      <c r="AP572" s="177">
        <f t="shared" si="295"/>
        <v>23.011342856086447</v>
      </c>
      <c r="AQ572" s="177">
        <f t="shared" si="295"/>
        <v>23.011359674967512</v>
      </c>
      <c r="AR572" s="177">
        <f t="shared" si="295"/>
        <v>23.011193986097286</v>
      </c>
      <c r="AS572" s="177">
        <f t="shared" si="295"/>
        <v>23.012828201832484</v>
      </c>
      <c r="AT572" s="177">
        <f t="shared" si="295"/>
        <v>22.996894922538473</v>
      </c>
      <c r="AU572" s="177">
        <f t="shared" si="286"/>
        <v>23.17666839583611</v>
      </c>
    </row>
    <row r="573" spans="1:47" s="177" customFormat="1" ht="12.95" customHeight="1" x14ac:dyDescent="0.2">
      <c r="A573" s="70" t="s">
        <v>254</v>
      </c>
      <c r="B573" s="60" t="s">
        <v>97</v>
      </c>
      <c r="C573" s="59">
        <v>56408.496400000004</v>
      </c>
      <c r="D573" s="59">
        <v>1.9E-3</v>
      </c>
      <c r="E573" s="105">
        <f t="shared" si="269"/>
        <v>15410.922488288874</v>
      </c>
      <c r="F573" s="199">
        <f t="shared" si="270"/>
        <v>15411</v>
      </c>
      <c r="G573" s="201">
        <f t="shared" si="290"/>
        <v>-5.327999999281019E-2</v>
      </c>
      <c r="H573" s="199"/>
      <c r="I573" s="199"/>
      <c r="J573" s="177">
        <f>G573</f>
        <v>-5.327999999281019E-2</v>
      </c>
      <c r="O573" s="177">
        <f t="shared" ca="1" si="271"/>
        <v>-5.2653507011837658E-2</v>
      </c>
      <c r="Q573" s="198">
        <f t="shared" si="272"/>
        <v>41389.996400000004</v>
      </c>
      <c r="S573" s="178">
        <f>S$17</f>
        <v>1</v>
      </c>
      <c r="Z573" s="177">
        <f t="shared" si="273"/>
        <v>15411</v>
      </c>
      <c r="AA573" s="177">
        <f t="shared" si="274"/>
        <v>-5.388559143994192E-2</v>
      </c>
      <c r="AB573" s="177">
        <f t="shared" si="275"/>
        <v>-6.583675269662867E-2</v>
      </c>
      <c r="AC573" s="177">
        <f t="shared" si="276"/>
        <v>-5.327999999281019E-2</v>
      </c>
      <c r="AD573" s="177">
        <f t="shared" si="277"/>
        <v>6.0559144713173002E-4</v>
      </c>
      <c r="AE573" s="177">
        <f t="shared" si="278"/>
        <v>3.6674100083910296E-7</v>
      </c>
      <c r="AF573" s="177">
        <f t="shared" si="279"/>
        <v>-5.327999999281019E-2</v>
      </c>
      <c r="AG573" s="178"/>
      <c r="AH573" s="177">
        <f t="shared" si="280"/>
        <v>1.2556752703818485E-2</v>
      </c>
      <c r="AI573" s="177">
        <f t="shared" si="281"/>
        <v>0.87368884427628291</v>
      </c>
      <c r="AJ573" s="177">
        <f t="shared" si="282"/>
        <v>0.99551086447277426</v>
      </c>
      <c r="AK573" s="177">
        <f t="shared" si="283"/>
        <v>-0.14723887218073994</v>
      </c>
      <c r="AL573" s="177">
        <f t="shared" si="284"/>
        <v>-2.2798390600240706</v>
      </c>
      <c r="AM573" s="177">
        <f t="shared" si="285"/>
        <v>-2.1754137623249399</v>
      </c>
      <c r="AN573" s="177">
        <f t="shared" si="295"/>
        <v>23.01134438988165</v>
      </c>
      <c r="AO573" s="177">
        <f t="shared" si="295"/>
        <v>23.011344563144188</v>
      </c>
      <c r="AP573" s="177">
        <f t="shared" si="295"/>
        <v>23.011342856086447</v>
      </c>
      <c r="AQ573" s="177">
        <f t="shared" si="295"/>
        <v>23.011359674967512</v>
      </c>
      <c r="AR573" s="177">
        <f t="shared" si="295"/>
        <v>23.011193986097286</v>
      </c>
      <c r="AS573" s="177">
        <f t="shared" si="295"/>
        <v>23.012828201832484</v>
      </c>
      <c r="AT573" s="177">
        <f t="shared" si="295"/>
        <v>22.996894922538473</v>
      </c>
      <c r="AU573" s="177">
        <f t="shared" si="286"/>
        <v>23.17666839583611</v>
      </c>
    </row>
    <row r="574" spans="1:47" s="177" customFormat="1" ht="12.95" customHeight="1" x14ac:dyDescent="0.2">
      <c r="A574" s="144" t="s">
        <v>255</v>
      </c>
      <c r="B574" s="145" t="s">
        <v>97</v>
      </c>
      <c r="C574" s="146">
        <v>56655.263500000001</v>
      </c>
      <c r="D574" s="196"/>
      <c r="E574" s="105">
        <f t="shared" si="269"/>
        <v>15769.919113154301</v>
      </c>
      <c r="F574" s="199">
        <f t="shared" si="270"/>
        <v>15770</v>
      </c>
      <c r="G574" s="201">
        <f t="shared" si="290"/>
        <v>-5.5599999992409721E-2</v>
      </c>
      <c r="H574" s="199"/>
      <c r="I574" s="199"/>
      <c r="K574" s="177">
        <f>G574</f>
        <v>-5.5599999992409721E-2</v>
      </c>
      <c r="O574" s="177">
        <f t="shared" ca="1" si="271"/>
        <v>-5.6033678381322449E-2</v>
      </c>
      <c r="Q574" s="198">
        <f t="shared" si="272"/>
        <v>41636.763500000001</v>
      </c>
      <c r="S574" s="178">
        <f>S$18</f>
        <v>1</v>
      </c>
      <c r="Z574" s="177">
        <f t="shared" si="273"/>
        <v>15770</v>
      </c>
      <c r="AA574" s="177">
        <f t="shared" si="274"/>
        <v>-5.5928167755341096E-2</v>
      </c>
      <c r="AB574" s="177">
        <f t="shared" si="275"/>
        <v>-6.7393782628391352E-2</v>
      </c>
      <c r="AC574" s="177">
        <f t="shared" si="276"/>
        <v>-5.5599999992409721E-2</v>
      </c>
      <c r="AD574" s="177">
        <f t="shared" si="277"/>
        <v>3.2816776293137506E-4</v>
      </c>
      <c r="AE574" s="177">
        <f t="shared" si="278"/>
        <v>1.0769408062738318E-7</v>
      </c>
      <c r="AF574" s="177">
        <f t="shared" si="279"/>
        <v>-5.5599999992409721E-2</v>
      </c>
      <c r="AG574" s="178"/>
      <c r="AH574" s="177">
        <f t="shared" si="280"/>
        <v>1.1793782635981633E-2</v>
      </c>
      <c r="AI574" s="177">
        <f t="shared" si="281"/>
        <v>0.8979636103284564</v>
      </c>
      <c r="AJ574" s="177">
        <f t="shared" si="282"/>
        <v>0.96891997589618795</v>
      </c>
      <c r="AK574" s="177">
        <f t="shared" si="283"/>
        <v>-0.16499202624404088</v>
      </c>
      <c r="AL574" s="177">
        <f t="shared" si="284"/>
        <v>-2.1246588173758774</v>
      </c>
      <c r="AM574" s="177">
        <f t="shared" si="285"/>
        <v>-1.7942121784791571</v>
      </c>
      <c r="AN574" s="177">
        <f t="shared" si="295"/>
        <v>23.183253108377642</v>
      </c>
      <c r="AO574" s="177">
        <f t="shared" si="295"/>
        <v>23.183253128823132</v>
      </c>
      <c r="AP574" s="177">
        <f t="shared" si="295"/>
        <v>23.183252843752349</v>
      </c>
      <c r="AQ574" s="177">
        <f t="shared" si="295"/>
        <v>23.183256818503569</v>
      </c>
      <c r="AR574" s="177">
        <f t="shared" si="295"/>
        <v>23.183201401999906</v>
      </c>
      <c r="AS574" s="177">
        <f t="shared" si="295"/>
        <v>23.183974723827365</v>
      </c>
      <c r="AT574" s="177">
        <f t="shared" si="295"/>
        <v>23.173315595314079</v>
      </c>
      <c r="AU574" s="177">
        <f t="shared" si="286"/>
        <v>23.363502747706814</v>
      </c>
    </row>
    <row r="575" spans="1:47" s="177" customFormat="1" ht="12.95" customHeight="1" x14ac:dyDescent="0.2">
      <c r="A575" s="144" t="s">
        <v>256</v>
      </c>
      <c r="B575" s="145" t="s">
        <v>97</v>
      </c>
      <c r="C575" s="146">
        <v>56714.378400000001</v>
      </c>
      <c r="D575" s="196"/>
      <c r="E575" s="105">
        <f t="shared" si="269"/>
        <v>15855.919433210167</v>
      </c>
      <c r="F575" s="199">
        <f t="shared" si="270"/>
        <v>15856</v>
      </c>
      <c r="G575" s="201">
        <f t="shared" si="290"/>
        <v>-5.5379999997967388E-2</v>
      </c>
      <c r="H575" s="199"/>
      <c r="I575" s="199">
        <f>G575</f>
        <v>-5.5379999997967388E-2</v>
      </c>
      <c r="O575" s="177">
        <f t="shared" ca="1" si="271"/>
        <v>-5.6843413026937184E-2</v>
      </c>
      <c r="Q575" s="198">
        <f t="shared" si="272"/>
        <v>41695.878400000001</v>
      </c>
      <c r="S575" s="178">
        <f>S$16</f>
        <v>0.1</v>
      </c>
      <c r="Z575" s="177">
        <f t="shared" si="273"/>
        <v>15856</v>
      </c>
      <c r="AA575" s="177">
        <f t="shared" si="274"/>
        <v>-5.6473693949330772E-2</v>
      </c>
      <c r="AB575" s="177">
        <f t="shared" si="275"/>
        <v>-6.6933976270405579E-2</v>
      </c>
      <c r="AC575" s="177">
        <f t="shared" si="276"/>
        <v>-5.5379999997967388E-2</v>
      </c>
      <c r="AD575" s="177">
        <f t="shared" si="277"/>
        <v>1.0936939513633837E-3</v>
      </c>
      <c r="AE575" s="177">
        <f t="shared" si="278"/>
        <v>1.1961664592488514E-7</v>
      </c>
      <c r="AF575" s="177">
        <f t="shared" si="279"/>
        <v>-5.5379999997967388E-2</v>
      </c>
      <c r="AG575" s="178"/>
      <c r="AH575" s="177">
        <f t="shared" si="280"/>
        <v>1.1553976272438191E-2</v>
      </c>
      <c r="AI575" s="177">
        <f t="shared" si="281"/>
        <v>0.9043897277010049</v>
      </c>
      <c r="AJ575" s="177">
        <f t="shared" si="282"/>
        <v>0.95868061340149147</v>
      </c>
      <c r="AK575" s="177">
        <f t="shared" si="283"/>
        <v>-0.1687971248932558</v>
      </c>
      <c r="AL575" s="177">
        <f t="shared" si="284"/>
        <v>-2.0861595216335567</v>
      </c>
      <c r="AM575" s="177">
        <f t="shared" si="285"/>
        <v>-1.7156961983185617</v>
      </c>
      <c r="AN575" s="177">
        <f t="shared" si="295"/>
        <v>23.225163406634703</v>
      </c>
      <c r="AO575" s="177">
        <f t="shared" si="295"/>
        <v>23.225163416669822</v>
      </c>
      <c r="AP575" s="177">
        <f t="shared" si="295"/>
        <v>23.225163260129523</v>
      </c>
      <c r="AQ575" s="177">
        <f t="shared" si="295"/>
        <v>23.225165702048653</v>
      </c>
      <c r="AR575" s="177">
        <f t="shared" si="295"/>
        <v>23.225127611757934</v>
      </c>
      <c r="AS575" s="177">
        <f t="shared" si="295"/>
        <v>23.225722235994024</v>
      </c>
      <c r="AT575" s="177">
        <f t="shared" si="295"/>
        <v>23.216551893330191</v>
      </c>
      <c r="AU575" s="177">
        <f t="shared" si="286"/>
        <v>23.408259723363866</v>
      </c>
    </row>
    <row r="576" spans="1:47" s="177" customFormat="1" ht="12.95" customHeight="1" x14ac:dyDescent="0.2">
      <c r="A576" s="158" t="s">
        <v>257</v>
      </c>
      <c r="B576" s="159" t="str">
        <f>IF(K576="s","II","I")</f>
        <v>I</v>
      </c>
      <c r="C576" s="158">
        <v>56714.378400000001</v>
      </c>
      <c r="D576" s="158">
        <v>1.4E-3</v>
      </c>
      <c r="E576" s="105">
        <f t="shared" si="269"/>
        <v>15855.919433210167</v>
      </c>
      <c r="F576" s="199">
        <f t="shared" si="270"/>
        <v>15856</v>
      </c>
      <c r="G576" s="201">
        <f t="shared" si="290"/>
        <v>-5.5379999997967388E-2</v>
      </c>
      <c r="H576" s="199"/>
      <c r="I576" s="199"/>
      <c r="J576" s="177">
        <f>G576</f>
        <v>-5.5379999997967388E-2</v>
      </c>
      <c r="O576" s="177">
        <f t="shared" ca="1" si="271"/>
        <v>-5.6843413026937184E-2</v>
      </c>
      <c r="Q576" s="198">
        <f t="shared" si="272"/>
        <v>41695.878400000001</v>
      </c>
      <c r="S576" s="178">
        <f>S$17</f>
        <v>1</v>
      </c>
      <c r="Z576" s="177">
        <f t="shared" si="273"/>
        <v>15856</v>
      </c>
      <c r="AA576" s="177">
        <f t="shared" si="274"/>
        <v>-5.6473693949330772E-2</v>
      </c>
      <c r="AB576" s="177">
        <f t="shared" si="275"/>
        <v>-6.6933976270405579E-2</v>
      </c>
      <c r="AC576" s="177">
        <f t="shared" si="276"/>
        <v>-5.5379999997967388E-2</v>
      </c>
      <c r="AD576" s="177">
        <f t="shared" si="277"/>
        <v>1.0936939513633837E-3</v>
      </c>
      <c r="AE576" s="177">
        <f t="shared" si="278"/>
        <v>1.1961664592488514E-6</v>
      </c>
      <c r="AF576" s="177">
        <f t="shared" si="279"/>
        <v>-5.5379999997967388E-2</v>
      </c>
      <c r="AG576" s="178"/>
      <c r="AH576" s="177">
        <f t="shared" si="280"/>
        <v>1.1553976272438191E-2</v>
      </c>
      <c r="AI576" s="177">
        <f t="shared" si="281"/>
        <v>0.9043897277010049</v>
      </c>
      <c r="AJ576" s="177">
        <f t="shared" si="282"/>
        <v>0.95868061340149147</v>
      </c>
      <c r="AK576" s="177">
        <f t="shared" si="283"/>
        <v>-0.1687971248932558</v>
      </c>
      <c r="AL576" s="177">
        <f t="shared" si="284"/>
        <v>-2.0861595216335567</v>
      </c>
      <c r="AM576" s="177">
        <f t="shared" si="285"/>
        <v>-1.7156961983185617</v>
      </c>
      <c r="AN576" s="177">
        <f t="shared" si="295"/>
        <v>23.225163406634703</v>
      </c>
      <c r="AO576" s="177">
        <f t="shared" si="295"/>
        <v>23.225163416669822</v>
      </c>
      <c r="AP576" s="177">
        <f t="shared" si="295"/>
        <v>23.225163260129523</v>
      </c>
      <c r="AQ576" s="177">
        <f t="shared" si="295"/>
        <v>23.225165702048653</v>
      </c>
      <c r="AR576" s="177">
        <f t="shared" si="295"/>
        <v>23.225127611757934</v>
      </c>
      <c r="AS576" s="177">
        <f t="shared" si="295"/>
        <v>23.225722235994024</v>
      </c>
      <c r="AT576" s="177">
        <f t="shared" si="295"/>
        <v>23.216551893330191</v>
      </c>
      <c r="AU576" s="177">
        <f t="shared" si="286"/>
        <v>23.408259723363866</v>
      </c>
    </row>
    <row r="577" spans="1:47" s="177" customFormat="1" ht="12.95" customHeight="1" x14ac:dyDescent="0.2">
      <c r="A577" s="144" t="s">
        <v>258</v>
      </c>
      <c r="B577" s="145" t="s">
        <v>97</v>
      </c>
      <c r="C577" s="146">
        <v>56746.684200000003</v>
      </c>
      <c r="D577" s="196"/>
      <c r="E577" s="105">
        <f t="shared" si="269"/>
        <v>15902.917891122823</v>
      </c>
      <c r="F577" s="199">
        <f t="shared" si="270"/>
        <v>15903</v>
      </c>
      <c r="G577" s="201">
        <f t="shared" si="290"/>
        <v>-5.6439999993017409E-2</v>
      </c>
      <c r="H577" s="199"/>
      <c r="I577" s="199"/>
      <c r="K577" s="177">
        <f t="shared" ref="K577:K583" si="296">G577</f>
        <v>-5.6439999993017409E-2</v>
      </c>
      <c r="O577" s="177">
        <f t="shared" ca="1" si="271"/>
        <v>-5.7285942426284764E-2</v>
      </c>
      <c r="Q577" s="198">
        <f t="shared" si="272"/>
        <v>41728.184200000003</v>
      </c>
      <c r="S577" s="178">
        <f t="shared" ref="S577:S583" si="297">S$18</f>
        <v>1</v>
      </c>
      <c r="Z577" s="177">
        <f t="shared" si="273"/>
        <v>15903</v>
      </c>
      <c r="AA577" s="177">
        <f t="shared" si="274"/>
        <v>-5.6781097436010591E-2</v>
      </c>
      <c r="AB577" s="177">
        <f t="shared" si="275"/>
        <v>-6.7853519038774818E-2</v>
      </c>
      <c r="AC577" s="177">
        <f t="shared" si="276"/>
        <v>-5.6439999993017409E-2</v>
      </c>
      <c r="AD577" s="177">
        <f t="shared" si="277"/>
        <v>3.4109744299318234E-4</v>
      </c>
      <c r="AE577" s="177">
        <f t="shared" si="278"/>
        <v>1.1634746561648728E-7</v>
      </c>
      <c r="AF577" s="177">
        <f t="shared" si="279"/>
        <v>-5.6439999993017409E-2</v>
      </c>
      <c r="AG577" s="178"/>
      <c r="AH577" s="177">
        <f t="shared" si="280"/>
        <v>1.1413519045757407E-2</v>
      </c>
      <c r="AI577" s="177">
        <f t="shared" si="281"/>
        <v>0.9080024137952053</v>
      </c>
      <c r="AJ577" s="177">
        <f t="shared" si="282"/>
        <v>0.95241141920599814</v>
      </c>
      <c r="AK577" s="177">
        <f t="shared" si="283"/>
        <v>-0.17079296728439591</v>
      </c>
      <c r="AL577" s="177">
        <f t="shared" si="284"/>
        <v>-2.0648835780880455</v>
      </c>
      <c r="AM577" s="177">
        <f t="shared" si="285"/>
        <v>-1.674494587918498</v>
      </c>
      <c r="AN577" s="177">
        <f t="shared" si="295"/>
        <v>23.248195802049302</v>
      </c>
      <c r="AO577" s="177">
        <f t="shared" si="295"/>
        <v>23.248195808525249</v>
      </c>
      <c r="AP577" s="177">
        <f t="shared" si="295"/>
        <v>23.248195700361798</v>
      </c>
      <c r="AQ577" s="177">
        <f t="shared" si="295"/>
        <v>23.248197506948777</v>
      </c>
      <c r="AR577" s="177">
        <f t="shared" si="295"/>
        <v>23.248167333967636</v>
      </c>
      <c r="AS577" s="177">
        <f t="shared" si="295"/>
        <v>23.248671640967217</v>
      </c>
      <c r="AT577" s="177">
        <f t="shared" si="295"/>
        <v>23.240343129576772</v>
      </c>
      <c r="AU577" s="177">
        <f t="shared" si="286"/>
        <v>23.432719930990391</v>
      </c>
    </row>
    <row r="578" spans="1:47" s="177" customFormat="1" ht="12.95" customHeight="1" x14ac:dyDescent="0.2">
      <c r="A578" s="144" t="s">
        <v>258</v>
      </c>
      <c r="B578" s="145" t="s">
        <v>97</v>
      </c>
      <c r="C578" s="146">
        <v>56746.684200000003</v>
      </c>
      <c r="D578" s="196"/>
      <c r="E578" s="105">
        <f t="shared" si="269"/>
        <v>15902.917891122823</v>
      </c>
      <c r="F578" s="199">
        <f t="shared" si="270"/>
        <v>15903</v>
      </c>
      <c r="G578" s="201">
        <f t="shared" si="290"/>
        <v>-5.6439999993017409E-2</v>
      </c>
      <c r="H578" s="199"/>
      <c r="I578" s="199"/>
      <c r="K578" s="177">
        <f t="shared" si="296"/>
        <v>-5.6439999993017409E-2</v>
      </c>
      <c r="O578" s="177">
        <f t="shared" ca="1" si="271"/>
        <v>-5.7285942426284764E-2</v>
      </c>
      <c r="Q578" s="198">
        <f t="shared" si="272"/>
        <v>41728.184200000003</v>
      </c>
      <c r="S578" s="178">
        <f t="shared" si="297"/>
        <v>1</v>
      </c>
      <c r="Z578" s="177">
        <f t="shared" si="273"/>
        <v>15903</v>
      </c>
      <c r="AA578" s="177">
        <f t="shared" si="274"/>
        <v>-5.6781097436010591E-2</v>
      </c>
      <c r="AB578" s="177">
        <f t="shared" si="275"/>
        <v>-6.7853519038774818E-2</v>
      </c>
      <c r="AC578" s="177">
        <f t="shared" si="276"/>
        <v>-5.6439999993017409E-2</v>
      </c>
      <c r="AD578" s="177">
        <f t="shared" si="277"/>
        <v>3.4109744299318234E-4</v>
      </c>
      <c r="AE578" s="177">
        <f t="shared" si="278"/>
        <v>1.1634746561648728E-7</v>
      </c>
      <c r="AF578" s="177">
        <f t="shared" si="279"/>
        <v>-5.6439999993017409E-2</v>
      </c>
      <c r="AG578" s="178"/>
      <c r="AH578" s="177">
        <f t="shared" si="280"/>
        <v>1.1413519045757407E-2</v>
      </c>
      <c r="AI578" s="177">
        <f t="shared" si="281"/>
        <v>0.9080024137952053</v>
      </c>
      <c r="AJ578" s="177">
        <f t="shared" si="282"/>
        <v>0.95241141920599814</v>
      </c>
      <c r="AK578" s="177">
        <f t="shared" si="283"/>
        <v>-0.17079296728439591</v>
      </c>
      <c r="AL578" s="177">
        <f t="shared" si="284"/>
        <v>-2.0648835780880455</v>
      </c>
      <c r="AM578" s="177">
        <f t="shared" si="285"/>
        <v>-1.674494587918498</v>
      </c>
      <c r="AN578" s="177">
        <f t="shared" si="295"/>
        <v>23.248195802049302</v>
      </c>
      <c r="AO578" s="177">
        <f t="shared" si="295"/>
        <v>23.248195808525249</v>
      </c>
      <c r="AP578" s="177">
        <f t="shared" si="295"/>
        <v>23.248195700361798</v>
      </c>
      <c r="AQ578" s="177">
        <f t="shared" si="295"/>
        <v>23.248197506948777</v>
      </c>
      <c r="AR578" s="177">
        <f t="shared" si="295"/>
        <v>23.248167333967636</v>
      </c>
      <c r="AS578" s="177">
        <f t="shared" si="295"/>
        <v>23.248671640967217</v>
      </c>
      <c r="AT578" s="177">
        <f t="shared" si="295"/>
        <v>23.240343129576772</v>
      </c>
      <c r="AU578" s="177">
        <f t="shared" si="286"/>
        <v>23.432719930990391</v>
      </c>
    </row>
    <row r="579" spans="1:47" s="177" customFormat="1" ht="12.95" customHeight="1" x14ac:dyDescent="0.2">
      <c r="A579" s="81" t="s">
        <v>266</v>
      </c>
      <c r="B579" s="82" t="s">
        <v>97</v>
      </c>
      <c r="C579" s="81">
        <v>56746.684300000001</v>
      </c>
      <c r="D579" s="81">
        <v>1E-4</v>
      </c>
      <c r="E579" s="105">
        <f t="shared" si="269"/>
        <v>15902.918036602758</v>
      </c>
      <c r="F579" s="199">
        <f t="shared" si="270"/>
        <v>15903</v>
      </c>
      <c r="G579" s="201">
        <f t="shared" ref="G579:G610" si="298">C579-(C$7+C$8*F579)</f>
        <v>-5.6339999995543621E-2</v>
      </c>
      <c r="H579" s="199"/>
      <c r="I579" s="199"/>
      <c r="K579" s="177">
        <f t="shared" si="296"/>
        <v>-5.6339999995543621E-2</v>
      </c>
      <c r="O579" s="177">
        <f t="shared" ca="1" si="271"/>
        <v>-5.7285942426284764E-2</v>
      </c>
      <c r="Q579" s="198">
        <f t="shared" si="272"/>
        <v>41728.184300000001</v>
      </c>
      <c r="S579" s="178">
        <f t="shared" si="297"/>
        <v>1</v>
      </c>
      <c r="Z579" s="177">
        <f t="shared" si="273"/>
        <v>15903</v>
      </c>
      <c r="AA579" s="177">
        <f t="shared" si="274"/>
        <v>-5.6781097436010591E-2</v>
      </c>
      <c r="AB579" s="177">
        <f t="shared" si="275"/>
        <v>-6.775351904130103E-2</v>
      </c>
      <c r="AC579" s="177">
        <f t="shared" si="276"/>
        <v>-5.6339999995543621E-2</v>
      </c>
      <c r="AD579" s="177">
        <f t="shared" si="277"/>
        <v>4.4109744046696986E-4</v>
      </c>
      <c r="AE579" s="177">
        <f t="shared" si="278"/>
        <v>1.9456695198651202E-7</v>
      </c>
      <c r="AF579" s="177">
        <f t="shared" si="279"/>
        <v>-5.6339999995543621E-2</v>
      </c>
      <c r="AG579" s="178"/>
      <c r="AH579" s="177">
        <f t="shared" si="280"/>
        <v>1.1413519045757407E-2</v>
      </c>
      <c r="AI579" s="177">
        <f t="shared" si="281"/>
        <v>0.9080024137952053</v>
      </c>
      <c r="AJ579" s="177">
        <f t="shared" si="282"/>
        <v>0.95241141920599814</v>
      </c>
      <c r="AK579" s="177">
        <f t="shared" si="283"/>
        <v>-0.17079296728439591</v>
      </c>
      <c r="AL579" s="177">
        <f t="shared" si="284"/>
        <v>-2.0648835780880455</v>
      </c>
      <c r="AM579" s="177">
        <f t="shared" si="285"/>
        <v>-1.674494587918498</v>
      </c>
      <c r="AN579" s="177">
        <f t="shared" si="295"/>
        <v>23.248195802049302</v>
      </c>
      <c r="AO579" s="177">
        <f t="shared" si="295"/>
        <v>23.248195808525249</v>
      </c>
      <c r="AP579" s="177">
        <f t="shared" si="295"/>
        <v>23.248195700361798</v>
      </c>
      <c r="AQ579" s="177">
        <f t="shared" si="295"/>
        <v>23.248197506948777</v>
      </c>
      <c r="AR579" s="177">
        <f t="shared" si="295"/>
        <v>23.248167333967636</v>
      </c>
      <c r="AS579" s="177">
        <f t="shared" si="295"/>
        <v>23.248671640967217</v>
      </c>
      <c r="AT579" s="177">
        <f t="shared" si="295"/>
        <v>23.240343129576772</v>
      </c>
      <c r="AU579" s="177">
        <f t="shared" si="286"/>
        <v>23.432719930990391</v>
      </c>
    </row>
    <row r="580" spans="1:47" s="177" customFormat="1" ht="12.95" customHeight="1" x14ac:dyDescent="0.2">
      <c r="A580" s="81" t="s">
        <v>266</v>
      </c>
      <c r="B580" s="82" t="s">
        <v>97</v>
      </c>
      <c r="C580" s="81">
        <v>56746.684300000001</v>
      </c>
      <c r="D580" s="81">
        <v>1E-4</v>
      </c>
      <c r="E580" s="105">
        <f t="shared" si="269"/>
        <v>15902.918036602758</v>
      </c>
      <c r="F580" s="199">
        <f t="shared" si="270"/>
        <v>15903</v>
      </c>
      <c r="G580" s="201">
        <f t="shared" si="298"/>
        <v>-5.6339999995543621E-2</v>
      </c>
      <c r="H580" s="199"/>
      <c r="I580" s="199"/>
      <c r="K580" s="177">
        <f t="shared" si="296"/>
        <v>-5.6339999995543621E-2</v>
      </c>
      <c r="O580" s="177">
        <f t="shared" ca="1" si="271"/>
        <v>-5.7285942426284764E-2</v>
      </c>
      <c r="Q580" s="198">
        <f t="shared" si="272"/>
        <v>41728.184300000001</v>
      </c>
      <c r="S580" s="178">
        <f t="shared" si="297"/>
        <v>1</v>
      </c>
      <c r="Z580" s="177">
        <f t="shared" si="273"/>
        <v>15903</v>
      </c>
      <c r="AA580" s="177">
        <f t="shared" si="274"/>
        <v>-5.6781097436010591E-2</v>
      </c>
      <c r="AB580" s="177">
        <f t="shared" si="275"/>
        <v>-6.775351904130103E-2</v>
      </c>
      <c r="AC580" s="177">
        <f t="shared" si="276"/>
        <v>-5.6339999995543621E-2</v>
      </c>
      <c r="AD580" s="177">
        <f t="shared" si="277"/>
        <v>4.4109744046696986E-4</v>
      </c>
      <c r="AE580" s="177">
        <f t="shared" si="278"/>
        <v>1.9456695198651202E-7</v>
      </c>
      <c r="AF580" s="177">
        <f t="shared" si="279"/>
        <v>-5.6339999995543621E-2</v>
      </c>
      <c r="AG580" s="178"/>
      <c r="AH580" s="177">
        <f t="shared" si="280"/>
        <v>1.1413519045757407E-2</v>
      </c>
      <c r="AI580" s="177">
        <f t="shared" si="281"/>
        <v>0.9080024137952053</v>
      </c>
      <c r="AJ580" s="177">
        <f t="shared" si="282"/>
        <v>0.95241141920599814</v>
      </c>
      <c r="AK580" s="177">
        <f t="shared" si="283"/>
        <v>-0.17079296728439591</v>
      </c>
      <c r="AL580" s="177">
        <f t="shared" si="284"/>
        <v>-2.0648835780880455</v>
      </c>
      <c r="AM580" s="177">
        <f t="shared" si="285"/>
        <v>-1.674494587918498</v>
      </c>
      <c r="AN580" s="177">
        <f t="shared" si="295"/>
        <v>23.248195802049302</v>
      </c>
      <c r="AO580" s="177">
        <f t="shared" si="295"/>
        <v>23.248195808525249</v>
      </c>
      <c r="AP580" s="177">
        <f t="shared" si="295"/>
        <v>23.248195700361798</v>
      </c>
      <c r="AQ580" s="177">
        <f t="shared" si="295"/>
        <v>23.248197506948777</v>
      </c>
      <c r="AR580" s="177">
        <f t="shared" si="295"/>
        <v>23.248167333967636</v>
      </c>
      <c r="AS580" s="177">
        <f t="shared" si="295"/>
        <v>23.248671640967217</v>
      </c>
      <c r="AT580" s="177">
        <f t="shared" si="295"/>
        <v>23.240343129576772</v>
      </c>
      <c r="AU580" s="177">
        <f t="shared" si="286"/>
        <v>23.432719930990391</v>
      </c>
    </row>
    <row r="581" spans="1:47" s="177" customFormat="1" ht="12.95" customHeight="1" x14ac:dyDescent="0.2">
      <c r="A581" s="144" t="s">
        <v>258</v>
      </c>
      <c r="B581" s="145" t="s">
        <v>97</v>
      </c>
      <c r="C581" s="146">
        <v>56746.684399999998</v>
      </c>
      <c r="D581" s="196"/>
      <c r="E581" s="105">
        <f t="shared" si="269"/>
        <v>15902.918182082693</v>
      </c>
      <c r="F581" s="199">
        <f t="shared" si="270"/>
        <v>15903</v>
      </c>
      <c r="G581" s="201">
        <f t="shared" si="298"/>
        <v>-5.6239999998069834E-2</v>
      </c>
      <c r="H581" s="199"/>
      <c r="I581" s="199"/>
      <c r="K581" s="177">
        <f t="shared" si="296"/>
        <v>-5.6239999998069834E-2</v>
      </c>
      <c r="O581" s="177">
        <f t="shared" ca="1" si="271"/>
        <v>-5.7285942426284764E-2</v>
      </c>
      <c r="Q581" s="198">
        <f t="shared" si="272"/>
        <v>41728.184399999998</v>
      </c>
      <c r="S581" s="178">
        <f t="shared" si="297"/>
        <v>1</v>
      </c>
      <c r="Z581" s="177">
        <f t="shared" si="273"/>
        <v>15903</v>
      </c>
      <c r="AA581" s="177">
        <f t="shared" si="274"/>
        <v>-5.6781097436010591E-2</v>
      </c>
      <c r="AB581" s="177">
        <f t="shared" si="275"/>
        <v>-6.7653519043827243E-2</v>
      </c>
      <c r="AC581" s="177">
        <f t="shared" si="276"/>
        <v>-5.6239999998069834E-2</v>
      </c>
      <c r="AD581" s="177">
        <f t="shared" si="277"/>
        <v>5.4109743794075738E-4</v>
      </c>
      <c r="AE581" s="177">
        <f t="shared" si="278"/>
        <v>2.9278643734605177E-7</v>
      </c>
      <c r="AF581" s="177">
        <f t="shared" si="279"/>
        <v>-5.6239999998069834E-2</v>
      </c>
      <c r="AG581" s="178"/>
      <c r="AH581" s="177">
        <f t="shared" si="280"/>
        <v>1.1413519045757407E-2</v>
      </c>
      <c r="AI581" s="177">
        <f t="shared" si="281"/>
        <v>0.9080024137952053</v>
      </c>
      <c r="AJ581" s="177">
        <f t="shared" si="282"/>
        <v>0.95241141920599814</v>
      </c>
      <c r="AK581" s="177">
        <f t="shared" si="283"/>
        <v>-0.17079296728439591</v>
      </c>
      <c r="AL581" s="177">
        <f t="shared" si="284"/>
        <v>-2.0648835780880455</v>
      </c>
      <c r="AM581" s="177">
        <f t="shared" si="285"/>
        <v>-1.674494587918498</v>
      </c>
      <c r="AN581" s="177">
        <f t="shared" ref="AN581:AT590" si="299">$AU581+$AB$7*SIN(AO581)</f>
        <v>23.248195802049302</v>
      </c>
      <c r="AO581" s="177">
        <f t="shared" si="299"/>
        <v>23.248195808525249</v>
      </c>
      <c r="AP581" s="177">
        <f t="shared" si="299"/>
        <v>23.248195700361798</v>
      </c>
      <c r="AQ581" s="177">
        <f t="shared" si="299"/>
        <v>23.248197506948777</v>
      </c>
      <c r="AR581" s="177">
        <f t="shared" si="299"/>
        <v>23.248167333967636</v>
      </c>
      <c r="AS581" s="177">
        <f t="shared" si="299"/>
        <v>23.248671640967217</v>
      </c>
      <c r="AT581" s="177">
        <f t="shared" si="299"/>
        <v>23.240343129576772</v>
      </c>
      <c r="AU581" s="177">
        <f t="shared" si="286"/>
        <v>23.432719930990391</v>
      </c>
    </row>
    <row r="582" spans="1:47" s="177" customFormat="1" ht="12.95" customHeight="1" x14ac:dyDescent="0.2">
      <c r="A582" s="81" t="s">
        <v>266</v>
      </c>
      <c r="B582" s="82" t="s">
        <v>97</v>
      </c>
      <c r="C582" s="81">
        <v>56746.684500000003</v>
      </c>
      <c r="D582" s="81">
        <v>1E-4</v>
      </c>
      <c r="E582" s="105">
        <f t="shared" si="269"/>
        <v>15902.918327562636</v>
      </c>
      <c r="F582" s="199">
        <f t="shared" si="270"/>
        <v>15903</v>
      </c>
      <c r="G582" s="201">
        <f t="shared" si="298"/>
        <v>-5.6139999993320089E-2</v>
      </c>
      <c r="H582" s="199"/>
      <c r="I582" s="199"/>
      <c r="K582" s="177">
        <f t="shared" si="296"/>
        <v>-5.6139999993320089E-2</v>
      </c>
      <c r="O582" s="177">
        <f t="shared" ca="1" si="271"/>
        <v>-5.7285942426284764E-2</v>
      </c>
      <c r="Q582" s="198">
        <f t="shared" si="272"/>
        <v>41728.184500000003</v>
      </c>
      <c r="S582" s="178">
        <f t="shared" si="297"/>
        <v>1</v>
      </c>
      <c r="Z582" s="177">
        <f t="shared" si="273"/>
        <v>15903</v>
      </c>
      <c r="AA582" s="177">
        <f t="shared" si="274"/>
        <v>-5.6781097436010591E-2</v>
      </c>
      <c r="AB582" s="177">
        <f t="shared" si="275"/>
        <v>-6.7553519039077498E-2</v>
      </c>
      <c r="AC582" s="177">
        <f t="shared" si="276"/>
        <v>-5.6139999993320089E-2</v>
      </c>
      <c r="AD582" s="177">
        <f t="shared" si="277"/>
        <v>6.4109744269050251E-4</v>
      </c>
      <c r="AE582" s="177">
        <f t="shared" si="278"/>
        <v>4.1100593102430215E-7</v>
      </c>
      <c r="AF582" s="177">
        <f t="shared" si="279"/>
        <v>-5.6139999993320089E-2</v>
      </c>
      <c r="AG582" s="178"/>
      <c r="AH582" s="177">
        <f t="shared" si="280"/>
        <v>1.1413519045757407E-2</v>
      </c>
      <c r="AI582" s="177">
        <f t="shared" si="281"/>
        <v>0.9080024137952053</v>
      </c>
      <c r="AJ582" s="177">
        <f t="shared" si="282"/>
        <v>0.95241141920599814</v>
      </c>
      <c r="AK582" s="177">
        <f t="shared" si="283"/>
        <v>-0.17079296728439591</v>
      </c>
      <c r="AL582" s="177">
        <f t="shared" si="284"/>
        <v>-2.0648835780880455</v>
      </c>
      <c r="AM582" s="177">
        <f t="shared" si="285"/>
        <v>-1.674494587918498</v>
      </c>
      <c r="AN582" s="177">
        <f t="shared" si="299"/>
        <v>23.248195802049302</v>
      </c>
      <c r="AO582" s="177">
        <f t="shared" si="299"/>
        <v>23.248195808525249</v>
      </c>
      <c r="AP582" s="177">
        <f t="shared" si="299"/>
        <v>23.248195700361798</v>
      </c>
      <c r="AQ582" s="177">
        <f t="shared" si="299"/>
        <v>23.248197506948777</v>
      </c>
      <c r="AR582" s="177">
        <f t="shared" si="299"/>
        <v>23.248167333967636</v>
      </c>
      <c r="AS582" s="177">
        <f t="shared" si="299"/>
        <v>23.248671640967217</v>
      </c>
      <c r="AT582" s="177">
        <f t="shared" si="299"/>
        <v>23.240343129576772</v>
      </c>
      <c r="AU582" s="177">
        <f t="shared" si="286"/>
        <v>23.432719930990391</v>
      </c>
    </row>
    <row r="583" spans="1:47" s="177" customFormat="1" ht="12.95" customHeight="1" x14ac:dyDescent="0.2">
      <c r="A583" s="81" t="s">
        <v>266</v>
      </c>
      <c r="B583" s="82" t="s">
        <v>97</v>
      </c>
      <c r="C583" s="81">
        <v>56746.684500000003</v>
      </c>
      <c r="D583" s="81">
        <v>1E-4</v>
      </c>
      <c r="E583" s="105">
        <f t="shared" si="269"/>
        <v>15902.918327562636</v>
      </c>
      <c r="F583" s="199">
        <f t="shared" si="270"/>
        <v>15903</v>
      </c>
      <c r="G583" s="201">
        <f t="shared" si="298"/>
        <v>-5.6139999993320089E-2</v>
      </c>
      <c r="H583" s="199"/>
      <c r="I583" s="199"/>
      <c r="K583" s="177">
        <f t="shared" si="296"/>
        <v>-5.6139999993320089E-2</v>
      </c>
      <c r="O583" s="177">
        <f t="shared" ca="1" si="271"/>
        <v>-5.7285942426284764E-2</v>
      </c>
      <c r="Q583" s="198">
        <f t="shared" si="272"/>
        <v>41728.184500000003</v>
      </c>
      <c r="S583" s="178">
        <f t="shared" si="297"/>
        <v>1</v>
      </c>
      <c r="Z583" s="177">
        <f t="shared" si="273"/>
        <v>15903</v>
      </c>
      <c r="AA583" s="177">
        <f t="shared" si="274"/>
        <v>-5.6781097436010591E-2</v>
      </c>
      <c r="AB583" s="177">
        <f t="shared" si="275"/>
        <v>-6.7553519039077498E-2</v>
      </c>
      <c r="AC583" s="177">
        <f t="shared" si="276"/>
        <v>-5.6139999993320089E-2</v>
      </c>
      <c r="AD583" s="177">
        <f t="shared" si="277"/>
        <v>6.4109744269050251E-4</v>
      </c>
      <c r="AE583" s="177">
        <f t="shared" si="278"/>
        <v>4.1100593102430215E-7</v>
      </c>
      <c r="AF583" s="177">
        <f t="shared" si="279"/>
        <v>-5.6139999993320089E-2</v>
      </c>
      <c r="AG583" s="178"/>
      <c r="AH583" s="177">
        <f t="shared" si="280"/>
        <v>1.1413519045757407E-2</v>
      </c>
      <c r="AI583" s="177">
        <f t="shared" si="281"/>
        <v>0.9080024137952053</v>
      </c>
      <c r="AJ583" s="177">
        <f t="shared" si="282"/>
        <v>0.95241141920599814</v>
      </c>
      <c r="AK583" s="177">
        <f t="shared" si="283"/>
        <v>-0.17079296728439591</v>
      </c>
      <c r="AL583" s="177">
        <f t="shared" si="284"/>
        <v>-2.0648835780880455</v>
      </c>
      <c r="AM583" s="177">
        <f t="shared" si="285"/>
        <v>-1.674494587918498</v>
      </c>
      <c r="AN583" s="177">
        <f t="shared" si="299"/>
        <v>23.248195802049302</v>
      </c>
      <c r="AO583" s="177">
        <f t="shared" si="299"/>
        <v>23.248195808525249</v>
      </c>
      <c r="AP583" s="177">
        <f t="shared" si="299"/>
        <v>23.248195700361798</v>
      </c>
      <c r="AQ583" s="177">
        <f t="shared" si="299"/>
        <v>23.248197506948777</v>
      </c>
      <c r="AR583" s="177">
        <f t="shared" si="299"/>
        <v>23.248167333967636</v>
      </c>
      <c r="AS583" s="177">
        <f t="shared" si="299"/>
        <v>23.248671640967217</v>
      </c>
      <c r="AT583" s="177">
        <f t="shared" si="299"/>
        <v>23.240343129576772</v>
      </c>
      <c r="AU583" s="177">
        <f t="shared" si="286"/>
        <v>23.432719930990391</v>
      </c>
    </row>
    <row r="584" spans="1:47" s="177" customFormat="1" ht="12.95" customHeight="1" x14ac:dyDescent="0.2">
      <c r="A584" s="144" t="s">
        <v>256</v>
      </c>
      <c r="B584" s="145" t="s">
        <v>96</v>
      </c>
      <c r="C584" s="146">
        <v>56759.403100000003</v>
      </c>
      <c r="D584" s="196"/>
      <c r="E584" s="105">
        <f t="shared" si="269"/>
        <v>15921.421338997361</v>
      </c>
      <c r="F584" s="199">
        <f t="shared" si="270"/>
        <v>15921.5</v>
      </c>
      <c r="G584" s="201">
        <f t="shared" si="298"/>
        <v>-5.4069999991043005E-2</v>
      </c>
      <c r="H584" s="199"/>
      <c r="I584" s="199">
        <f>G584</f>
        <v>-5.4069999991043005E-2</v>
      </c>
      <c r="O584" s="177">
        <f t="shared" ca="1" si="271"/>
        <v>-5.7460129530283288E-2</v>
      </c>
      <c r="Q584" s="198">
        <f t="shared" si="272"/>
        <v>41740.903100000003</v>
      </c>
      <c r="S584" s="178">
        <f>S$16</f>
        <v>0.1</v>
      </c>
      <c r="Z584" s="177">
        <f t="shared" si="273"/>
        <v>15921.5</v>
      </c>
      <c r="AA584" s="177">
        <f t="shared" si="274"/>
        <v>-5.6903896151558955E-2</v>
      </c>
      <c r="AB584" s="177">
        <f t="shared" si="275"/>
        <v>-6.5426407393587793E-2</v>
      </c>
      <c r="AC584" s="177">
        <f t="shared" si="276"/>
        <v>-5.4069999991043005E-2</v>
      </c>
      <c r="AD584" s="177">
        <f t="shared" si="277"/>
        <v>2.8338961605159502E-3</v>
      </c>
      <c r="AE584" s="177">
        <f t="shared" si="278"/>
        <v>8.0309674485870446E-7</v>
      </c>
      <c r="AF584" s="177">
        <f t="shared" si="279"/>
        <v>-5.4069999991043005E-2</v>
      </c>
      <c r="AG584" s="178"/>
      <c r="AH584" s="177">
        <f t="shared" si="280"/>
        <v>1.1356407402544792E-2</v>
      </c>
      <c r="AI584" s="177">
        <f t="shared" si="281"/>
        <v>0.90944398026105711</v>
      </c>
      <c r="AJ584" s="177">
        <f t="shared" si="282"/>
        <v>0.94981069423397479</v>
      </c>
      <c r="AK584" s="177">
        <f t="shared" si="283"/>
        <v>-0.17156165314649297</v>
      </c>
      <c r="AL584" s="177">
        <f t="shared" si="284"/>
        <v>-2.0564621468580007</v>
      </c>
      <c r="AM584" s="177">
        <f t="shared" si="285"/>
        <v>-1.6585893624109491</v>
      </c>
      <c r="AN584" s="177">
        <f t="shared" si="299"/>
        <v>23.257287077641298</v>
      </c>
      <c r="AO584" s="177">
        <f t="shared" si="299"/>
        <v>23.257287083031194</v>
      </c>
      <c r="AP584" s="177">
        <f t="shared" si="299"/>
        <v>23.257286990408318</v>
      </c>
      <c r="AQ584" s="177">
        <f t="shared" si="299"/>
        <v>23.257288582093217</v>
      </c>
      <c r="AR584" s="177">
        <f t="shared" si="299"/>
        <v>23.257261230783101</v>
      </c>
      <c r="AS584" s="177">
        <f t="shared" si="299"/>
        <v>23.2577315635004</v>
      </c>
      <c r="AT584" s="177">
        <f t="shared" si="299"/>
        <v>23.249739312602106</v>
      </c>
      <c r="AU584" s="177">
        <f t="shared" si="286"/>
        <v>23.442347885056154</v>
      </c>
    </row>
    <row r="585" spans="1:47" s="177" customFormat="1" ht="12.95" customHeight="1" x14ac:dyDescent="0.2">
      <c r="A585" s="158" t="s">
        <v>257</v>
      </c>
      <c r="B585" s="159" t="str">
        <f>IF(K585="s","II","I")</f>
        <v>I</v>
      </c>
      <c r="C585" s="158">
        <v>56759.403100000003</v>
      </c>
      <c r="D585" s="158">
        <v>3.5000000000000001E-3</v>
      </c>
      <c r="E585" s="105">
        <f t="shared" si="269"/>
        <v>15921.421338997361</v>
      </c>
      <c r="F585" s="199">
        <f t="shared" si="270"/>
        <v>15921.5</v>
      </c>
      <c r="G585" s="201">
        <f t="shared" si="298"/>
        <v>-5.4069999991043005E-2</v>
      </c>
      <c r="H585" s="199"/>
      <c r="I585" s="199"/>
      <c r="J585" s="177">
        <f>G585</f>
        <v>-5.4069999991043005E-2</v>
      </c>
      <c r="O585" s="177">
        <f t="shared" ca="1" si="271"/>
        <v>-5.7460129530283288E-2</v>
      </c>
      <c r="Q585" s="198">
        <f t="shared" si="272"/>
        <v>41740.903100000003</v>
      </c>
      <c r="S585" s="178">
        <f>S$17</f>
        <v>1</v>
      </c>
      <c r="Z585" s="177">
        <f t="shared" si="273"/>
        <v>15921.5</v>
      </c>
      <c r="AA585" s="177">
        <f t="shared" si="274"/>
        <v>-5.6903896151558955E-2</v>
      </c>
      <c r="AB585" s="177">
        <f t="shared" si="275"/>
        <v>-6.5426407393587793E-2</v>
      </c>
      <c r="AC585" s="177">
        <f t="shared" si="276"/>
        <v>-5.4069999991043005E-2</v>
      </c>
      <c r="AD585" s="177">
        <f t="shared" si="277"/>
        <v>2.8338961605159502E-3</v>
      </c>
      <c r="AE585" s="177">
        <f t="shared" si="278"/>
        <v>8.0309674485870442E-6</v>
      </c>
      <c r="AF585" s="177">
        <f t="shared" si="279"/>
        <v>-5.4069999991043005E-2</v>
      </c>
      <c r="AG585" s="178"/>
      <c r="AH585" s="177">
        <f t="shared" si="280"/>
        <v>1.1356407402544792E-2</v>
      </c>
      <c r="AI585" s="177">
        <f t="shared" si="281"/>
        <v>0.90944398026105711</v>
      </c>
      <c r="AJ585" s="177">
        <f t="shared" si="282"/>
        <v>0.94981069423397479</v>
      </c>
      <c r="AK585" s="177">
        <f t="shared" si="283"/>
        <v>-0.17156165314649297</v>
      </c>
      <c r="AL585" s="177">
        <f t="shared" si="284"/>
        <v>-2.0564621468580007</v>
      </c>
      <c r="AM585" s="177">
        <f t="shared" si="285"/>
        <v>-1.6585893624109491</v>
      </c>
      <c r="AN585" s="177">
        <f t="shared" si="299"/>
        <v>23.257287077641298</v>
      </c>
      <c r="AO585" s="177">
        <f t="shared" si="299"/>
        <v>23.257287083031194</v>
      </c>
      <c r="AP585" s="177">
        <f t="shared" si="299"/>
        <v>23.257286990408318</v>
      </c>
      <c r="AQ585" s="177">
        <f t="shared" si="299"/>
        <v>23.257288582093217</v>
      </c>
      <c r="AR585" s="177">
        <f t="shared" si="299"/>
        <v>23.257261230783101</v>
      </c>
      <c r="AS585" s="177">
        <f t="shared" si="299"/>
        <v>23.2577315635004</v>
      </c>
      <c r="AT585" s="177">
        <f t="shared" si="299"/>
        <v>23.249739312602106</v>
      </c>
      <c r="AU585" s="177">
        <f t="shared" si="286"/>
        <v>23.442347885056154</v>
      </c>
    </row>
    <row r="586" spans="1:47" s="177" customFormat="1" ht="12.95" customHeight="1" x14ac:dyDescent="0.2">
      <c r="A586" s="147" t="s">
        <v>275</v>
      </c>
      <c r="B586" s="147" t="s">
        <v>52</v>
      </c>
      <c r="C586" s="148">
        <v>56766.617630000001</v>
      </c>
      <c r="D586" s="149">
        <v>1E-4</v>
      </c>
      <c r="E586" s="105">
        <f t="shared" si="269"/>
        <v>15931.917032791183</v>
      </c>
      <c r="F586" s="199">
        <f t="shared" si="270"/>
        <v>15932</v>
      </c>
      <c r="G586" s="201">
        <f t="shared" si="298"/>
        <v>-5.7029999996302649E-2</v>
      </c>
      <c r="H586" s="199"/>
      <c r="I586" s="199"/>
      <c r="K586" s="177">
        <f t="shared" ref="K586:K592" si="300">G586</f>
        <v>-5.7029999996302649E-2</v>
      </c>
      <c r="O586" s="177">
        <f t="shared" ca="1" si="271"/>
        <v>-5.755899248120136E-2</v>
      </c>
      <c r="Q586" s="198">
        <f t="shared" si="272"/>
        <v>41748.117630000001</v>
      </c>
      <c r="S586" s="178">
        <f t="shared" ref="S586:S592" si="301">S$18</f>
        <v>1</v>
      </c>
      <c r="Z586" s="177">
        <f t="shared" si="273"/>
        <v>15932</v>
      </c>
      <c r="AA586" s="177">
        <f t="shared" si="274"/>
        <v>-5.6974045203987855E-2</v>
      </c>
      <c r="AB586" s="177">
        <f t="shared" si="275"/>
        <v>-6.8353533710684949E-2</v>
      </c>
      <c r="AC586" s="177">
        <f t="shared" si="276"/>
        <v>-5.7029999996302649E-2</v>
      </c>
      <c r="AD586" s="177">
        <f t="shared" si="277"/>
        <v>-5.5954792314794055E-5</v>
      </c>
      <c r="AE586" s="177">
        <f t="shared" si="278"/>
        <v>3.130938782991736E-9</v>
      </c>
      <c r="AF586" s="177">
        <f t="shared" si="279"/>
        <v>-5.7029999996302649E-2</v>
      </c>
      <c r="AG586" s="178"/>
      <c r="AH586" s="177">
        <f t="shared" si="280"/>
        <v>1.1323533714382297E-2</v>
      </c>
      <c r="AI586" s="177">
        <f t="shared" si="281"/>
        <v>0.91026708117663502</v>
      </c>
      <c r="AJ586" s="177">
        <f t="shared" si="282"/>
        <v>0.94830084502635803</v>
      </c>
      <c r="AK586" s="177">
        <f t="shared" si="283"/>
        <v>-0.17199359528993155</v>
      </c>
      <c r="AL586" s="177">
        <f t="shared" si="284"/>
        <v>-2.0516704905263978</v>
      </c>
      <c r="AM586" s="177">
        <f t="shared" si="285"/>
        <v>-1.6496383572455129</v>
      </c>
      <c r="AN586" s="177">
        <f t="shared" si="299"/>
        <v>23.262453423978279</v>
      </c>
      <c r="AO586" s="177">
        <f t="shared" si="299"/>
        <v>23.262453428820027</v>
      </c>
      <c r="AP586" s="177">
        <f t="shared" si="299"/>
        <v>23.262453344225875</v>
      </c>
      <c r="AQ586" s="177">
        <f t="shared" si="299"/>
        <v>23.262454822243669</v>
      </c>
      <c r="AR586" s="177">
        <f t="shared" si="299"/>
        <v>23.262428999530254</v>
      </c>
      <c r="AS586" s="177">
        <f t="shared" si="299"/>
        <v>23.262880463943667</v>
      </c>
      <c r="AT586" s="177">
        <f t="shared" si="299"/>
        <v>23.255080222479936</v>
      </c>
      <c r="AU586" s="177">
        <f t="shared" si="286"/>
        <v>23.447812399525908</v>
      </c>
    </row>
    <row r="587" spans="1:47" s="177" customFormat="1" ht="12.95" customHeight="1" x14ac:dyDescent="0.2">
      <c r="A587" s="144" t="s">
        <v>259</v>
      </c>
      <c r="B587" s="145" t="s">
        <v>97</v>
      </c>
      <c r="C587" s="146">
        <v>56766.6178</v>
      </c>
      <c r="D587" s="196"/>
      <c r="E587" s="105">
        <f t="shared" si="269"/>
        <v>15931.917280107076</v>
      </c>
      <c r="F587" s="199">
        <f t="shared" si="270"/>
        <v>15932</v>
      </c>
      <c r="G587" s="201">
        <f t="shared" si="298"/>
        <v>-5.6859999996959232E-2</v>
      </c>
      <c r="H587" s="199"/>
      <c r="I587" s="199"/>
      <c r="K587" s="177">
        <f t="shared" si="300"/>
        <v>-5.6859999996959232E-2</v>
      </c>
      <c r="O587" s="177">
        <f t="shared" ca="1" si="271"/>
        <v>-5.755899248120136E-2</v>
      </c>
      <c r="Q587" s="198">
        <f t="shared" si="272"/>
        <v>41748.1178</v>
      </c>
      <c r="S587" s="178">
        <f t="shared" si="301"/>
        <v>1</v>
      </c>
      <c r="Z587" s="177">
        <f t="shared" si="273"/>
        <v>15932</v>
      </c>
      <c r="AA587" s="177">
        <f t="shared" si="274"/>
        <v>-5.6974045203987855E-2</v>
      </c>
      <c r="AB587" s="177">
        <f t="shared" si="275"/>
        <v>-6.8183533711341532E-2</v>
      </c>
      <c r="AC587" s="177">
        <f t="shared" si="276"/>
        <v>-5.6859999996959232E-2</v>
      </c>
      <c r="AD587" s="177">
        <f t="shared" si="277"/>
        <v>1.1404520702862353E-4</v>
      </c>
      <c r="AE587" s="177">
        <f t="shared" si="278"/>
        <v>1.3006309246201602E-8</v>
      </c>
      <c r="AF587" s="177">
        <f t="shared" si="279"/>
        <v>-5.6859999996959232E-2</v>
      </c>
      <c r="AG587" s="178"/>
      <c r="AH587" s="177">
        <f t="shared" si="280"/>
        <v>1.1323533714382297E-2</v>
      </c>
      <c r="AI587" s="177">
        <f t="shared" si="281"/>
        <v>0.91026708117663502</v>
      </c>
      <c r="AJ587" s="177">
        <f t="shared" si="282"/>
        <v>0.94830084502635803</v>
      </c>
      <c r="AK587" s="177">
        <f t="shared" si="283"/>
        <v>-0.17199359528993155</v>
      </c>
      <c r="AL587" s="177">
        <f t="shared" si="284"/>
        <v>-2.0516704905263978</v>
      </c>
      <c r="AM587" s="177">
        <f t="shared" si="285"/>
        <v>-1.6496383572455129</v>
      </c>
      <c r="AN587" s="177">
        <f t="shared" si="299"/>
        <v>23.262453423978279</v>
      </c>
      <c r="AO587" s="177">
        <f t="shared" si="299"/>
        <v>23.262453428820027</v>
      </c>
      <c r="AP587" s="177">
        <f t="shared" si="299"/>
        <v>23.262453344225875</v>
      </c>
      <c r="AQ587" s="177">
        <f t="shared" si="299"/>
        <v>23.262454822243669</v>
      </c>
      <c r="AR587" s="177">
        <f t="shared" si="299"/>
        <v>23.262428999530254</v>
      </c>
      <c r="AS587" s="177">
        <f t="shared" si="299"/>
        <v>23.262880463943667</v>
      </c>
      <c r="AT587" s="177">
        <f t="shared" si="299"/>
        <v>23.255080222479936</v>
      </c>
      <c r="AU587" s="177">
        <f t="shared" si="286"/>
        <v>23.447812399525908</v>
      </c>
    </row>
    <row r="588" spans="1:47" s="177" customFormat="1" ht="12.95" customHeight="1" x14ac:dyDescent="0.2">
      <c r="A588" s="160" t="s">
        <v>260</v>
      </c>
      <c r="B588" s="157" t="s">
        <v>97</v>
      </c>
      <c r="C588" s="156">
        <v>56766.6178</v>
      </c>
      <c r="D588" s="156">
        <v>1E-4</v>
      </c>
      <c r="E588" s="105">
        <f t="shared" si="269"/>
        <v>15931.917280107076</v>
      </c>
      <c r="F588" s="199">
        <f t="shared" si="270"/>
        <v>15932</v>
      </c>
      <c r="G588" s="201">
        <f t="shared" si="298"/>
        <v>-5.6859999996959232E-2</v>
      </c>
      <c r="H588" s="199"/>
      <c r="I588" s="199"/>
      <c r="K588" s="177">
        <f t="shared" si="300"/>
        <v>-5.6859999996959232E-2</v>
      </c>
      <c r="O588" s="177">
        <f t="shared" ca="1" si="271"/>
        <v>-5.755899248120136E-2</v>
      </c>
      <c r="Q588" s="198">
        <f t="shared" si="272"/>
        <v>41748.1178</v>
      </c>
      <c r="S588" s="178">
        <f t="shared" si="301"/>
        <v>1</v>
      </c>
      <c r="Z588" s="177">
        <f t="shared" si="273"/>
        <v>15932</v>
      </c>
      <c r="AA588" s="177">
        <f t="shared" si="274"/>
        <v>-5.6974045203987855E-2</v>
      </c>
      <c r="AB588" s="177">
        <f t="shared" si="275"/>
        <v>-6.8183533711341532E-2</v>
      </c>
      <c r="AC588" s="177">
        <f t="shared" si="276"/>
        <v>-5.6859999996959232E-2</v>
      </c>
      <c r="AD588" s="177">
        <f t="shared" si="277"/>
        <v>1.1404520702862353E-4</v>
      </c>
      <c r="AE588" s="177">
        <f t="shared" si="278"/>
        <v>1.3006309246201602E-8</v>
      </c>
      <c r="AF588" s="177">
        <f t="shared" si="279"/>
        <v>-5.6859999996959232E-2</v>
      </c>
      <c r="AG588" s="178"/>
      <c r="AH588" s="177">
        <f t="shared" si="280"/>
        <v>1.1323533714382297E-2</v>
      </c>
      <c r="AI588" s="177">
        <f t="shared" si="281"/>
        <v>0.91026708117663502</v>
      </c>
      <c r="AJ588" s="177">
        <f t="shared" si="282"/>
        <v>0.94830084502635803</v>
      </c>
      <c r="AK588" s="177">
        <f t="shared" si="283"/>
        <v>-0.17199359528993155</v>
      </c>
      <c r="AL588" s="177">
        <f t="shared" si="284"/>
        <v>-2.0516704905263978</v>
      </c>
      <c r="AM588" s="177">
        <f t="shared" si="285"/>
        <v>-1.6496383572455129</v>
      </c>
      <c r="AN588" s="177">
        <f t="shared" si="299"/>
        <v>23.262453423978279</v>
      </c>
      <c r="AO588" s="177">
        <f t="shared" si="299"/>
        <v>23.262453428820027</v>
      </c>
      <c r="AP588" s="177">
        <f t="shared" si="299"/>
        <v>23.262453344225875</v>
      </c>
      <c r="AQ588" s="177">
        <f t="shared" si="299"/>
        <v>23.262454822243669</v>
      </c>
      <c r="AR588" s="177">
        <f t="shared" si="299"/>
        <v>23.262428999530254</v>
      </c>
      <c r="AS588" s="177">
        <f t="shared" si="299"/>
        <v>23.262880463943667</v>
      </c>
      <c r="AT588" s="177">
        <f t="shared" si="299"/>
        <v>23.255080222479936</v>
      </c>
      <c r="AU588" s="177">
        <f t="shared" si="286"/>
        <v>23.447812399525908</v>
      </c>
    </row>
    <row r="589" spans="1:47" s="177" customFormat="1" ht="12.95" customHeight="1" x14ac:dyDescent="0.2">
      <c r="A589" s="144" t="s">
        <v>258</v>
      </c>
      <c r="B589" s="145" t="s">
        <v>97</v>
      </c>
      <c r="C589" s="146">
        <v>57003.754500000003</v>
      </c>
      <c r="D589" s="196"/>
      <c r="E589" s="105">
        <f t="shared" si="269"/>
        <v>16276.90360499288</v>
      </c>
      <c r="F589" s="199">
        <f t="shared" si="270"/>
        <v>16277</v>
      </c>
      <c r="G589" s="201">
        <f t="shared" si="298"/>
        <v>-6.6259999992325902E-2</v>
      </c>
      <c r="H589" s="199"/>
      <c r="I589" s="199"/>
      <c r="K589" s="177">
        <f t="shared" si="300"/>
        <v>-6.6259999992325902E-2</v>
      </c>
      <c r="O589" s="177">
        <f t="shared" ca="1" si="271"/>
        <v>-6.080734658279538E-2</v>
      </c>
      <c r="Q589" s="198">
        <f t="shared" si="272"/>
        <v>41985.254500000003</v>
      </c>
      <c r="S589" s="178">
        <f t="shared" si="301"/>
        <v>1</v>
      </c>
      <c r="Z589" s="177">
        <f t="shared" si="273"/>
        <v>16277</v>
      </c>
      <c r="AA589" s="177">
        <f t="shared" si="274"/>
        <v>-5.9461265051053716E-2</v>
      </c>
      <c r="AB589" s="177">
        <f t="shared" si="275"/>
        <v>-7.6318462731848349E-2</v>
      </c>
      <c r="AC589" s="177">
        <f t="shared" si="276"/>
        <v>-6.6259999992325902E-2</v>
      </c>
      <c r="AD589" s="177">
        <f t="shared" si="277"/>
        <v>-6.7987349412721859E-3</v>
      </c>
      <c r="AE589" s="177">
        <f t="shared" si="278"/>
        <v>4.6222796801675312E-5</v>
      </c>
      <c r="AF589" s="177">
        <f t="shared" si="279"/>
        <v>-6.6259999992325902E-2</v>
      </c>
      <c r="AG589" s="178"/>
      <c r="AH589" s="177">
        <f t="shared" si="280"/>
        <v>1.0058462739522444E-2</v>
      </c>
      <c r="AI589" s="177">
        <f t="shared" si="281"/>
        <v>0.93928411721953564</v>
      </c>
      <c r="AJ589" s="177">
        <f t="shared" si="282"/>
        <v>0.8844392217243835</v>
      </c>
      <c r="AK589" s="177">
        <f t="shared" si="283"/>
        <v>-0.18424813464322043</v>
      </c>
      <c r="AL589" s="177">
        <f t="shared" si="284"/>
        <v>-1.8891228973757008</v>
      </c>
      <c r="AM589" s="177">
        <f t="shared" si="285"/>
        <v>-1.3824302560302961</v>
      </c>
      <c r="AN589" s="177">
        <f t="shared" si="299"/>
        <v>23.434929170980816</v>
      </c>
      <c r="AO589" s="177">
        <f t="shared" si="299"/>
        <v>23.434929170991399</v>
      </c>
      <c r="AP589" s="177">
        <f t="shared" si="299"/>
        <v>23.434929170560643</v>
      </c>
      <c r="AQ589" s="177">
        <f t="shared" si="299"/>
        <v>23.434929188089537</v>
      </c>
      <c r="AR589" s="177">
        <f t="shared" si="299"/>
        <v>23.434928474784687</v>
      </c>
      <c r="AS589" s="177">
        <f t="shared" si="299"/>
        <v>23.434957504584236</v>
      </c>
      <c r="AT589" s="177">
        <f t="shared" si="299"/>
        <v>23.433781344164739</v>
      </c>
      <c r="AU589" s="177">
        <f t="shared" si="286"/>
        <v>23.627360732103607</v>
      </c>
    </row>
    <row r="590" spans="1:47" s="177" customFormat="1" ht="12.95" customHeight="1" x14ac:dyDescent="0.2">
      <c r="A590" s="81" t="s">
        <v>266</v>
      </c>
      <c r="B590" s="82" t="s">
        <v>97</v>
      </c>
      <c r="C590" s="81">
        <v>57003.754500000003</v>
      </c>
      <c r="D590" s="81">
        <v>1E-4</v>
      </c>
      <c r="E590" s="105">
        <f t="shared" si="269"/>
        <v>16276.90360499288</v>
      </c>
      <c r="F590" s="199">
        <f t="shared" si="270"/>
        <v>16277</v>
      </c>
      <c r="G590" s="201">
        <f t="shared" si="298"/>
        <v>-6.6259999992325902E-2</v>
      </c>
      <c r="H590" s="199"/>
      <c r="I590" s="199"/>
      <c r="K590" s="177">
        <f t="shared" si="300"/>
        <v>-6.6259999992325902E-2</v>
      </c>
      <c r="O590" s="177">
        <f t="shared" ca="1" si="271"/>
        <v>-6.080734658279538E-2</v>
      </c>
      <c r="Q590" s="198">
        <f t="shared" si="272"/>
        <v>41985.254500000003</v>
      </c>
      <c r="S590" s="178">
        <f t="shared" si="301"/>
        <v>1</v>
      </c>
      <c r="Z590" s="177">
        <f t="shared" si="273"/>
        <v>16277</v>
      </c>
      <c r="AA590" s="177">
        <f t="shared" si="274"/>
        <v>-5.9461265051053716E-2</v>
      </c>
      <c r="AB590" s="177">
        <f t="shared" si="275"/>
        <v>-7.6318462731848349E-2</v>
      </c>
      <c r="AC590" s="177">
        <f t="shared" si="276"/>
        <v>-6.6259999992325902E-2</v>
      </c>
      <c r="AD590" s="177">
        <f t="shared" si="277"/>
        <v>-6.7987349412721859E-3</v>
      </c>
      <c r="AE590" s="177">
        <f t="shared" si="278"/>
        <v>4.6222796801675312E-5</v>
      </c>
      <c r="AF590" s="177">
        <f t="shared" si="279"/>
        <v>-6.6259999992325902E-2</v>
      </c>
      <c r="AG590" s="178"/>
      <c r="AH590" s="177">
        <f t="shared" si="280"/>
        <v>1.0058462739522444E-2</v>
      </c>
      <c r="AI590" s="177">
        <f t="shared" si="281"/>
        <v>0.93928411721953564</v>
      </c>
      <c r="AJ590" s="177">
        <f t="shared" si="282"/>
        <v>0.8844392217243835</v>
      </c>
      <c r="AK590" s="177">
        <f t="shared" si="283"/>
        <v>-0.18424813464322043</v>
      </c>
      <c r="AL590" s="177">
        <f t="shared" si="284"/>
        <v>-1.8891228973757008</v>
      </c>
      <c r="AM590" s="177">
        <f t="shared" si="285"/>
        <v>-1.3824302560302961</v>
      </c>
      <c r="AN590" s="177">
        <f t="shared" si="299"/>
        <v>23.434929170980816</v>
      </c>
      <c r="AO590" s="177">
        <f t="shared" si="299"/>
        <v>23.434929170991399</v>
      </c>
      <c r="AP590" s="177">
        <f t="shared" si="299"/>
        <v>23.434929170560643</v>
      </c>
      <c r="AQ590" s="177">
        <f t="shared" si="299"/>
        <v>23.434929188089537</v>
      </c>
      <c r="AR590" s="177">
        <f t="shared" si="299"/>
        <v>23.434928474784687</v>
      </c>
      <c r="AS590" s="177">
        <f t="shared" si="299"/>
        <v>23.434957504584236</v>
      </c>
      <c r="AT590" s="177">
        <f t="shared" si="299"/>
        <v>23.433781344164739</v>
      </c>
      <c r="AU590" s="177">
        <f t="shared" si="286"/>
        <v>23.627360732103607</v>
      </c>
    </row>
    <row r="591" spans="1:47" s="177" customFormat="1" ht="12.95" customHeight="1" x14ac:dyDescent="0.2">
      <c r="A591" s="81" t="s">
        <v>266</v>
      </c>
      <c r="B591" s="82" t="s">
        <v>97</v>
      </c>
      <c r="C591" s="81">
        <v>57003.754500000003</v>
      </c>
      <c r="D591" s="81">
        <v>1E-4</v>
      </c>
      <c r="E591" s="105">
        <f t="shared" si="269"/>
        <v>16276.90360499288</v>
      </c>
      <c r="F591" s="199">
        <f t="shared" si="270"/>
        <v>16277</v>
      </c>
      <c r="G591" s="201">
        <f t="shared" si="298"/>
        <v>-6.6259999992325902E-2</v>
      </c>
      <c r="H591" s="199"/>
      <c r="I591" s="199"/>
      <c r="K591" s="177">
        <f t="shared" si="300"/>
        <v>-6.6259999992325902E-2</v>
      </c>
      <c r="O591" s="177">
        <f t="shared" ca="1" si="271"/>
        <v>-6.080734658279538E-2</v>
      </c>
      <c r="Q591" s="198">
        <f t="shared" si="272"/>
        <v>41985.254500000003</v>
      </c>
      <c r="S591" s="178">
        <f t="shared" si="301"/>
        <v>1</v>
      </c>
      <c r="Z591" s="177">
        <f t="shared" si="273"/>
        <v>16277</v>
      </c>
      <c r="AA591" s="177">
        <f t="shared" si="274"/>
        <v>-5.9461265051053716E-2</v>
      </c>
      <c r="AB591" s="177">
        <f t="shared" si="275"/>
        <v>-7.6318462731848349E-2</v>
      </c>
      <c r="AC591" s="177">
        <f t="shared" si="276"/>
        <v>-6.6259999992325902E-2</v>
      </c>
      <c r="AD591" s="177">
        <f t="shared" si="277"/>
        <v>-6.7987349412721859E-3</v>
      </c>
      <c r="AE591" s="177">
        <f t="shared" si="278"/>
        <v>4.6222796801675312E-5</v>
      </c>
      <c r="AF591" s="177">
        <f t="shared" si="279"/>
        <v>-6.6259999992325902E-2</v>
      </c>
      <c r="AG591" s="178"/>
      <c r="AH591" s="177">
        <f t="shared" si="280"/>
        <v>1.0058462739522444E-2</v>
      </c>
      <c r="AI591" s="177">
        <f t="shared" si="281"/>
        <v>0.93928411721953564</v>
      </c>
      <c r="AJ591" s="177">
        <f t="shared" si="282"/>
        <v>0.8844392217243835</v>
      </c>
      <c r="AK591" s="177">
        <f t="shared" si="283"/>
        <v>-0.18424813464322043</v>
      </c>
      <c r="AL591" s="177">
        <f t="shared" si="284"/>
        <v>-1.8891228973757008</v>
      </c>
      <c r="AM591" s="177">
        <f t="shared" si="285"/>
        <v>-1.3824302560302961</v>
      </c>
      <c r="AN591" s="177">
        <f t="shared" ref="AN591:AT600" si="302">$AU591+$AB$7*SIN(AO591)</f>
        <v>23.434929170980816</v>
      </c>
      <c r="AO591" s="177">
        <f t="shared" si="302"/>
        <v>23.434929170991399</v>
      </c>
      <c r="AP591" s="177">
        <f t="shared" si="302"/>
        <v>23.434929170560643</v>
      </c>
      <c r="AQ591" s="177">
        <f t="shared" si="302"/>
        <v>23.434929188089537</v>
      </c>
      <c r="AR591" s="177">
        <f t="shared" si="302"/>
        <v>23.434928474784687</v>
      </c>
      <c r="AS591" s="177">
        <f t="shared" si="302"/>
        <v>23.434957504584236</v>
      </c>
      <c r="AT591" s="177">
        <f t="shared" si="302"/>
        <v>23.433781344164739</v>
      </c>
      <c r="AU591" s="177">
        <f t="shared" si="286"/>
        <v>23.627360732103607</v>
      </c>
    </row>
    <row r="592" spans="1:47" s="177" customFormat="1" ht="12.95" customHeight="1" x14ac:dyDescent="0.2">
      <c r="A592" s="147" t="s">
        <v>275</v>
      </c>
      <c r="B592" s="147" t="s">
        <v>52</v>
      </c>
      <c r="C592" s="148">
        <v>57003.761440000002</v>
      </c>
      <c r="D592" s="149">
        <v>1E-4</v>
      </c>
      <c r="E592" s="105">
        <f t="shared" si="269"/>
        <v>16276.913701300597</v>
      </c>
      <c r="F592" s="199">
        <f t="shared" si="270"/>
        <v>16277</v>
      </c>
      <c r="G592" s="201">
        <f t="shared" si="298"/>
        <v>-5.9319999993022066E-2</v>
      </c>
      <c r="H592" s="199"/>
      <c r="I592" s="199"/>
      <c r="K592" s="177">
        <f t="shared" si="300"/>
        <v>-5.9319999993022066E-2</v>
      </c>
      <c r="O592" s="177">
        <f t="shared" ca="1" si="271"/>
        <v>-6.080734658279538E-2</v>
      </c>
      <c r="Q592" s="198">
        <f t="shared" si="272"/>
        <v>41985.261440000002</v>
      </c>
      <c r="S592" s="178">
        <f t="shared" si="301"/>
        <v>1</v>
      </c>
      <c r="Z592" s="177">
        <f t="shared" si="273"/>
        <v>16277</v>
      </c>
      <c r="AA592" s="177">
        <f t="shared" si="274"/>
        <v>-5.9461265051053716E-2</v>
      </c>
      <c r="AB592" s="177">
        <f t="shared" si="275"/>
        <v>-6.9378462732544513E-2</v>
      </c>
      <c r="AC592" s="177">
        <f t="shared" si="276"/>
        <v>-5.9319999993022066E-2</v>
      </c>
      <c r="AD592" s="177">
        <f t="shared" si="277"/>
        <v>1.4126505803165046E-4</v>
      </c>
      <c r="AE592" s="177">
        <f t="shared" si="278"/>
        <v>1.9955816620685572E-8</v>
      </c>
      <c r="AF592" s="177">
        <f t="shared" si="279"/>
        <v>-5.9319999993022066E-2</v>
      </c>
      <c r="AG592" s="178"/>
      <c r="AH592" s="177">
        <f t="shared" si="280"/>
        <v>1.0058462739522444E-2</v>
      </c>
      <c r="AI592" s="177">
        <f t="shared" si="281"/>
        <v>0.93928411721953564</v>
      </c>
      <c r="AJ592" s="177">
        <f t="shared" si="282"/>
        <v>0.8844392217243835</v>
      </c>
      <c r="AK592" s="177">
        <f t="shared" si="283"/>
        <v>-0.18424813464322043</v>
      </c>
      <c r="AL592" s="177">
        <f t="shared" si="284"/>
        <v>-1.8891228973757008</v>
      </c>
      <c r="AM592" s="177">
        <f t="shared" si="285"/>
        <v>-1.3824302560302961</v>
      </c>
      <c r="AN592" s="177">
        <f t="shared" si="302"/>
        <v>23.434929170980816</v>
      </c>
      <c r="AO592" s="177">
        <f t="shared" si="302"/>
        <v>23.434929170991399</v>
      </c>
      <c r="AP592" s="177">
        <f t="shared" si="302"/>
        <v>23.434929170560643</v>
      </c>
      <c r="AQ592" s="177">
        <f t="shared" si="302"/>
        <v>23.434929188089537</v>
      </c>
      <c r="AR592" s="177">
        <f t="shared" si="302"/>
        <v>23.434928474784687</v>
      </c>
      <c r="AS592" s="177">
        <f t="shared" si="302"/>
        <v>23.434957504584236</v>
      </c>
      <c r="AT592" s="177">
        <f t="shared" si="302"/>
        <v>23.433781344164739</v>
      </c>
      <c r="AU592" s="177">
        <f t="shared" si="286"/>
        <v>23.627360732103607</v>
      </c>
    </row>
    <row r="593" spans="1:47" s="177" customFormat="1" ht="12.95" customHeight="1" x14ac:dyDescent="0.2">
      <c r="A593" s="144" t="s">
        <v>261</v>
      </c>
      <c r="B593" s="145" t="s">
        <v>97</v>
      </c>
      <c r="C593" s="146">
        <v>57056.689299999998</v>
      </c>
      <c r="D593" s="196"/>
      <c r="E593" s="105">
        <f t="shared" si="269"/>
        <v>16353.913119380839</v>
      </c>
      <c r="F593" s="199">
        <f t="shared" si="270"/>
        <v>16354</v>
      </c>
      <c r="G593" s="201">
        <f t="shared" si="298"/>
        <v>-5.9719999997469131E-2</v>
      </c>
      <c r="H593" s="199"/>
      <c r="I593" s="199">
        <f>G593</f>
        <v>-5.9719999997469131E-2</v>
      </c>
      <c r="O593" s="177">
        <f t="shared" ca="1" si="271"/>
        <v>-6.1532341556194636E-2</v>
      </c>
      <c r="Q593" s="198">
        <f t="shared" si="272"/>
        <v>42038.189299999998</v>
      </c>
      <c r="S593" s="178">
        <f>S$16</f>
        <v>0.1</v>
      </c>
      <c r="Z593" s="177">
        <f t="shared" si="273"/>
        <v>16354</v>
      </c>
      <c r="AA593" s="177">
        <f t="shared" si="274"/>
        <v>-6.0064518813388659E-2</v>
      </c>
      <c r="AB593" s="177">
        <f t="shared" si="275"/>
        <v>-6.9447286124163302E-2</v>
      </c>
      <c r="AC593" s="177">
        <f t="shared" si="276"/>
        <v>-5.9719999997469131E-2</v>
      </c>
      <c r="AD593" s="177">
        <f t="shared" si="277"/>
        <v>3.4451881591952838E-4</v>
      </c>
      <c r="AE593" s="177">
        <f t="shared" si="278"/>
        <v>1.1869321452259389E-8</v>
      </c>
      <c r="AF593" s="177">
        <f t="shared" si="279"/>
        <v>-5.9719999997469131E-2</v>
      </c>
      <c r="AG593" s="178"/>
      <c r="AH593" s="177">
        <f t="shared" si="280"/>
        <v>9.7272861266941724E-3</v>
      </c>
      <c r="AI593" s="177">
        <f t="shared" si="281"/>
        <v>0.94627678731216891</v>
      </c>
      <c r="AJ593" s="177">
        <f t="shared" si="282"/>
        <v>0.86620858036374049</v>
      </c>
      <c r="AK593" s="177">
        <f t="shared" si="283"/>
        <v>-0.18640710812577788</v>
      </c>
      <c r="AL593" s="177">
        <f t="shared" si="284"/>
        <v>-1.8513959756154119</v>
      </c>
      <c r="AM593" s="177">
        <f t="shared" si="285"/>
        <v>-1.328906007640821</v>
      </c>
      <c r="AN593" s="177">
        <f t="shared" si="302"/>
        <v>23.47418608007337</v>
      </c>
      <c r="AO593" s="177">
        <f t="shared" si="302"/>
        <v>23.47418608007289</v>
      </c>
      <c r="AP593" s="177">
        <f t="shared" si="302"/>
        <v>23.474186080101045</v>
      </c>
      <c r="AQ593" s="177">
        <f t="shared" si="302"/>
        <v>23.474186078445328</v>
      </c>
      <c r="AR593" s="177">
        <f t="shared" si="302"/>
        <v>23.474186175824045</v>
      </c>
      <c r="AS593" s="177">
        <f t="shared" si="302"/>
        <v>23.474180448810571</v>
      </c>
      <c r="AT593" s="177">
        <f t="shared" si="302"/>
        <v>23.474517900664623</v>
      </c>
      <c r="AU593" s="177">
        <f t="shared" si="286"/>
        <v>23.667433838215153</v>
      </c>
    </row>
    <row r="594" spans="1:47" s="177" customFormat="1" ht="12.95" customHeight="1" x14ac:dyDescent="0.2">
      <c r="A594" s="158" t="s">
        <v>262</v>
      </c>
      <c r="B594" s="161"/>
      <c r="C594" s="158">
        <v>57056.689299999998</v>
      </c>
      <c r="D594" s="158">
        <v>2.0999999999999999E-3</v>
      </c>
      <c r="E594" s="105">
        <f t="shared" si="269"/>
        <v>16353.913119380839</v>
      </c>
      <c r="F594" s="199">
        <f t="shared" si="270"/>
        <v>16354</v>
      </c>
      <c r="G594" s="201">
        <f t="shared" si="298"/>
        <v>-5.9719999997469131E-2</v>
      </c>
      <c r="H594" s="199"/>
      <c r="I594" s="199"/>
      <c r="J594" s="177">
        <f>G594</f>
        <v>-5.9719999997469131E-2</v>
      </c>
      <c r="O594" s="177">
        <f t="shared" ca="1" si="271"/>
        <v>-6.1532341556194636E-2</v>
      </c>
      <c r="Q594" s="198">
        <f t="shared" si="272"/>
        <v>42038.189299999998</v>
      </c>
      <c r="S594" s="178">
        <f>S$17</f>
        <v>1</v>
      </c>
      <c r="Z594" s="177">
        <f t="shared" si="273"/>
        <v>16354</v>
      </c>
      <c r="AA594" s="177">
        <f t="shared" si="274"/>
        <v>-6.0064518813388659E-2</v>
      </c>
      <c r="AB594" s="177">
        <f t="shared" si="275"/>
        <v>-6.9447286124163302E-2</v>
      </c>
      <c r="AC594" s="177">
        <f t="shared" si="276"/>
        <v>-5.9719999997469131E-2</v>
      </c>
      <c r="AD594" s="177">
        <f t="shared" si="277"/>
        <v>3.4451881591952838E-4</v>
      </c>
      <c r="AE594" s="177">
        <f t="shared" si="278"/>
        <v>1.1869321452259388E-7</v>
      </c>
      <c r="AF594" s="177">
        <f t="shared" si="279"/>
        <v>-5.9719999997469131E-2</v>
      </c>
      <c r="AG594" s="178"/>
      <c r="AH594" s="177">
        <f t="shared" si="280"/>
        <v>9.7272861266941724E-3</v>
      </c>
      <c r="AI594" s="177">
        <f t="shared" si="281"/>
        <v>0.94627678731216891</v>
      </c>
      <c r="AJ594" s="177">
        <f t="shared" si="282"/>
        <v>0.86620858036374049</v>
      </c>
      <c r="AK594" s="177">
        <f t="shared" si="283"/>
        <v>-0.18640710812577788</v>
      </c>
      <c r="AL594" s="177">
        <f t="shared" si="284"/>
        <v>-1.8513959756154119</v>
      </c>
      <c r="AM594" s="177">
        <f t="shared" si="285"/>
        <v>-1.328906007640821</v>
      </c>
      <c r="AN594" s="177">
        <f t="shared" si="302"/>
        <v>23.47418608007337</v>
      </c>
      <c r="AO594" s="177">
        <f t="shared" si="302"/>
        <v>23.47418608007289</v>
      </c>
      <c r="AP594" s="177">
        <f t="shared" si="302"/>
        <v>23.474186080101045</v>
      </c>
      <c r="AQ594" s="177">
        <f t="shared" si="302"/>
        <v>23.474186078445328</v>
      </c>
      <c r="AR594" s="177">
        <f t="shared" si="302"/>
        <v>23.474186175824045</v>
      </c>
      <c r="AS594" s="177">
        <f t="shared" si="302"/>
        <v>23.474180448810571</v>
      </c>
      <c r="AT594" s="177">
        <f t="shared" si="302"/>
        <v>23.474517900664623</v>
      </c>
      <c r="AU594" s="177">
        <f t="shared" si="286"/>
        <v>23.667433838215153</v>
      </c>
    </row>
    <row r="595" spans="1:47" s="177" customFormat="1" ht="12.95" customHeight="1" x14ac:dyDescent="0.2">
      <c r="A595" s="81" t="s">
        <v>267</v>
      </c>
      <c r="B595" s="82" t="s">
        <v>97</v>
      </c>
      <c r="C595" s="81">
        <v>57089.682800000002</v>
      </c>
      <c r="D595" s="81">
        <v>2.0000000000000001E-4</v>
      </c>
      <c r="E595" s="105">
        <f t="shared" si="269"/>
        <v>16401.912042829303</v>
      </c>
      <c r="F595" s="199">
        <f t="shared" si="270"/>
        <v>16402</v>
      </c>
      <c r="G595" s="201">
        <f t="shared" si="298"/>
        <v>-6.0459999993327074E-2</v>
      </c>
      <c r="H595" s="199"/>
      <c r="I595" s="199"/>
      <c r="K595" s="177">
        <f t="shared" ref="K595:K605" si="303">G595</f>
        <v>-6.0459999993327074E-2</v>
      </c>
      <c r="O595" s="177">
        <f t="shared" ca="1" si="271"/>
        <v>-6.1984286474677269E-2</v>
      </c>
      <c r="Q595" s="198">
        <f t="shared" si="272"/>
        <v>42071.182800000002</v>
      </c>
      <c r="S595" s="178">
        <f t="shared" ref="S595:S605" si="304">S$18</f>
        <v>1</v>
      </c>
      <c r="Z595" s="177">
        <f t="shared" si="273"/>
        <v>16402</v>
      </c>
      <c r="AA595" s="177">
        <f t="shared" si="274"/>
        <v>-6.0449381886399707E-2</v>
      </c>
      <c r="AB595" s="177">
        <f t="shared" si="275"/>
        <v>-6.9971901747288401E-2</v>
      </c>
      <c r="AC595" s="177">
        <f t="shared" si="276"/>
        <v>-6.0459999993327074E-2</v>
      </c>
      <c r="AD595" s="177">
        <f t="shared" si="277"/>
        <v>-1.0618106927366699E-5</v>
      </c>
      <c r="AE595" s="177">
        <f t="shared" si="278"/>
        <v>1.1274419472099269E-10</v>
      </c>
      <c r="AF595" s="177">
        <f t="shared" si="279"/>
        <v>-6.0459999993327074E-2</v>
      </c>
      <c r="AG595" s="178"/>
      <c r="AH595" s="177">
        <f t="shared" si="280"/>
        <v>9.5119017539613323E-3</v>
      </c>
      <c r="AI595" s="177">
        <f t="shared" si="281"/>
        <v>0.95072898468340639</v>
      </c>
      <c r="AJ595" s="177">
        <f t="shared" si="282"/>
        <v>0.85406941234924605</v>
      </c>
      <c r="AK595" s="177">
        <f t="shared" si="283"/>
        <v>-0.18763304770479364</v>
      </c>
      <c r="AL595" s="177">
        <f t="shared" si="284"/>
        <v>-1.8275911137286565</v>
      </c>
      <c r="AM595" s="177">
        <f t="shared" si="285"/>
        <v>-1.29649510819008</v>
      </c>
      <c r="AN595" s="177">
        <f t="shared" si="302"/>
        <v>23.49880670672626</v>
      </c>
      <c r="AO595" s="177">
        <f t="shared" si="302"/>
        <v>23.498806706725912</v>
      </c>
      <c r="AP595" s="177">
        <f t="shared" si="302"/>
        <v>23.498806706754312</v>
      </c>
      <c r="AQ595" s="177">
        <f t="shared" si="302"/>
        <v>23.498806704434276</v>
      </c>
      <c r="AR595" s="177">
        <f t="shared" si="302"/>
        <v>23.498806893975118</v>
      </c>
      <c r="AS595" s="177">
        <f t="shared" si="302"/>
        <v>23.498791410859912</v>
      </c>
      <c r="AT595" s="177">
        <f t="shared" si="302"/>
        <v>23.500068937442016</v>
      </c>
      <c r="AU595" s="177">
        <f t="shared" si="286"/>
        <v>23.692414475791182</v>
      </c>
    </row>
    <row r="596" spans="1:47" s="177" customFormat="1" ht="12.95" customHeight="1" x14ac:dyDescent="0.2">
      <c r="A596" s="81" t="s">
        <v>267</v>
      </c>
      <c r="B596" s="82" t="s">
        <v>97</v>
      </c>
      <c r="C596" s="81">
        <v>57089.683199999999</v>
      </c>
      <c r="D596" s="81">
        <v>4.0000000000000002E-4</v>
      </c>
      <c r="E596" s="105">
        <f t="shared" si="269"/>
        <v>16401.912624749049</v>
      </c>
      <c r="F596" s="199">
        <f t="shared" si="270"/>
        <v>16402</v>
      </c>
      <c r="G596" s="201">
        <f t="shared" si="298"/>
        <v>-6.0059999996155966E-2</v>
      </c>
      <c r="H596" s="199"/>
      <c r="I596" s="199"/>
      <c r="K596" s="177">
        <f t="shared" si="303"/>
        <v>-6.0059999996155966E-2</v>
      </c>
      <c r="O596" s="177">
        <f t="shared" ca="1" si="271"/>
        <v>-6.1984286474677269E-2</v>
      </c>
      <c r="Q596" s="198">
        <f t="shared" si="272"/>
        <v>42071.183199999999</v>
      </c>
      <c r="S596" s="178">
        <f t="shared" si="304"/>
        <v>1</v>
      </c>
      <c r="Z596" s="177">
        <f t="shared" si="273"/>
        <v>16402</v>
      </c>
      <c r="AA596" s="177">
        <f t="shared" si="274"/>
        <v>-6.0449381886399707E-2</v>
      </c>
      <c r="AB596" s="177">
        <f t="shared" si="275"/>
        <v>-6.9571901750117293E-2</v>
      </c>
      <c r="AC596" s="177">
        <f t="shared" si="276"/>
        <v>-6.0059999996155966E-2</v>
      </c>
      <c r="AD596" s="177">
        <f t="shared" si="277"/>
        <v>3.8938189024374098E-4</v>
      </c>
      <c r="AE596" s="177">
        <f t="shared" si="278"/>
        <v>1.5161825644978874E-7</v>
      </c>
      <c r="AF596" s="177">
        <f t="shared" si="279"/>
        <v>-6.0059999996155966E-2</v>
      </c>
      <c r="AG596" s="178"/>
      <c r="AH596" s="177">
        <f t="shared" si="280"/>
        <v>9.5119017539613323E-3</v>
      </c>
      <c r="AI596" s="177">
        <f t="shared" si="281"/>
        <v>0.95072898468340639</v>
      </c>
      <c r="AJ596" s="177">
        <f t="shared" si="282"/>
        <v>0.85406941234924605</v>
      </c>
      <c r="AK596" s="177">
        <f t="shared" si="283"/>
        <v>-0.18763304770479364</v>
      </c>
      <c r="AL596" s="177">
        <f t="shared" si="284"/>
        <v>-1.8275911137286565</v>
      </c>
      <c r="AM596" s="177">
        <f t="shared" si="285"/>
        <v>-1.29649510819008</v>
      </c>
      <c r="AN596" s="177">
        <f t="shared" si="302"/>
        <v>23.49880670672626</v>
      </c>
      <c r="AO596" s="177">
        <f t="shared" si="302"/>
        <v>23.498806706725912</v>
      </c>
      <c r="AP596" s="177">
        <f t="shared" si="302"/>
        <v>23.498806706754312</v>
      </c>
      <c r="AQ596" s="177">
        <f t="shared" si="302"/>
        <v>23.498806704434276</v>
      </c>
      <c r="AR596" s="177">
        <f t="shared" si="302"/>
        <v>23.498806893975118</v>
      </c>
      <c r="AS596" s="177">
        <f t="shared" si="302"/>
        <v>23.498791410859912</v>
      </c>
      <c r="AT596" s="177">
        <f t="shared" si="302"/>
        <v>23.500068937442016</v>
      </c>
      <c r="AU596" s="177">
        <f t="shared" si="286"/>
        <v>23.692414475791182</v>
      </c>
    </row>
    <row r="597" spans="1:47" s="177" customFormat="1" ht="12.95" customHeight="1" x14ac:dyDescent="0.2">
      <c r="A597" s="81" t="s">
        <v>267</v>
      </c>
      <c r="B597" s="82" t="s">
        <v>97</v>
      </c>
      <c r="C597" s="81">
        <v>57089.683599999997</v>
      </c>
      <c r="D597" s="81">
        <v>2.9999999999999997E-4</v>
      </c>
      <c r="E597" s="105">
        <f t="shared" ref="E597:E647" si="305">(C597-C$7)/C$8</f>
        <v>16401.9132066688</v>
      </c>
      <c r="F597" s="199">
        <f t="shared" ref="F597:F647" si="306">ROUND(2*E597,0)/2</f>
        <v>16402</v>
      </c>
      <c r="G597" s="201">
        <f t="shared" si="298"/>
        <v>-5.9659999998984858E-2</v>
      </c>
      <c r="H597" s="199"/>
      <c r="I597" s="199"/>
      <c r="K597" s="177">
        <f t="shared" si="303"/>
        <v>-5.9659999998984858E-2</v>
      </c>
      <c r="O597" s="177">
        <f t="shared" ref="O597:O647" ca="1" si="307">+C$11+C$12*F597</f>
        <v>-6.1984286474677269E-2</v>
      </c>
      <c r="Q597" s="198">
        <f t="shared" ref="Q597:Q647" si="308">C597-15018.5</f>
        <v>42071.183599999997</v>
      </c>
      <c r="S597" s="178">
        <f t="shared" si="304"/>
        <v>1</v>
      </c>
      <c r="Z597" s="177">
        <f t="shared" ref="Z597:Z647" si="309">F597</f>
        <v>16402</v>
      </c>
      <c r="AA597" s="177">
        <f t="shared" ref="AA597:AA647" si="310">AB$3+AB$4*Z597+AB$5*Z597^2+AH597</f>
        <v>-6.0449381886399707E-2</v>
      </c>
      <c r="AB597" s="177">
        <f t="shared" ref="AB597:AB647" si="311">IF(S597&lt;&gt;0,G597-AH597,-9999)</f>
        <v>-6.9171901752946185E-2</v>
      </c>
      <c r="AC597" s="177">
        <f t="shared" ref="AC597:AC647" si="312">+G597-P597</f>
        <v>-5.9659999998984858E-2</v>
      </c>
      <c r="AD597" s="177">
        <f t="shared" ref="AD597:AD647" si="313">IF(S597&lt;&gt;0,G597-AA597,-9999)</f>
        <v>7.8938188741484866E-4</v>
      </c>
      <c r="AE597" s="177">
        <f t="shared" ref="AE597:AE647" si="314">+(G597-AA597)^2*S597</f>
        <v>6.231237641786288E-7</v>
      </c>
      <c r="AF597" s="177">
        <f t="shared" ref="AF597:AF647" si="315">IF(S597&lt;&gt;0,G597-P597,-9999)</f>
        <v>-5.9659999998984858E-2</v>
      </c>
      <c r="AG597" s="178"/>
      <c r="AH597" s="177">
        <f t="shared" ref="AH597:AH647" si="316">$AB$6*($AB$11/AI597*AJ597+$AB$12)</f>
        <v>9.5119017539613323E-3</v>
      </c>
      <c r="AI597" s="177">
        <f t="shared" ref="AI597:AI647" si="317">1+$AB$7*COS(AL597)</f>
        <v>0.95072898468340639</v>
      </c>
      <c r="AJ597" s="177">
        <f t="shared" ref="AJ597:AJ647" si="318">SIN(AL597+RADIANS($AB$9))</f>
        <v>0.85406941234924605</v>
      </c>
      <c r="AK597" s="177">
        <f t="shared" ref="AK597:AK647" si="319">$AB$7*SIN(AL597)</f>
        <v>-0.18763304770479364</v>
      </c>
      <c r="AL597" s="177">
        <f t="shared" ref="AL597:AL647" si="320">2*ATAN(AM597)</f>
        <v>-1.8275911137286565</v>
      </c>
      <c r="AM597" s="177">
        <f t="shared" ref="AM597:AM647" si="321">SQRT((1+$AB$7)/(1-$AB$7))*TAN(AN597/2)</f>
        <v>-1.29649510819008</v>
      </c>
      <c r="AN597" s="177">
        <f t="shared" si="302"/>
        <v>23.49880670672626</v>
      </c>
      <c r="AO597" s="177">
        <f t="shared" si="302"/>
        <v>23.498806706725912</v>
      </c>
      <c r="AP597" s="177">
        <f t="shared" si="302"/>
        <v>23.498806706754312</v>
      </c>
      <c r="AQ597" s="177">
        <f t="shared" si="302"/>
        <v>23.498806704434276</v>
      </c>
      <c r="AR597" s="177">
        <f t="shared" si="302"/>
        <v>23.498806893975118</v>
      </c>
      <c r="AS597" s="177">
        <f t="shared" si="302"/>
        <v>23.498791410859912</v>
      </c>
      <c r="AT597" s="177">
        <f t="shared" si="302"/>
        <v>23.500068937442016</v>
      </c>
      <c r="AU597" s="177">
        <f t="shared" ref="AU597:AU647" si="322">RADIANS($AB$9)+$AB$18*(F597-AB$15)</f>
        <v>23.692414475791182</v>
      </c>
    </row>
    <row r="598" spans="1:47" s="177" customFormat="1" ht="12.95" customHeight="1" x14ac:dyDescent="0.2">
      <c r="A598" s="83" t="s">
        <v>265</v>
      </c>
      <c r="B598" s="84" t="s">
        <v>97</v>
      </c>
      <c r="C598" s="83">
        <v>57094.4948</v>
      </c>
      <c r="D598" s="83">
        <v>2.0000000000000001E-4</v>
      </c>
      <c r="E598" s="105">
        <f t="shared" si="305"/>
        <v>16408.912537461089</v>
      </c>
      <c r="F598" s="199">
        <f t="shared" si="306"/>
        <v>16409</v>
      </c>
      <c r="G598" s="201">
        <f t="shared" si="298"/>
        <v>-6.0119999994640239E-2</v>
      </c>
      <c r="H598" s="199"/>
      <c r="I598" s="199"/>
      <c r="K598" s="177">
        <f t="shared" si="303"/>
        <v>-6.0119999994640239E-2</v>
      </c>
      <c r="O598" s="177">
        <f t="shared" ca="1" si="307"/>
        <v>-6.2050195108622669E-2</v>
      </c>
      <c r="Q598" s="198">
        <f t="shared" si="308"/>
        <v>42075.9948</v>
      </c>
      <c r="S598" s="178">
        <f t="shared" si="304"/>
        <v>1</v>
      </c>
      <c r="Z598" s="177">
        <f t="shared" si="309"/>
        <v>16409</v>
      </c>
      <c r="AA598" s="177">
        <f t="shared" si="310"/>
        <v>-6.0506070649384881E-2</v>
      </c>
      <c r="AB598" s="177">
        <f t="shared" si="311"/>
        <v>-6.9599920426694564E-2</v>
      </c>
      <c r="AC598" s="177">
        <f t="shared" si="312"/>
        <v>-6.0119999994640239E-2</v>
      </c>
      <c r="AD598" s="177">
        <f t="shared" si="313"/>
        <v>3.8607065474464269E-4</v>
      </c>
      <c r="AE598" s="177">
        <f t="shared" si="314"/>
        <v>1.490505504549571E-7</v>
      </c>
      <c r="AF598" s="177">
        <f t="shared" si="315"/>
        <v>-6.0119999994640239E-2</v>
      </c>
      <c r="AG598" s="178"/>
      <c r="AH598" s="177">
        <f t="shared" si="316"/>
        <v>9.4799204320543309E-3</v>
      </c>
      <c r="AI598" s="177">
        <f t="shared" si="317"/>
        <v>0.95138417853790846</v>
      </c>
      <c r="AJ598" s="177">
        <f t="shared" si="318"/>
        <v>0.85224870423348087</v>
      </c>
      <c r="AK598" s="177">
        <f t="shared" si="319"/>
        <v>-0.18780387494640097</v>
      </c>
      <c r="AL598" s="177">
        <f t="shared" si="320"/>
        <v>-1.8241008166916215</v>
      </c>
      <c r="AM598" s="177">
        <f t="shared" si="321"/>
        <v>-1.2918270972779422</v>
      </c>
      <c r="AN598" s="177">
        <f t="shared" si="302"/>
        <v>23.50240690363972</v>
      </c>
      <c r="AO598" s="177">
        <f t="shared" si="302"/>
        <v>23.502406903639432</v>
      </c>
      <c r="AP598" s="177">
        <f t="shared" si="302"/>
        <v>23.502406903664255</v>
      </c>
      <c r="AQ598" s="177">
        <f t="shared" si="302"/>
        <v>23.502406901514014</v>
      </c>
      <c r="AR598" s="177">
        <f t="shared" si="302"/>
        <v>23.502407087791774</v>
      </c>
      <c r="AS598" s="177">
        <f t="shared" si="302"/>
        <v>23.502390952495212</v>
      </c>
      <c r="AT598" s="177">
        <f t="shared" si="302"/>
        <v>23.503805167741017</v>
      </c>
      <c r="AU598" s="177">
        <f t="shared" si="322"/>
        <v>23.696057485437684</v>
      </c>
    </row>
    <row r="599" spans="1:47" s="177" customFormat="1" ht="12.95" customHeight="1" x14ac:dyDescent="0.2">
      <c r="A599" s="83" t="s">
        <v>265</v>
      </c>
      <c r="B599" s="84" t="s">
        <v>97</v>
      </c>
      <c r="C599" s="83">
        <v>57127.487699999998</v>
      </c>
      <c r="D599" s="83">
        <v>6.9999999999999999E-4</v>
      </c>
      <c r="E599" s="105">
        <f t="shared" si="305"/>
        <v>16456.91058802991</v>
      </c>
      <c r="F599" s="199">
        <f t="shared" si="306"/>
        <v>16457</v>
      </c>
      <c r="G599" s="201">
        <f t="shared" si="298"/>
        <v>-6.1459999997168779E-2</v>
      </c>
      <c r="H599" s="199"/>
      <c r="I599" s="199"/>
      <c r="K599" s="177">
        <f t="shared" si="303"/>
        <v>-6.1459999997168779E-2</v>
      </c>
      <c r="O599" s="177">
        <f t="shared" ca="1" si="307"/>
        <v>-6.2502140027105302E-2</v>
      </c>
      <c r="Q599" s="198">
        <f t="shared" si="308"/>
        <v>42108.987699999998</v>
      </c>
      <c r="S599" s="178">
        <f t="shared" si="304"/>
        <v>1</v>
      </c>
      <c r="Z599" s="177">
        <f t="shared" si="309"/>
        <v>16457</v>
      </c>
      <c r="AA599" s="177">
        <f t="shared" si="310"/>
        <v>-6.0898638962450985E-2</v>
      </c>
      <c r="AB599" s="177">
        <f t="shared" si="311"/>
        <v>-7.071671832209353E-2</v>
      </c>
      <c r="AC599" s="177">
        <f t="shared" si="312"/>
        <v>-6.1459999997168779E-2</v>
      </c>
      <c r="AD599" s="177">
        <f t="shared" si="313"/>
        <v>-5.6136103471779442E-4</v>
      </c>
      <c r="AE599" s="177">
        <f t="shared" si="314"/>
        <v>3.1512621129943277E-7</v>
      </c>
      <c r="AF599" s="177">
        <f t="shared" si="315"/>
        <v>-6.1459999997168779E-2</v>
      </c>
      <c r="AG599" s="178"/>
      <c r="AH599" s="177">
        <f t="shared" si="316"/>
        <v>9.2567183249247491E-3</v>
      </c>
      <c r="AI599" s="177">
        <f t="shared" si="317"/>
        <v>0.95591712275757024</v>
      </c>
      <c r="AJ599" s="177">
        <f t="shared" si="318"/>
        <v>0.83941442953602308</v>
      </c>
      <c r="AK599" s="177">
        <f t="shared" si="319"/>
        <v>-0.18891927766997796</v>
      </c>
      <c r="AL599" s="177">
        <f t="shared" si="320"/>
        <v>-1.8000368564943761</v>
      </c>
      <c r="AM599" s="177">
        <f t="shared" si="321"/>
        <v>-1.2602059109382835</v>
      </c>
      <c r="AN599" s="177">
        <f t="shared" si="302"/>
        <v>23.527161155746583</v>
      </c>
      <c r="AO599" s="177">
        <f t="shared" si="302"/>
        <v>23.527161155746551</v>
      </c>
      <c r="AP599" s="177">
        <f t="shared" si="302"/>
        <v>23.527161155751255</v>
      </c>
      <c r="AQ599" s="177">
        <f t="shared" si="302"/>
        <v>23.527161155054191</v>
      </c>
      <c r="AR599" s="177">
        <f t="shared" si="302"/>
        <v>23.527161258376566</v>
      </c>
      <c r="AS599" s="177">
        <f t="shared" si="302"/>
        <v>23.527145946714224</v>
      </c>
      <c r="AT599" s="177">
        <f t="shared" si="302"/>
        <v>23.529493697317886</v>
      </c>
      <c r="AU599" s="177">
        <f t="shared" si="322"/>
        <v>23.721038123013713</v>
      </c>
    </row>
    <row r="600" spans="1:47" s="177" customFormat="1" ht="12.95" customHeight="1" x14ac:dyDescent="0.2">
      <c r="A600" s="83" t="s">
        <v>265</v>
      </c>
      <c r="B600" s="84" t="s">
        <v>97</v>
      </c>
      <c r="C600" s="83">
        <v>57134.361799999999</v>
      </c>
      <c r="D600" s="83">
        <v>1E-4</v>
      </c>
      <c r="E600" s="105">
        <f t="shared" si="305"/>
        <v>16466.911024469726</v>
      </c>
      <c r="F600" s="199">
        <f t="shared" si="306"/>
        <v>16467</v>
      </c>
      <c r="G600" s="201">
        <f t="shared" si="298"/>
        <v>-6.1159999997471459E-2</v>
      </c>
      <c r="H600" s="199"/>
      <c r="I600" s="199"/>
      <c r="K600" s="177">
        <f t="shared" si="303"/>
        <v>-6.1159999997471459E-2</v>
      </c>
      <c r="O600" s="177">
        <f t="shared" ca="1" si="307"/>
        <v>-6.2596295218455861E-2</v>
      </c>
      <c r="Q600" s="198">
        <f t="shared" si="308"/>
        <v>42115.861799999999</v>
      </c>
      <c r="S600" s="178">
        <f t="shared" si="304"/>
        <v>1</v>
      </c>
      <c r="Z600" s="177">
        <f t="shared" si="309"/>
        <v>16467</v>
      </c>
      <c r="AA600" s="177">
        <f t="shared" si="310"/>
        <v>-6.0981266648278964E-2</v>
      </c>
      <c r="AB600" s="177">
        <f t="shared" si="311"/>
        <v>-7.0369362905472035E-2</v>
      </c>
      <c r="AC600" s="177">
        <f t="shared" si="312"/>
        <v>-6.1159999997471459E-2</v>
      </c>
      <c r="AD600" s="177">
        <f t="shared" si="313"/>
        <v>-1.7873334919249473E-4</v>
      </c>
      <c r="AE600" s="177">
        <f t="shared" si="314"/>
        <v>3.1945610113566255E-8</v>
      </c>
      <c r="AF600" s="177">
        <f t="shared" si="315"/>
        <v>-6.1159999997471459E-2</v>
      </c>
      <c r="AG600" s="178"/>
      <c r="AH600" s="177">
        <f t="shared" si="316"/>
        <v>9.2093629080005745E-3</v>
      </c>
      <c r="AI600" s="177">
        <f t="shared" si="317"/>
        <v>0.95687025859425645</v>
      </c>
      <c r="AJ600" s="177">
        <f t="shared" si="318"/>
        <v>0.83666334487591365</v>
      </c>
      <c r="AK600" s="177">
        <f t="shared" si="319"/>
        <v>-0.1891391523391999</v>
      </c>
      <c r="AL600" s="177">
        <f t="shared" si="320"/>
        <v>-1.7949945998397252</v>
      </c>
      <c r="AM600" s="177">
        <f t="shared" si="321"/>
        <v>-1.2537015823564408</v>
      </c>
      <c r="AN600" s="177">
        <f t="shared" si="302"/>
        <v>23.532333155618637</v>
      </c>
      <c r="AO600" s="177">
        <f t="shared" si="302"/>
        <v>23.532333155618623</v>
      </c>
      <c r="AP600" s="177">
        <f t="shared" si="302"/>
        <v>23.53233315562127</v>
      </c>
      <c r="AQ600" s="177">
        <f t="shared" si="302"/>
        <v>23.532333155160067</v>
      </c>
      <c r="AR600" s="177">
        <f t="shared" si="302"/>
        <v>23.532333235457767</v>
      </c>
      <c r="AS600" s="177">
        <f t="shared" si="302"/>
        <v>23.532319258512537</v>
      </c>
      <c r="AT600" s="177">
        <f t="shared" si="302"/>
        <v>23.534860534568349</v>
      </c>
      <c r="AU600" s="177">
        <f t="shared" si="322"/>
        <v>23.726242422508719</v>
      </c>
    </row>
    <row r="601" spans="1:47" s="177" customFormat="1" ht="12.95" customHeight="1" x14ac:dyDescent="0.2">
      <c r="A601" s="81" t="s">
        <v>267</v>
      </c>
      <c r="B601" s="82" t="s">
        <v>97</v>
      </c>
      <c r="C601" s="81">
        <v>57476.671900000001</v>
      </c>
      <c r="D601" s="81">
        <v>2.0000000000000001E-4</v>
      </c>
      <c r="E601" s="105">
        <f t="shared" si="305"/>
        <v>16964.903546800902</v>
      </c>
      <c r="F601" s="199">
        <f t="shared" si="306"/>
        <v>16965</v>
      </c>
      <c r="G601" s="201">
        <f t="shared" si="298"/>
        <v>-6.6299999998591375E-2</v>
      </c>
      <c r="H601" s="199"/>
      <c r="I601" s="199"/>
      <c r="K601" s="177">
        <f t="shared" si="303"/>
        <v>-6.6299999998591375E-2</v>
      </c>
      <c r="O601" s="177">
        <f t="shared" ca="1" si="307"/>
        <v>-6.7285223747713313E-2</v>
      </c>
      <c r="Q601" s="198">
        <f t="shared" si="308"/>
        <v>42458.171900000001</v>
      </c>
      <c r="S601" s="178">
        <f t="shared" si="304"/>
        <v>1</v>
      </c>
      <c r="Z601" s="177">
        <f t="shared" si="309"/>
        <v>16965</v>
      </c>
      <c r="AA601" s="177">
        <f t="shared" si="310"/>
        <v>-6.5451605346495786E-2</v>
      </c>
      <c r="AB601" s="177">
        <f t="shared" si="311"/>
        <v>-7.279019318680395E-2</v>
      </c>
      <c r="AC601" s="177">
        <f t="shared" si="312"/>
        <v>-6.6299999998591375E-2</v>
      </c>
      <c r="AD601" s="177">
        <f t="shared" si="313"/>
        <v>-8.4839465209558818E-4</v>
      </c>
      <c r="AE601" s="177">
        <f t="shared" si="314"/>
        <v>7.1977348570439412E-7</v>
      </c>
      <c r="AF601" s="177">
        <f t="shared" si="315"/>
        <v>-6.6299999998591375E-2</v>
      </c>
      <c r="AG601" s="178"/>
      <c r="AH601" s="177">
        <f t="shared" si="316"/>
        <v>6.4901931882125775E-3</v>
      </c>
      <c r="AI601" s="177">
        <f t="shared" si="317"/>
        <v>1.007853192639212</v>
      </c>
      <c r="AJ601" s="177">
        <f t="shared" si="318"/>
        <v>0.66423632512951458</v>
      </c>
      <c r="AK601" s="177">
        <f t="shared" si="319"/>
        <v>-0.19383529324322957</v>
      </c>
      <c r="AL601" s="177">
        <f t="shared" si="320"/>
        <v>-1.5303037009732059</v>
      </c>
      <c r="AM601" s="177">
        <f t="shared" si="321"/>
        <v>-0.96030561521466873</v>
      </c>
      <c r="AN601" s="177">
        <f t="shared" ref="AN601:AT610" si="323">$AU601+$AB$7*SIN(AO601)</f>
        <v>23.79674527220762</v>
      </c>
      <c r="AO601" s="177">
        <f t="shared" si="323"/>
        <v>23.79674527437458</v>
      </c>
      <c r="AP601" s="177">
        <f t="shared" si="323"/>
        <v>23.796745322387789</v>
      </c>
      <c r="AQ601" s="177">
        <f t="shared" si="323"/>
        <v>23.796746386211854</v>
      </c>
      <c r="AR601" s="177">
        <f t="shared" si="323"/>
        <v>23.796769956044837</v>
      </c>
      <c r="AS601" s="177">
        <f t="shared" si="323"/>
        <v>23.797291569321686</v>
      </c>
      <c r="AT601" s="177">
        <f t="shared" si="323"/>
        <v>23.808558159906447</v>
      </c>
      <c r="AU601" s="177">
        <f t="shared" si="322"/>
        <v>23.985416537360006</v>
      </c>
    </row>
    <row r="602" spans="1:47" s="177" customFormat="1" ht="12.95" customHeight="1" x14ac:dyDescent="0.2">
      <c r="A602" s="85" t="s">
        <v>268</v>
      </c>
      <c r="B602" s="86" t="s">
        <v>97</v>
      </c>
      <c r="C602" s="85">
        <v>57476.672599999998</v>
      </c>
      <c r="D602" s="85">
        <v>1E-4</v>
      </c>
      <c r="E602" s="105">
        <f t="shared" si="305"/>
        <v>16964.904565160465</v>
      </c>
      <c r="F602" s="199">
        <f t="shared" si="306"/>
        <v>16965</v>
      </c>
      <c r="G602" s="201">
        <f t="shared" si="298"/>
        <v>-6.5600000001722947E-2</v>
      </c>
      <c r="H602" s="199"/>
      <c r="I602" s="199"/>
      <c r="K602" s="177">
        <f t="shared" si="303"/>
        <v>-6.5600000001722947E-2</v>
      </c>
      <c r="O602" s="177">
        <f t="shared" ca="1" si="307"/>
        <v>-6.7285223747713313E-2</v>
      </c>
      <c r="Q602" s="198">
        <f t="shared" si="308"/>
        <v>42458.172599999998</v>
      </c>
      <c r="S602" s="178">
        <f t="shared" si="304"/>
        <v>1</v>
      </c>
      <c r="Z602" s="177">
        <f t="shared" si="309"/>
        <v>16965</v>
      </c>
      <c r="AA602" s="177">
        <f t="shared" si="310"/>
        <v>-6.5451605346495786E-2</v>
      </c>
      <c r="AB602" s="177">
        <f t="shared" si="311"/>
        <v>-7.2090193189935522E-2</v>
      </c>
      <c r="AC602" s="177">
        <f t="shared" si="312"/>
        <v>-6.5600000001722947E-2</v>
      </c>
      <c r="AD602" s="177">
        <f t="shared" si="313"/>
        <v>-1.4839465522716033E-4</v>
      </c>
      <c r="AE602" s="177">
        <f t="shared" si="314"/>
        <v>2.2020973699987783E-8</v>
      </c>
      <c r="AF602" s="177">
        <f t="shared" si="315"/>
        <v>-6.5600000001722947E-2</v>
      </c>
      <c r="AG602" s="178"/>
      <c r="AH602" s="177">
        <f t="shared" si="316"/>
        <v>6.4901931882125775E-3</v>
      </c>
      <c r="AI602" s="177">
        <f t="shared" si="317"/>
        <v>1.007853192639212</v>
      </c>
      <c r="AJ602" s="177">
        <f t="shared" si="318"/>
        <v>0.66423632512951458</v>
      </c>
      <c r="AK602" s="177">
        <f t="shared" si="319"/>
        <v>-0.19383529324322957</v>
      </c>
      <c r="AL602" s="177">
        <f t="shared" si="320"/>
        <v>-1.5303037009732059</v>
      </c>
      <c r="AM602" s="177">
        <f t="shared" si="321"/>
        <v>-0.96030561521466873</v>
      </c>
      <c r="AN602" s="177">
        <f t="shared" si="323"/>
        <v>23.79674527220762</v>
      </c>
      <c r="AO602" s="177">
        <f t="shared" si="323"/>
        <v>23.79674527437458</v>
      </c>
      <c r="AP602" s="177">
        <f t="shared" si="323"/>
        <v>23.796745322387789</v>
      </c>
      <c r="AQ602" s="177">
        <f t="shared" si="323"/>
        <v>23.796746386211854</v>
      </c>
      <c r="AR602" s="177">
        <f t="shared" si="323"/>
        <v>23.796769956044837</v>
      </c>
      <c r="AS602" s="177">
        <f t="shared" si="323"/>
        <v>23.797291569321686</v>
      </c>
      <c r="AT602" s="177">
        <f t="shared" si="323"/>
        <v>23.808558159906447</v>
      </c>
      <c r="AU602" s="177">
        <f t="shared" si="322"/>
        <v>23.985416537360006</v>
      </c>
    </row>
    <row r="603" spans="1:47" s="177" customFormat="1" ht="12.95" customHeight="1" x14ac:dyDescent="0.2">
      <c r="A603" s="85" t="s">
        <v>268</v>
      </c>
      <c r="B603" s="86" t="s">
        <v>97</v>
      </c>
      <c r="C603" s="85">
        <v>57476.672899999998</v>
      </c>
      <c r="D603" s="85">
        <v>2.0000000000000001E-4</v>
      </c>
      <c r="E603" s="105">
        <f t="shared" si="305"/>
        <v>16964.90500160028</v>
      </c>
      <c r="F603" s="199">
        <f t="shared" si="306"/>
        <v>16965</v>
      </c>
      <c r="G603" s="201">
        <f t="shared" si="298"/>
        <v>-6.5300000002025627E-2</v>
      </c>
      <c r="H603" s="199"/>
      <c r="I603" s="199"/>
      <c r="K603" s="177">
        <f t="shared" si="303"/>
        <v>-6.5300000002025627E-2</v>
      </c>
      <c r="O603" s="177">
        <f t="shared" ca="1" si="307"/>
        <v>-6.7285223747713313E-2</v>
      </c>
      <c r="Q603" s="198">
        <f t="shared" si="308"/>
        <v>42458.172899999998</v>
      </c>
      <c r="S603" s="178">
        <f t="shared" si="304"/>
        <v>1</v>
      </c>
      <c r="Z603" s="177">
        <f t="shared" si="309"/>
        <v>16965</v>
      </c>
      <c r="AA603" s="177">
        <f t="shared" si="310"/>
        <v>-6.5451605346495786E-2</v>
      </c>
      <c r="AB603" s="177">
        <f t="shared" si="311"/>
        <v>-7.1790193190238202E-2</v>
      </c>
      <c r="AC603" s="177">
        <f t="shared" si="312"/>
        <v>-6.5300000002025627E-2</v>
      </c>
      <c r="AD603" s="177">
        <f t="shared" si="313"/>
        <v>1.5160534447015983E-4</v>
      </c>
      <c r="AE603" s="177">
        <f t="shared" si="314"/>
        <v>2.2984180471915821E-8</v>
      </c>
      <c r="AF603" s="177">
        <f t="shared" si="315"/>
        <v>-6.5300000002025627E-2</v>
      </c>
      <c r="AG603" s="178"/>
      <c r="AH603" s="177">
        <f t="shared" si="316"/>
        <v>6.4901931882125775E-3</v>
      </c>
      <c r="AI603" s="177">
        <f t="shared" si="317"/>
        <v>1.007853192639212</v>
      </c>
      <c r="AJ603" s="177">
        <f t="shared" si="318"/>
        <v>0.66423632512951458</v>
      </c>
      <c r="AK603" s="177">
        <f t="shared" si="319"/>
        <v>-0.19383529324322957</v>
      </c>
      <c r="AL603" s="177">
        <f t="shared" si="320"/>
        <v>-1.5303037009732059</v>
      </c>
      <c r="AM603" s="177">
        <f t="shared" si="321"/>
        <v>-0.96030561521466873</v>
      </c>
      <c r="AN603" s="177">
        <f t="shared" si="323"/>
        <v>23.79674527220762</v>
      </c>
      <c r="AO603" s="177">
        <f t="shared" si="323"/>
        <v>23.79674527437458</v>
      </c>
      <c r="AP603" s="177">
        <f t="shared" si="323"/>
        <v>23.796745322387789</v>
      </c>
      <c r="AQ603" s="177">
        <f t="shared" si="323"/>
        <v>23.796746386211854</v>
      </c>
      <c r="AR603" s="177">
        <f t="shared" si="323"/>
        <v>23.796769956044837</v>
      </c>
      <c r="AS603" s="177">
        <f t="shared" si="323"/>
        <v>23.797291569321686</v>
      </c>
      <c r="AT603" s="177">
        <f t="shared" si="323"/>
        <v>23.808558159906447</v>
      </c>
      <c r="AU603" s="177">
        <f t="shared" si="322"/>
        <v>23.985416537360006</v>
      </c>
    </row>
    <row r="604" spans="1:47" s="177" customFormat="1" ht="12.95" customHeight="1" x14ac:dyDescent="0.2">
      <c r="A604" s="85" t="s">
        <v>268</v>
      </c>
      <c r="B604" s="86" t="s">
        <v>97</v>
      </c>
      <c r="C604" s="85">
        <v>57476.673000000003</v>
      </c>
      <c r="D604" s="85">
        <v>2.0000000000000001E-4</v>
      </c>
      <c r="E604" s="105">
        <f t="shared" si="305"/>
        <v>16964.905147080226</v>
      </c>
      <c r="F604" s="199">
        <f t="shared" si="306"/>
        <v>16965</v>
      </c>
      <c r="G604" s="201">
        <f t="shared" si="298"/>
        <v>-6.5199999997275881E-2</v>
      </c>
      <c r="H604" s="199"/>
      <c r="I604" s="199"/>
      <c r="K604" s="177">
        <f t="shared" si="303"/>
        <v>-6.5199999997275881E-2</v>
      </c>
      <c r="O604" s="177">
        <f t="shared" ca="1" si="307"/>
        <v>-6.7285223747713313E-2</v>
      </c>
      <c r="Q604" s="198">
        <f t="shared" si="308"/>
        <v>42458.173000000003</v>
      </c>
      <c r="S604" s="178">
        <f t="shared" si="304"/>
        <v>1</v>
      </c>
      <c r="Z604" s="177">
        <f t="shared" si="309"/>
        <v>16965</v>
      </c>
      <c r="AA604" s="177">
        <f t="shared" si="310"/>
        <v>-6.5451605346495786E-2</v>
      </c>
      <c r="AB604" s="177">
        <f t="shared" si="311"/>
        <v>-7.1690193185488457E-2</v>
      </c>
      <c r="AC604" s="177">
        <f t="shared" si="312"/>
        <v>-6.5199999997275881E-2</v>
      </c>
      <c r="AD604" s="177">
        <f t="shared" si="313"/>
        <v>2.5160534921990496E-4</v>
      </c>
      <c r="AE604" s="177">
        <f t="shared" si="314"/>
        <v>6.3305251756070325E-8</v>
      </c>
      <c r="AF604" s="177">
        <f t="shared" si="315"/>
        <v>-6.5199999997275881E-2</v>
      </c>
      <c r="AG604" s="178"/>
      <c r="AH604" s="177">
        <f t="shared" si="316"/>
        <v>6.4901931882125775E-3</v>
      </c>
      <c r="AI604" s="177">
        <f t="shared" si="317"/>
        <v>1.007853192639212</v>
      </c>
      <c r="AJ604" s="177">
        <f t="shared" si="318"/>
        <v>0.66423632512951458</v>
      </c>
      <c r="AK604" s="177">
        <f t="shared" si="319"/>
        <v>-0.19383529324322957</v>
      </c>
      <c r="AL604" s="177">
        <f t="shared" si="320"/>
        <v>-1.5303037009732059</v>
      </c>
      <c r="AM604" s="177">
        <f t="shared" si="321"/>
        <v>-0.96030561521466873</v>
      </c>
      <c r="AN604" s="177">
        <f t="shared" si="323"/>
        <v>23.79674527220762</v>
      </c>
      <c r="AO604" s="177">
        <f t="shared" si="323"/>
        <v>23.79674527437458</v>
      </c>
      <c r="AP604" s="177">
        <f t="shared" si="323"/>
        <v>23.796745322387789</v>
      </c>
      <c r="AQ604" s="177">
        <f t="shared" si="323"/>
        <v>23.796746386211854</v>
      </c>
      <c r="AR604" s="177">
        <f t="shared" si="323"/>
        <v>23.796769956044837</v>
      </c>
      <c r="AS604" s="177">
        <f t="shared" si="323"/>
        <v>23.797291569321686</v>
      </c>
      <c r="AT604" s="177">
        <f t="shared" si="323"/>
        <v>23.808558159906447</v>
      </c>
      <c r="AU604" s="177">
        <f t="shared" si="322"/>
        <v>23.985416537360006</v>
      </c>
    </row>
    <row r="605" spans="1:47" s="177" customFormat="1" ht="12.95" customHeight="1" x14ac:dyDescent="0.2">
      <c r="A605" s="147" t="s">
        <v>275</v>
      </c>
      <c r="B605" s="147" t="s">
        <v>52</v>
      </c>
      <c r="C605" s="148">
        <v>57498.66878</v>
      </c>
      <c r="D605" s="149">
        <v>1E-4</v>
      </c>
      <c r="E605" s="105">
        <f t="shared" si="305"/>
        <v>16996.904594256455</v>
      </c>
      <c r="F605" s="199">
        <f t="shared" si="306"/>
        <v>16997</v>
      </c>
      <c r="G605" s="201">
        <f t="shared" si="298"/>
        <v>-6.5579999994952232E-2</v>
      </c>
      <c r="H605" s="199"/>
      <c r="I605" s="199"/>
      <c r="K605" s="177">
        <f t="shared" si="303"/>
        <v>-6.5579999994952232E-2</v>
      </c>
      <c r="O605" s="177">
        <f t="shared" ca="1" si="307"/>
        <v>-6.7586520360035068E-2</v>
      </c>
      <c r="Q605" s="198">
        <f t="shared" si="308"/>
        <v>42480.16878</v>
      </c>
      <c r="S605" s="178">
        <f t="shared" si="304"/>
        <v>1</v>
      </c>
      <c r="Z605" s="177">
        <f t="shared" si="309"/>
        <v>16997</v>
      </c>
      <c r="AA605" s="177">
        <f t="shared" si="310"/>
        <v>-6.5761608073065442E-2</v>
      </c>
      <c r="AB605" s="177">
        <f t="shared" si="311"/>
        <v>-7.1872354025410562E-2</v>
      </c>
      <c r="AC605" s="177">
        <f t="shared" si="312"/>
        <v>-6.5579999994952232E-2</v>
      </c>
      <c r="AD605" s="177">
        <f t="shared" si="313"/>
        <v>1.8160807811321011E-4</v>
      </c>
      <c r="AE605" s="177">
        <f t="shared" si="314"/>
        <v>3.2981494035973828E-8</v>
      </c>
      <c r="AF605" s="177">
        <f t="shared" si="315"/>
        <v>-6.5579999994952232E-2</v>
      </c>
      <c r="AG605" s="178"/>
      <c r="AH605" s="177">
        <f t="shared" si="316"/>
        <v>6.2923540304583312E-3</v>
      </c>
      <c r="AI605" s="177">
        <f t="shared" si="317"/>
        <v>1.0113369373311893</v>
      </c>
      <c r="AJ605" s="177">
        <f t="shared" si="318"/>
        <v>0.65068905813939382</v>
      </c>
      <c r="AK605" s="177">
        <f t="shared" si="319"/>
        <v>-0.19366276718374664</v>
      </c>
      <c r="AL605" s="177">
        <f t="shared" si="320"/>
        <v>-1.5123234776239416</v>
      </c>
      <c r="AM605" s="177">
        <f t="shared" si="321"/>
        <v>-0.94317239442816148</v>
      </c>
      <c r="AN605" s="177">
        <f t="shared" si="323"/>
        <v>23.814216296399529</v>
      </c>
      <c r="AO605" s="177">
        <f t="shared" si="323"/>
        <v>23.814216299606123</v>
      </c>
      <c r="AP605" s="177">
        <f t="shared" si="323"/>
        <v>23.814216365828237</v>
      </c>
      <c r="AQ605" s="177">
        <f t="shared" si="323"/>
        <v>23.814217733434425</v>
      </c>
      <c r="AR605" s="177">
        <f t="shared" si="323"/>
        <v>23.814245975348587</v>
      </c>
      <c r="AS605" s="177">
        <f t="shared" si="323"/>
        <v>23.814828498294599</v>
      </c>
      <c r="AT605" s="177">
        <f t="shared" si="323"/>
        <v>23.826563980900968</v>
      </c>
      <c r="AU605" s="177">
        <f t="shared" si="322"/>
        <v>24.002070295744023</v>
      </c>
    </row>
    <row r="606" spans="1:47" s="177" customFormat="1" ht="12.95" customHeight="1" x14ac:dyDescent="0.2">
      <c r="A606" s="162" t="s">
        <v>263</v>
      </c>
      <c r="B606" s="163" t="s">
        <v>97</v>
      </c>
      <c r="C606" s="164">
        <v>57738.559999999998</v>
      </c>
      <c r="D606" s="164">
        <v>7.0000000000000001E-3</v>
      </c>
      <c r="E606" s="105">
        <f t="shared" si="305"/>
        <v>17345.898193139168</v>
      </c>
      <c r="F606" s="199">
        <f t="shared" si="306"/>
        <v>17346</v>
      </c>
      <c r="G606" s="201">
        <f t="shared" si="298"/>
        <v>-6.9980000000214204E-2</v>
      </c>
      <c r="H606" s="199"/>
      <c r="I606" s="199">
        <f>G606</f>
        <v>-6.9980000000214204E-2</v>
      </c>
      <c r="O606" s="177">
        <f t="shared" ca="1" si="307"/>
        <v>-7.0872536538169301E-2</v>
      </c>
      <c r="Q606" s="198">
        <f t="shared" si="308"/>
        <v>42720.06</v>
      </c>
      <c r="S606" s="178">
        <v>0.1</v>
      </c>
      <c r="Z606" s="177">
        <f t="shared" si="309"/>
        <v>17346</v>
      </c>
      <c r="AA606" s="177">
        <f t="shared" si="310"/>
        <v>-6.9300485326934766E-2</v>
      </c>
      <c r="AB606" s="177">
        <f t="shared" si="311"/>
        <v>-7.395392769538596E-2</v>
      </c>
      <c r="AC606" s="177">
        <f t="shared" si="312"/>
        <v>-6.9980000000214204E-2</v>
      </c>
      <c r="AD606" s="177">
        <f t="shared" si="313"/>
        <v>-6.7951467327943826E-4</v>
      </c>
      <c r="AE606" s="177">
        <f t="shared" si="314"/>
        <v>4.6174019120206174E-8</v>
      </c>
      <c r="AF606" s="177">
        <f t="shared" si="315"/>
        <v>-6.9980000000214204E-2</v>
      </c>
      <c r="AG606" s="178"/>
      <c r="AH606" s="177">
        <f t="shared" si="316"/>
        <v>3.9739276951717591E-3</v>
      </c>
      <c r="AI606" s="177">
        <f t="shared" si="317"/>
        <v>1.0504143848748444</v>
      </c>
      <c r="AJ606" s="177">
        <f t="shared" si="318"/>
        <v>0.48299420937017218</v>
      </c>
      <c r="AK606" s="177">
        <f t="shared" si="319"/>
        <v>-0.18732907766550402</v>
      </c>
      <c r="AL606" s="177">
        <f t="shared" si="320"/>
        <v>-1.3079029718343778</v>
      </c>
      <c r="AM606" s="177">
        <f t="shared" si="321"/>
        <v>-0.76645831006011877</v>
      </c>
      <c r="AN606" s="177">
        <f t="shared" si="323"/>
        <v>24.008750043681975</v>
      </c>
      <c r="AO606" s="177">
        <f t="shared" si="323"/>
        <v>24.008750110407924</v>
      </c>
      <c r="AP606" s="177">
        <f t="shared" si="323"/>
        <v>24.008750906447425</v>
      </c>
      <c r="AQ606" s="177">
        <f t="shared" si="323"/>
        <v>24.008760403084001</v>
      </c>
      <c r="AR606" s="177">
        <f t="shared" si="323"/>
        <v>24.008873682076661</v>
      </c>
      <c r="AS606" s="177">
        <f t="shared" si="323"/>
        <v>24.010222852755735</v>
      </c>
      <c r="AT606" s="177">
        <f t="shared" si="323"/>
        <v>24.026010668625105</v>
      </c>
      <c r="AU606" s="177">
        <f t="shared" si="322"/>
        <v>24.183700348119725</v>
      </c>
    </row>
    <row r="607" spans="1:47" s="177" customFormat="1" ht="12.95" customHeight="1" x14ac:dyDescent="0.2">
      <c r="A607" s="165" t="s">
        <v>280</v>
      </c>
      <c r="B607" s="166" t="s">
        <v>97</v>
      </c>
      <c r="C607" s="167">
        <v>57773.616880000103</v>
      </c>
      <c r="D607" s="149">
        <v>1E-4</v>
      </c>
      <c r="E607" s="105">
        <f t="shared" si="305"/>
        <v>17396.89892053901</v>
      </c>
      <c r="F607" s="199">
        <f t="shared" si="306"/>
        <v>17397</v>
      </c>
      <c r="G607" s="201">
        <f t="shared" si="298"/>
        <v>-6.9479999896429945E-2</v>
      </c>
      <c r="H607" s="199"/>
      <c r="I607" s="199"/>
      <c r="K607" s="177">
        <f t="shared" ref="K607:K647" si="324">G607</f>
        <v>-6.9479999896429945E-2</v>
      </c>
      <c r="O607" s="177">
        <f t="shared" ca="1" si="307"/>
        <v>-7.1352728014057121E-2</v>
      </c>
      <c r="Q607" s="198">
        <f t="shared" si="308"/>
        <v>42755.116880000103</v>
      </c>
      <c r="S607" s="178">
        <f t="shared" ref="S607:S648" si="325">S$18</f>
        <v>1</v>
      </c>
      <c r="Z607" s="177">
        <f t="shared" si="309"/>
        <v>17397</v>
      </c>
      <c r="AA607" s="177">
        <f t="shared" si="310"/>
        <v>-6.9839701042054017E-2</v>
      </c>
      <c r="AB607" s="177">
        <f t="shared" si="311"/>
        <v>-7.3092623935091985E-2</v>
      </c>
      <c r="AC607" s="177">
        <f t="shared" si="312"/>
        <v>-6.9479999896429945E-2</v>
      </c>
      <c r="AD607" s="177">
        <f t="shared" si="313"/>
        <v>3.5970114562407229E-4</v>
      </c>
      <c r="AE607" s="177">
        <f t="shared" si="314"/>
        <v>1.2938491416327007E-7</v>
      </c>
      <c r="AF607" s="177">
        <f t="shared" si="315"/>
        <v>-6.9479999896429945E-2</v>
      </c>
      <c r="AG607" s="178"/>
      <c r="AH607" s="177">
        <f t="shared" si="316"/>
        <v>3.6126240386620385E-3</v>
      </c>
      <c r="AI607" s="177">
        <f t="shared" si="317"/>
        <v>1.0562321138738315</v>
      </c>
      <c r="AJ607" s="177">
        <f t="shared" si="318"/>
        <v>0.45545109646483367</v>
      </c>
      <c r="AK607" s="177">
        <f t="shared" si="319"/>
        <v>-0.18566567510069762</v>
      </c>
      <c r="AL607" s="177">
        <f t="shared" si="320"/>
        <v>-1.2767108049153637</v>
      </c>
      <c r="AM607" s="177">
        <f t="shared" si="321"/>
        <v>-0.74199067339140079</v>
      </c>
      <c r="AN607" s="177">
        <f t="shared" si="323"/>
        <v>24.037800528156705</v>
      </c>
      <c r="AO607" s="177">
        <f t="shared" si="323"/>
        <v>24.03780061979106</v>
      </c>
      <c r="AP607" s="177">
        <f t="shared" si="323"/>
        <v>24.03780165091128</v>
      </c>
      <c r="AQ607" s="177">
        <f t="shared" si="323"/>
        <v>24.037813253501483</v>
      </c>
      <c r="AR607" s="177">
        <f t="shared" si="323"/>
        <v>24.037943792632618</v>
      </c>
      <c r="AS607" s="177">
        <f t="shared" si="323"/>
        <v>24.039410199301795</v>
      </c>
      <c r="AT607" s="177">
        <f t="shared" si="323"/>
        <v>24.055606876797235</v>
      </c>
      <c r="AU607" s="177">
        <f t="shared" si="322"/>
        <v>24.210242275544253</v>
      </c>
    </row>
    <row r="608" spans="1:47" s="177" customFormat="1" ht="12.95" customHeight="1" x14ac:dyDescent="0.2">
      <c r="A608" s="81" t="s">
        <v>269</v>
      </c>
      <c r="B608" s="82" t="s">
        <v>97</v>
      </c>
      <c r="C608" s="168">
        <v>57796.987099999998</v>
      </c>
      <c r="D608" s="81" t="s">
        <v>270</v>
      </c>
      <c r="E608" s="105">
        <f t="shared" si="305"/>
        <v>17430.897902179291</v>
      </c>
      <c r="F608" s="199">
        <f t="shared" si="306"/>
        <v>17431</v>
      </c>
      <c r="G608" s="201">
        <f t="shared" si="298"/>
        <v>-7.0179999995161779E-2</v>
      </c>
      <c r="H608" s="199"/>
      <c r="I608" s="199"/>
      <c r="K608" s="177">
        <f t="shared" si="324"/>
        <v>-7.0179999995161779E-2</v>
      </c>
      <c r="O608" s="177">
        <f t="shared" ca="1" si="307"/>
        <v>-7.167285566464901E-2</v>
      </c>
      <c r="Q608" s="198">
        <f t="shared" si="308"/>
        <v>42778.487099999998</v>
      </c>
      <c r="S608" s="178">
        <f t="shared" si="325"/>
        <v>1</v>
      </c>
      <c r="Z608" s="177">
        <f t="shared" si="309"/>
        <v>17431</v>
      </c>
      <c r="AA608" s="177">
        <f t="shared" si="310"/>
        <v>-7.0201949529331981E-2</v>
      </c>
      <c r="AB608" s="177">
        <f t="shared" si="311"/>
        <v>-7.3548922012011422E-2</v>
      </c>
      <c r="AC608" s="177">
        <f t="shared" si="312"/>
        <v>-7.0179999995161779E-2</v>
      </c>
      <c r="AD608" s="177">
        <f t="shared" si="313"/>
        <v>2.1949534170201401E-5</v>
      </c>
      <c r="AE608" s="177">
        <f t="shared" si="314"/>
        <v>4.8178205028883896E-10</v>
      </c>
      <c r="AF608" s="177">
        <f t="shared" si="315"/>
        <v>-7.0179999995161779E-2</v>
      </c>
      <c r="AG608" s="178"/>
      <c r="AH608" s="177">
        <f t="shared" si="316"/>
        <v>3.3689220168496461E-3</v>
      </c>
      <c r="AI608" s="177">
        <f t="shared" si="317"/>
        <v>1.0601159639645665</v>
      </c>
      <c r="AJ608" s="177">
        <f t="shared" si="318"/>
        <v>0.4366684899681853</v>
      </c>
      <c r="AK608" s="177">
        <f t="shared" si="319"/>
        <v>-0.18444474624647972</v>
      </c>
      <c r="AL608" s="177">
        <f t="shared" si="320"/>
        <v>-1.255724054398526</v>
      </c>
      <c r="AM608" s="177">
        <f t="shared" si="321"/>
        <v>-0.72584528389870473</v>
      </c>
      <c r="AN608" s="177">
        <f t="shared" si="323"/>
        <v>24.057256722279092</v>
      </c>
      <c r="AO608" s="177">
        <f t="shared" si="323"/>
        <v>24.057256834077329</v>
      </c>
      <c r="AP608" s="177">
        <f t="shared" si="323"/>
        <v>24.057258046550295</v>
      </c>
      <c r="AQ608" s="177">
        <f t="shared" si="323"/>
        <v>24.057271195873472</v>
      </c>
      <c r="AR608" s="177">
        <f t="shared" si="323"/>
        <v>24.057413780316999</v>
      </c>
      <c r="AS608" s="177">
        <f t="shared" si="323"/>
        <v>24.058957484021715</v>
      </c>
      <c r="AT608" s="177">
        <f t="shared" si="323"/>
        <v>24.075398335013716</v>
      </c>
      <c r="AU608" s="177">
        <f t="shared" si="322"/>
        <v>24.227936893827273</v>
      </c>
    </row>
    <row r="609" spans="1:47" s="177" customFormat="1" ht="12.95" customHeight="1" x14ac:dyDescent="0.2">
      <c r="A609" s="81" t="s">
        <v>269</v>
      </c>
      <c r="B609" s="82" t="s">
        <v>96</v>
      </c>
      <c r="C609" s="168">
        <v>57797.330600000001</v>
      </c>
      <c r="D609" s="81" t="s">
        <v>270</v>
      </c>
      <c r="E609" s="105">
        <f t="shared" si="305"/>
        <v>17431.397625767411</v>
      </c>
      <c r="F609" s="199">
        <f t="shared" si="306"/>
        <v>17431.5</v>
      </c>
      <c r="G609" s="201">
        <f t="shared" si="298"/>
        <v>-7.0369999993999954E-2</v>
      </c>
      <c r="H609" s="199"/>
      <c r="I609" s="199"/>
      <c r="K609" s="177">
        <f t="shared" si="324"/>
        <v>-7.0369999993999954E-2</v>
      </c>
      <c r="O609" s="177">
        <f t="shared" ca="1" si="307"/>
        <v>-7.1677563424216523E-2</v>
      </c>
      <c r="Q609" s="198">
        <f t="shared" si="308"/>
        <v>42778.830600000001</v>
      </c>
      <c r="S609" s="178">
        <f t="shared" si="325"/>
        <v>1</v>
      </c>
      <c r="Z609" s="177">
        <f t="shared" si="309"/>
        <v>17431.5</v>
      </c>
      <c r="AA609" s="177">
        <f t="shared" si="310"/>
        <v>-7.0207292779767394E-2</v>
      </c>
      <c r="AB609" s="177">
        <f t="shared" si="311"/>
        <v>-7.3735321723264552E-2</v>
      </c>
      <c r="AC609" s="177">
        <f t="shared" si="312"/>
        <v>-7.0369999993999954E-2</v>
      </c>
      <c r="AD609" s="177">
        <f t="shared" si="313"/>
        <v>-1.6270721423256029E-4</v>
      </c>
      <c r="AE609" s="177">
        <f t="shared" si="314"/>
        <v>2.647363756332027E-8</v>
      </c>
      <c r="AF609" s="177">
        <f t="shared" si="315"/>
        <v>-7.0369999993999954E-2</v>
      </c>
      <c r="AG609" s="178"/>
      <c r="AH609" s="177">
        <f t="shared" si="316"/>
        <v>3.3653217292645959E-3</v>
      </c>
      <c r="AI609" s="177">
        <f t="shared" si="317"/>
        <v>1.0601730981854309</v>
      </c>
      <c r="AJ609" s="177">
        <f t="shared" si="318"/>
        <v>0.4363897848781067</v>
      </c>
      <c r="AK609" s="177">
        <f t="shared" si="319"/>
        <v>-0.1844261147345567</v>
      </c>
      <c r="AL609" s="177">
        <f t="shared" si="320"/>
        <v>-1.2554142754137867</v>
      </c>
      <c r="AM609" s="177">
        <f t="shared" si="321"/>
        <v>-0.72560881724719106</v>
      </c>
      <c r="AN609" s="177">
        <f t="shared" si="323"/>
        <v>24.057543375652383</v>
      </c>
      <c r="AO609" s="177">
        <f t="shared" si="323"/>
        <v>24.057543487770104</v>
      </c>
      <c r="AP609" s="177">
        <f t="shared" si="323"/>
        <v>24.05754470306313</v>
      </c>
      <c r="AQ609" s="177">
        <f t="shared" si="323"/>
        <v>24.057557875980592</v>
      </c>
      <c r="AR609" s="177">
        <f t="shared" si="323"/>
        <v>24.057700640506123</v>
      </c>
      <c r="AS609" s="177">
        <f t="shared" si="323"/>
        <v>24.059245473856866</v>
      </c>
      <c r="AT609" s="177">
        <f t="shared" si="323"/>
        <v>24.075689743826786</v>
      </c>
      <c r="AU609" s="177">
        <f t="shared" si="322"/>
        <v>24.228197108802025</v>
      </c>
    </row>
    <row r="610" spans="1:47" s="177" customFormat="1" ht="12.95" customHeight="1" x14ac:dyDescent="0.2">
      <c r="A610" s="85" t="s">
        <v>268</v>
      </c>
      <c r="B610" s="86" t="s">
        <v>97</v>
      </c>
      <c r="C610" s="85">
        <v>57797.673699999999</v>
      </c>
      <c r="D610" s="85">
        <v>1E-4</v>
      </c>
      <c r="E610" s="105">
        <f t="shared" si="305"/>
        <v>17431.896767435774</v>
      </c>
      <c r="F610" s="199">
        <f t="shared" si="306"/>
        <v>17432</v>
      </c>
      <c r="G610" s="201">
        <f t="shared" si="298"/>
        <v>-7.0959999997285195E-2</v>
      </c>
      <c r="H610" s="199"/>
      <c r="I610" s="199"/>
      <c r="K610" s="177">
        <f t="shared" si="324"/>
        <v>-7.0959999997285195E-2</v>
      </c>
      <c r="O610" s="177">
        <f t="shared" ca="1" si="307"/>
        <v>-7.1682271183784063E-2</v>
      </c>
      <c r="Q610" s="198">
        <f t="shared" si="308"/>
        <v>42779.173699999999</v>
      </c>
      <c r="S610" s="178">
        <f t="shared" si="325"/>
        <v>1</v>
      </c>
      <c r="Z610" s="177">
        <f t="shared" si="309"/>
        <v>17432</v>
      </c>
      <c r="AA610" s="177">
        <f t="shared" si="310"/>
        <v>-7.0212636490133068E-2</v>
      </c>
      <c r="AB610" s="177">
        <f t="shared" si="311"/>
        <v>-7.4321720968381619E-2</v>
      </c>
      <c r="AC610" s="177">
        <f t="shared" si="312"/>
        <v>-7.0959999997285195E-2</v>
      </c>
      <c r="AD610" s="177">
        <f t="shared" si="313"/>
        <v>-7.4736350715212674E-4</v>
      </c>
      <c r="AE610" s="177">
        <f t="shared" si="314"/>
        <v>5.5855221182272703E-7</v>
      </c>
      <c r="AF610" s="177">
        <f t="shared" si="315"/>
        <v>-7.0959999997285195E-2</v>
      </c>
      <c r="AG610" s="178"/>
      <c r="AH610" s="177">
        <f t="shared" si="316"/>
        <v>3.3617209710964215E-3</v>
      </c>
      <c r="AI610" s="177">
        <f t="shared" si="317"/>
        <v>1.0602302327894295</v>
      </c>
      <c r="AJ610" s="177">
        <f t="shared" si="318"/>
        <v>0.43611100786253559</v>
      </c>
      <c r="AK610" s="177">
        <f t="shared" si="319"/>
        <v>-0.18440746351340689</v>
      </c>
      <c r="AL610" s="177">
        <f t="shared" si="320"/>
        <v>-1.2551044630381718</v>
      </c>
      <c r="AM610" s="177">
        <f t="shared" si="321"/>
        <v>-0.72537237826229672</v>
      </c>
      <c r="AN610" s="177">
        <f t="shared" si="323"/>
        <v>24.0578300444744</v>
      </c>
      <c r="AO610" s="177">
        <f t="shared" si="323"/>
        <v>24.057830156912292</v>
      </c>
      <c r="AP610" s="177">
        <f t="shared" si="323"/>
        <v>24.057831375029885</v>
      </c>
      <c r="AQ610" s="177">
        <f t="shared" si="323"/>
        <v>24.057844571566111</v>
      </c>
      <c r="AR610" s="177">
        <f t="shared" si="323"/>
        <v>24.057987516255594</v>
      </c>
      <c r="AS610" s="177">
        <f t="shared" si="323"/>
        <v>24.059533479024246</v>
      </c>
      <c r="AT610" s="177">
        <f t="shared" si="323"/>
        <v>24.075981162966411</v>
      </c>
      <c r="AU610" s="177">
        <f t="shared" si="322"/>
        <v>24.228457323776777</v>
      </c>
    </row>
    <row r="611" spans="1:47" s="177" customFormat="1" ht="12.95" customHeight="1" x14ac:dyDescent="0.2">
      <c r="A611" s="85" t="s">
        <v>268</v>
      </c>
      <c r="B611" s="86" t="s">
        <v>97</v>
      </c>
      <c r="C611" s="85">
        <v>57797.674500000001</v>
      </c>
      <c r="D611" s="85">
        <v>1E-4</v>
      </c>
      <c r="E611" s="105">
        <f t="shared" si="305"/>
        <v>17431.897931275282</v>
      </c>
      <c r="F611" s="199">
        <f t="shared" si="306"/>
        <v>17432</v>
      </c>
      <c r="G611" s="201">
        <f t="shared" ref="G611:G642" si="326">C611-(C$7+C$8*F611)</f>
        <v>-7.0159999995667022E-2</v>
      </c>
      <c r="H611" s="199"/>
      <c r="I611" s="199"/>
      <c r="K611" s="177">
        <f t="shared" si="324"/>
        <v>-7.0159999995667022E-2</v>
      </c>
      <c r="O611" s="177">
        <f t="shared" ca="1" si="307"/>
        <v>-7.1682271183784063E-2</v>
      </c>
      <c r="Q611" s="198">
        <f t="shared" si="308"/>
        <v>42779.174500000001</v>
      </c>
      <c r="S611" s="178">
        <f t="shared" si="325"/>
        <v>1</v>
      </c>
      <c r="Z611" s="177">
        <f t="shared" si="309"/>
        <v>17432</v>
      </c>
      <c r="AA611" s="177">
        <f t="shared" si="310"/>
        <v>-7.0212636490133068E-2</v>
      </c>
      <c r="AB611" s="177">
        <f t="shared" si="311"/>
        <v>-7.3521720966763446E-2</v>
      </c>
      <c r="AC611" s="177">
        <f t="shared" si="312"/>
        <v>-7.0159999995667022E-2</v>
      </c>
      <c r="AD611" s="177">
        <f t="shared" si="313"/>
        <v>5.2636494466046235E-5</v>
      </c>
      <c r="AE611" s="177">
        <f t="shared" si="314"/>
        <v>2.7706005496741158E-9</v>
      </c>
      <c r="AF611" s="177">
        <f t="shared" si="315"/>
        <v>-7.0159999995667022E-2</v>
      </c>
      <c r="AG611" s="178"/>
      <c r="AH611" s="177">
        <f t="shared" si="316"/>
        <v>3.3617209710964215E-3</v>
      </c>
      <c r="AI611" s="177">
        <f t="shared" si="317"/>
        <v>1.0602302327894295</v>
      </c>
      <c r="AJ611" s="177">
        <f t="shared" si="318"/>
        <v>0.43611100786253559</v>
      </c>
      <c r="AK611" s="177">
        <f t="shared" si="319"/>
        <v>-0.18440746351340689</v>
      </c>
      <c r="AL611" s="177">
        <f t="shared" si="320"/>
        <v>-1.2551044630381718</v>
      </c>
      <c r="AM611" s="177">
        <f t="shared" si="321"/>
        <v>-0.72537237826229672</v>
      </c>
      <c r="AN611" s="177">
        <f t="shared" ref="AN611:AT620" si="327">$AU611+$AB$7*SIN(AO611)</f>
        <v>24.0578300444744</v>
      </c>
      <c r="AO611" s="177">
        <f t="shared" si="327"/>
        <v>24.057830156912292</v>
      </c>
      <c r="AP611" s="177">
        <f t="shared" si="327"/>
        <v>24.057831375029885</v>
      </c>
      <c r="AQ611" s="177">
        <f t="shared" si="327"/>
        <v>24.057844571566111</v>
      </c>
      <c r="AR611" s="177">
        <f t="shared" si="327"/>
        <v>24.057987516255594</v>
      </c>
      <c r="AS611" s="177">
        <f t="shared" si="327"/>
        <v>24.059533479024246</v>
      </c>
      <c r="AT611" s="177">
        <f t="shared" si="327"/>
        <v>24.075981162966411</v>
      </c>
      <c r="AU611" s="177">
        <f t="shared" si="322"/>
        <v>24.228457323776777</v>
      </c>
    </row>
    <row r="612" spans="1:47" s="177" customFormat="1" ht="12.95" customHeight="1" x14ac:dyDescent="0.2">
      <c r="A612" s="85" t="s">
        <v>268</v>
      </c>
      <c r="B612" s="86" t="s">
        <v>97</v>
      </c>
      <c r="C612" s="85">
        <v>57797.674599999998</v>
      </c>
      <c r="D612" s="85">
        <v>1E-4</v>
      </c>
      <c r="E612" s="105">
        <f t="shared" si="305"/>
        <v>17431.898076755217</v>
      </c>
      <c r="F612" s="199">
        <f t="shared" si="306"/>
        <v>17432</v>
      </c>
      <c r="G612" s="201">
        <f t="shared" si="326"/>
        <v>-7.0059999998193234E-2</v>
      </c>
      <c r="H612" s="199"/>
      <c r="I612" s="199"/>
      <c r="K612" s="177">
        <f t="shared" si="324"/>
        <v>-7.0059999998193234E-2</v>
      </c>
      <c r="O612" s="177">
        <f t="shared" ca="1" si="307"/>
        <v>-7.1682271183784063E-2</v>
      </c>
      <c r="Q612" s="198">
        <f t="shared" si="308"/>
        <v>42779.174599999998</v>
      </c>
      <c r="S612" s="178">
        <f t="shared" si="325"/>
        <v>1</v>
      </c>
      <c r="Z612" s="177">
        <f t="shared" si="309"/>
        <v>17432</v>
      </c>
      <c r="AA612" s="177">
        <f t="shared" si="310"/>
        <v>-7.0212636490133068E-2</v>
      </c>
      <c r="AB612" s="177">
        <f t="shared" si="311"/>
        <v>-7.3421720969289658E-2</v>
      </c>
      <c r="AC612" s="177">
        <f t="shared" si="312"/>
        <v>-7.0059999998193234E-2</v>
      </c>
      <c r="AD612" s="177">
        <f t="shared" si="313"/>
        <v>1.5263649193983375E-4</v>
      </c>
      <c r="AE612" s="177">
        <f t="shared" si="314"/>
        <v>2.3297898671698932E-8</v>
      </c>
      <c r="AF612" s="177">
        <f t="shared" si="315"/>
        <v>-7.0059999998193234E-2</v>
      </c>
      <c r="AG612" s="178"/>
      <c r="AH612" s="177">
        <f t="shared" si="316"/>
        <v>3.3617209710964215E-3</v>
      </c>
      <c r="AI612" s="177">
        <f t="shared" si="317"/>
        <v>1.0602302327894295</v>
      </c>
      <c r="AJ612" s="177">
        <f t="shared" si="318"/>
        <v>0.43611100786253559</v>
      </c>
      <c r="AK612" s="177">
        <f t="shared" si="319"/>
        <v>-0.18440746351340689</v>
      </c>
      <c r="AL612" s="177">
        <f t="shared" si="320"/>
        <v>-1.2551044630381718</v>
      </c>
      <c r="AM612" s="177">
        <f t="shared" si="321"/>
        <v>-0.72537237826229672</v>
      </c>
      <c r="AN612" s="177">
        <f t="shared" si="327"/>
        <v>24.0578300444744</v>
      </c>
      <c r="AO612" s="177">
        <f t="shared" si="327"/>
        <v>24.057830156912292</v>
      </c>
      <c r="AP612" s="177">
        <f t="shared" si="327"/>
        <v>24.057831375029885</v>
      </c>
      <c r="AQ612" s="177">
        <f t="shared" si="327"/>
        <v>24.057844571566111</v>
      </c>
      <c r="AR612" s="177">
        <f t="shared" si="327"/>
        <v>24.057987516255594</v>
      </c>
      <c r="AS612" s="177">
        <f t="shared" si="327"/>
        <v>24.059533479024246</v>
      </c>
      <c r="AT612" s="177">
        <f t="shared" si="327"/>
        <v>24.075981162966411</v>
      </c>
      <c r="AU612" s="177">
        <f t="shared" si="322"/>
        <v>24.228457323776777</v>
      </c>
    </row>
    <row r="613" spans="1:47" s="177" customFormat="1" ht="12.95" customHeight="1" x14ac:dyDescent="0.2">
      <c r="A613" s="85" t="s">
        <v>268</v>
      </c>
      <c r="B613" s="86" t="s">
        <v>96</v>
      </c>
      <c r="C613" s="85">
        <v>57798.705300000001</v>
      </c>
      <c r="D613" s="85">
        <v>2.9999999999999997E-4</v>
      </c>
      <c r="E613" s="105">
        <f t="shared" si="305"/>
        <v>17433.39753847945</v>
      </c>
      <c r="F613" s="199">
        <f t="shared" si="306"/>
        <v>17433.5</v>
      </c>
      <c r="G613" s="201">
        <f t="shared" si="326"/>
        <v>-7.0429999992484227E-2</v>
      </c>
      <c r="H613" s="199"/>
      <c r="I613" s="199"/>
      <c r="K613" s="177">
        <f t="shared" si="324"/>
        <v>-7.0429999992484227E-2</v>
      </c>
      <c r="O613" s="177">
        <f t="shared" ca="1" si="307"/>
        <v>-7.1696394462486629E-2</v>
      </c>
      <c r="Q613" s="198">
        <f t="shared" si="308"/>
        <v>42780.205300000001</v>
      </c>
      <c r="S613" s="178">
        <f t="shared" si="325"/>
        <v>1</v>
      </c>
      <c r="Z613" s="177">
        <f t="shared" si="309"/>
        <v>17433.5</v>
      </c>
      <c r="AA613" s="177">
        <f t="shared" si="310"/>
        <v>-7.0228670378311472E-2</v>
      </c>
      <c r="AB613" s="177">
        <f t="shared" si="311"/>
        <v>-7.3780915868077487E-2</v>
      </c>
      <c r="AC613" s="177">
        <f t="shared" si="312"/>
        <v>-7.0429999992484227E-2</v>
      </c>
      <c r="AD613" s="177">
        <f t="shared" si="313"/>
        <v>-2.0132961417275441E-4</v>
      </c>
      <c r="AE613" s="177">
        <f t="shared" si="314"/>
        <v>4.0533613542950154E-8</v>
      </c>
      <c r="AF613" s="177">
        <f t="shared" si="315"/>
        <v>-7.0429999992484227E-2</v>
      </c>
      <c r="AG613" s="178"/>
      <c r="AH613" s="177">
        <f t="shared" si="316"/>
        <v>3.3509158755932605E-3</v>
      </c>
      <c r="AI613" s="177">
        <f t="shared" si="317"/>
        <v>1.0604016388304158</v>
      </c>
      <c r="AJ613" s="177">
        <f t="shared" si="318"/>
        <v>0.43527424537698728</v>
      </c>
      <c r="AK613" s="177">
        <f t="shared" si="319"/>
        <v>-0.18435139155405736</v>
      </c>
      <c r="AL613" s="177">
        <f t="shared" si="320"/>
        <v>-1.2541748255458847</v>
      </c>
      <c r="AM613" s="177">
        <f t="shared" si="321"/>
        <v>-0.72466322717112786</v>
      </c>
      <c r="AN613" s="177">
        <f t="shared" si="327"/>
        <v>24.058690143633822</v>
      </c>
      <c r="AO613" s="177">
        <f t="shared" si="327"/>
        <v>24.058690257036343</v>
      </c>
      <c r="AP613" s="177">
        <f t="shared" si="327"/>
        <v>24.058691483654677</v>
      </c>
      <c r="AQ613" s="177">
        <f t="shared" si="327"/>
        <v>24.058704751194067</v>
      </c>
      <c r="AR613" s="177">
        <f t="shared" si="327"/>
        <v>24.0588482368656</v>
      </c>
      <c r="AS613" s="177">
        <f t="shared" si="327"/>
        <v>24.060397586509396</v>
      </c>
      <c r="AT613" s="177">
        <f t="shared" si="327"/>
        <v>24.07685548232346</v>
      </c>
      <c r="AU613" s="177">
        <f t="shared" si="322"/>
        <v>24.229237968701025</v>
      </c>
    </row>
    <row r="614" spans="1:47" s="177" customFormat="1" ht="12.95" customHeight="1" x14ac:dyDescent="0.2">
      <c r="A614" s="85" t="s">
        <v>268</v>
      </c>
      <c r="B614" s="86" t="s">
        <v>96</v>
      </c>
      <c r="C614" s="85">
        <v>57798.706599999998</v>
      </c>
      <c r="D614" s="85">
        <v>5.9999999999999995E-4</v>
      </c>
      <c r="E614" s="105">
        <f t="shared" si="305"/>
        <v>17433.399429718644</v>
      </c>
      <c r="F614" s="199">
        <f t="shared" si="306"/>
        <v>17433.5</v>
      </c>
      <c r="G614" s="201">
        <f t="shared" si="326"/>
        <v>-6.9129999996221159E-2</v>
      </c>
      <c r="H614" s="199"/>
      <c r="I614" s="199"/>
      <c r="K614" s="177">
        <f t="shared" si="324"/>
        <v>-6.9129999996221159E-2</v>
      </c>
      <c r="O614" s="177">
        <f t="shared" ca="1" si="307"/>
        <v>-7.1696394462486629E-2</v>
      </c>
      <c r="Q614" s="198">
        <f t="shared" si="308"/>
        <v>42780.206599999998</v>
      </c>
      <c r="S614" s="178">
        <f t="shared" si="325"/>
        <v>1</v>
      </c>
      <c r="Z614" s="177">
        <f t="shared" si="309"/>
        <v>17433.5</v>
      </c>
      <c r="AA614" s="177">
        <f t="shared" si="310"/>
        <v>-7.0228670378311472E-2</v>
      </c>
      <c r="AB614" s="177">
        <f t="shared" si="311"/>
        <v>-7.2480915871814419E-2</v>
      </c>
      <c r="AC614" s="177">
        <f t="shared" si="312"/>
        <v>-6.9129999996221159E-2</v>
      </c>
      <c r="AD614" s="177">
        <f t="shared" si="313"/>
        <v>1.0986703820903138E-3</v>
      </c>
      <c r="AE614" s="177">
        <f t="shared" si="314"/>
        <v>1.207076608482476E-6</v>
      </c>
      <c r="AF614" s="177">
        <f t="shared" si="315"/>
        <v>-6.9129999996221159E-2</v>
      </c>
      <c r="AG614" s="178"/>
      <c r="AH614" s="177">
        <f t="shared" si="316"/>
        <v>3.3509158755932605E-3</v>
      </c>
      <c r="AI614" s="177">
        <f t="shared" si="317"/>
        <v>1.0604016388304158</v>
      </c>
      <c r="AJ614" s="177">
        <f t="shared" si="318"/>
        <v>0.43527424537698728</v>
      </c>
      <c r="AK614" s="177">
        <f t="shared" si="319"/>
        <v>-0.18435139155405736</v>
      </c>
      <c r="AL614" s="177">
        <f t="shared" si="320"/>
        <v>-1.2541748255458847</v>
      </c>
      <c r="AM614" s="177">
        <f t="shared" si="321"/>
        <v>-0.72466322717112786</v>
      </c>
      <c r="AN614" s="177">
        <f t="shared" si="327"/>
        <v>24.058690143633822</v>
      </c>
      <c r="AO614" s="177">
        <f t="shared" si="327"/>
        <v>24.058690257036343</v>
      </c>
      <c r="AP614" s="177">
        <f t="shared" si="327"/>
        <v>24.058691483654677</v>
      </c>
      <c r="AQ614" s="177">
        <f t="shared" si="327"/>
        <v>24.058704751194067</v>
      </c>
      <c r="AR614" s="177">
        <f t="shared" si="327"/>
        <v>24.0588482368656</v>
      </c>
      <c r="AS614" s="177">
        <f t="shared" si="327"/>
        <v>24.060397586509396</v>
      </c>
      <c r="AT614" s="177">
        <f t="shared" si="327"/>
        <v>24.07685548232346</v>
      </c>
      <c r="AU614" s="177">
        <f t="shared" si="322"/>
        <v>24.229237968701025</v>
      </c>
    </row>
    <row r="615" spans="1:47" s="177" customFormat="1" ht="12.95" customHeight="1" x14ac:dyDescent="0.2">
      <c r="A615" s="85" t="s">
        <v>268</v>
      </c>
      <c r="B615" s="86" t="s">
        <v>96</v>
      </c>
      <c r="C615" s="85">
        <v>57798.707499999997</v>
      </c>
      <c r="D615" s="85">
        <v>1.1000000000000001E-3</v>
      </c>
      <c r="E615" s="105">
        <f t="shared" si="305"/>
        <v>17433.400739038087</v>
      </c>
      <c r="F615" s="199">
        <f t="shared" si="306"/>
        <v>17433.5</v>
      </c>
      <c r="G615" s="201">
        <f t="shared" si="326"/>
        <v>-6.8229999997129198E-2</v>
      </c>
      <c r="H615" s="199"/>
      <c r="I615" s="199"/>
      <c r="K615" s="177">
        <f t="shared" si="324"/>
        <v>-6.8229999997129198E-2</v>
      </c>
      <c r="O615" s="177">
        <f t="shared" ca="1" si="307"/>
        <v>-7.1696394462486629E-2</v>
      </c>
      <c r="Q615" s="198">
        <f t="shared" si="308"/>
        <v>42780.207499999997</v>
      </c>
      <c r="S615" s="178">
        <f t="shared" si="325"/>
        <v>1</v>
      </c>
      <c r="Z615" s="177">
        <f t="shared" si="309"/>
        <v>17433.5</v>
      </c>
      <c r="AA615" s="177">
        <f t="shared" si="310"/>
        <v>-7.0228670378311472E-2</v>
      </c>
      <c r="AB615" s="177">
        <f t="shared" si="311"/>
        <v>-7.1580915872722459E-2</v>
      </c>
      <c r="AC615" s="177">
        <f t="shared" si="312"/>
        <v>-6.8229999997129198E-2</v>
      </c>
      <c r="AD615" s="177">
        <f t="shared" si="313"/>
        <v>1.9986703811822742E-3</v>
      </c>
      <c r="AE615" s="177">
        <f t="shared" si="314"/>
        <v>3.9946832926152974E-6</v>
      </c>
      <c r="AF615" s="177">
        <f t="shared" si="315"/>
        <v>-6.8229999997129198E-2</v>
      </c>
      <c r="AG615" s="178"/>
      <c r="AH615" s="177">
        <f t="shared" si="316"/>
        <v>3.3509158755932605E-3</v>
      </c>
      <c r="AI615" s="177">
        <f t="shared" si="317"/>
        <v>1.0604016388304158</v>
      </c>
      <c r="AJ615" s="177">
        <f t="shared" si="318"/>
        <v>0.43527424537698728</v>
      </c>
      <c r="AK615" s="177">
        <f t="shared" si="319"/>
        <v>-0.18435139155405736</v>
      </c>
      <c r="AL615" s="177">
        <f t="shared" si="320"/>
        <v>-1.2541748255458847</v>
      </c>
      <c r="AM615" s="177">
        <f t="shared" si="321"/>
        <v>-0.72466322717112786</v>
      </c>
      <c r="AN615" s="177">
        <f t="shared" si="327"/>
        <v>24.058690143633822</v>
      </c>
      <c r="AO615" s="177">
        <f t="shared" si="327"/>
        <v>24.058690257036343</v>
      </c>
      <c r="AP615" s="177">
        <f t="shared" si="327"/>
        <v>24.058691483654677</v>
      </c>
      <c r="AQ615" s="177">
        <f t="shared" si="327"/>
        <v>24.058704751194067</v>
      </c>
      <c r="AR615" s="177">
        <f t="shared" si="327"/>
        <v>24.0588482368656</v>
      </c>
      <c r="AS615" s="177">
        <f t="shared" si="327"/>
        <v>24.060397586509396</v>
      </c>
      <c r="AT615" s="177">
        <f t="shared" si="327"/>
        <v>24.07685548232346</v>
      </c>
      <c r="AU615" s="177">
        <f t="shared" si="322"/>
        <v>24.229237968701025</v>
      </c>
    </row>
    <row r="616" spans="1:47" s="177" customFormat="1" ht="12.95" customHeight="1" x14ac:dyDescent="0.2">
      <c r="A616" s="165" t="s">
        <v>280</v>
      </c>
      <c r="B616" s="166" t="s">
        <v>96</v>
      </c>
      <c r="C616" s="167">
        <v>57799.39404999977</v>
      </c>
      <c r="D616" s="149">
        <v>1E-4</v>
      </c>
      <c r="E616" s="105">
        <f t="shared" si="305"/>
        <v>17434.399531554267</v>
      </c>
      <c r="F616" s="199">
        <f t="shared" si="306"/>
        <v>17434.5</v>
      </c>
      <c r="G616" s="201">
        <f t="shared" si="326"/>
        <v>-6.9060000227182172E-2</v>
      </c>
      <c r="H616" s="199"/>
      <c r="I616" s="199"/>
      <c r="K616" s="177">
        <f t="shared" si="324"/>
        <v>-6.9060000227182172E-2</v>
      </c>
      <c r="O616" s="177">
        <f t="shared" ca="1" si="307"/>
        <v>-7.1705809981621682E-2</v>
      </c>
      <c r="Q616" s="198">
        <f t="shared" si="308"/>
        <v>42780.89404999977</v>
      </c>
      <c r="S616" s="178">
        <f t="shared" si="325"/>
        <v>1</v>
      </c>
      <c r="Z616" s="177">
        <f t="shared" si="309"/>
        <v>17434.5</v>
      </c>
      <c r="AA616" s="177">
        <f t="shared" si="310"/>
        <v>-7.0239361932162556E-2</v>
      </c>
      <c r="AB616" s="177">
        <f t="shared" si="311"/>
        <v>-7.240371035744346E-2</v>
      </c>
      <c r="AC616" s="177">
        <f t="shared" si="312"/>
        <v>-6.9060000227182172E-2</v>
      </c>
      <c r="AD616" s="177">
        <f t="shared" si="313"/>
        <v>1.1793617049803834E-3</v>
      </c>
      <c r="AE616" s="177">
        <f t="shared" si="314"/>
        <v>1.3908940311742369E-6</v>
      </c>
      <c r="AF616" s="177">
        <f t="shared" si="315"/>
        <v>-6.9060000227182172E-2</v>
      </c>
      <c r="AG616" s="178"/>
      <c r="AH616" s="177">
        <f t="shared" si="316"/>
        <v>3.343710130261285E-3</v>
      </c>
      <c r="AI616" s="177">
        <f t="shared" si="317"/>
        <v>1.0605159113120115</v>
      </c>
      <c r="AJ616" s="177">
        <f t="shared" si="318"/>
        <v>0.43471604430208782</v>
      </c>
      <c r="AK616" s="177">
        <f t="shared" si="319"/>
        <v>-0.18431391162740304</v>
      </c>
      <c r="AL616" s="177">
        <f t="shared" si="320"/>
        <v>-1.2535549002263617</v>
      </c>
      <c r="AM616" s="177">
        <f t="shared" si="321"/>
        <v>-0.72419059786049733</v>
      </c>
      <c r="AN616" s="177">
        <f t="shared" si="327"/>
        <v>24.059263620318902</v>
      </c>
      <c r="AO616" s="177">
        <f t="shared" si="327"/>
        <v>24.059263734367956</v>
      </c>
      <c r="AP616" s="177">
        <f t="shared" si="327"/>
        <v>24.059264966676022</v>
      </c>
      <c r="AQ616" s="177">
        <f t="shared" si="327"/>
        <v>24.059278281673183</v>
      </c>
      <c r="AR616" s="177">
        <f t="shared" si="327"/>
        <v>24.059422128406396</v>
      </c>
      <c r="AS616" s="177">
        <f t="shared" si="327"/>
        <v>24.060973734808261</v>
      </c>
      <c r="AT616" s="177">
        <f t="shared" si="327"/>
        <v>24.077438413488842</v>
      </c>
      <c r="AU616" s="177">
        <f t="shared" si="322"/>
        <v>24.229758398650528</v>
      </c>
    </row>
    <row r="617" spans="1:47" s="177" customFormat="1" ht="12.95" customHeight="1" x14ac:dyDescent="0.2">
      <c r="A617" s="85" t="s">
        <v>268</v>
      </c>
      <c r="B617" s="86" t="s">
        <v>97</v>
      </c>
      <c r="C617" s="85">
        <v>57828.606099999997</v>
      </c>
      <c r="D617" s="85">
        <v>1E-4</v>
      </c>
      <c r="E617" s="105">
        <f t="shared" si="305"/>
        <v>17476.897203875586</v>
      </c>
      <c r="F617" s="199">
        <f t="shared" si="306"/>
        <v>17477</v>
      </c>
      <c r="G617" s="201">
        <f t="shared" si="326"/>
        <v>-7.0659999997587875E-2</v>
      </c>
      <c r="H617" s="199"/>
      <c r="I617" s="199"/>
      <c r="K617" s="177">
        <f t="shared" si="324"/>
        <v>-7.0659999997587875E-2</v>
      </c>
      <c r="O617" s="177">
        <f t="shared" ca="1" si="307"/>
        <v>-7.2105969544861537E-2</v>
      </c>
      <c r="Q617" s="198">
        <f t="shared" si="308"/>
        <v>42810.106099999997</v>
      </c>
      <c r="S617" s="178">
        <f t="shared" si="325"/>
        <v>1</v>
      </c>
      <c r="Z617" s="177">
        <f t="shared" si="309"/>
        <v>17477</v>
      </c>
      <c r="AA617" s="177">
        <f t="shared" si="310"/>
        <v>-7.0695422061104143E-2</v>
      </c>
      <c r="AB617" s="177">
        <f t="shared" si="311"/>
        <v>-7.3695757471971518E-2</v>
      </c>
      <c r="AC617" s="177">
        <f t="shared" si="312"/>
        <v>-7.0659999997587875E-2</v>
      </c>
      <c r="AD617" s="177">
        <f t="shared" si="313"/>
        <v>3.5422063516268865E-5</v>
      </c>
      <c r="AE617" s="177">
        <f t="shared" si="314"/>
        <v>1.2547225837505857E-9</v>
      </c>
      <c r="AF617" s="177">
        <f t="shared" si="315"/>
        <v>-7.0659999997587875E-2</v>
      </c>
      <c r="AG617" s="178"/>
      <c r="AH617" s="177">
        <f t="shared" si="316"/>
        <v>3.0357574743836405E-3</v>
      </c>
      <c r="AI617" s="177">
        <f t="shared" si="317"/>
        <v>1.0653730281419027</v>
      </c>
      <c r="AJ617" s="177">
        <f t="shared" si="318"/>
        <v>0.41072803644034067</v>
      </c>
      <c r="AK617" s="177">
        <f t="shared" si="319"/>
        <v>-0.18264764091790339</v>
      </c>
      <c r="AL617" s="177">
        <f t="shared" si="320"/>
        <v>-1.2270843711900949</v>
      </c>
      <c r="AM617" s="177">
        <f t="shared" si="321"/>
        <v>-0.7042044692128131</v>
      </c>
      <c r="AN617" s="177">
        <f t="shared" si="327"/>
        <v>24.083693508575237</v>
      </c>
      <c r="AO617" s="177">
        <f t="shared" si="327"/>
        <v>24.08369365274292</v>
      </c>
      <c r="AP617" s="177">
        <f t="shared" si="327"/>
        <v>24.083695143829804</v>
      </c>
      <c r="AQ617" s="177">
        <f t="shared" si="327"/>
        <v>24.083710565506706</v>
      </c>
      <c r="AR617" s="177">
        <f t="shared" si="327"/>
        <v>24.083870041088893</v>
      </c>
      <c r="AS617" s="177">
        <f t="shared" si="327"/>
        <v>24.085516593384632</v>
      </c>
      <c r="AT617" s="177">
        <f t="shared" si="327"/>
        <v>24.102250905484492</v>
      </c>
      <c r="AU617" s="177">
        <f t="shared" si="322"/>
        <v>24.251876671504302</v>
      </c>
    </row>
    <row r="618" spans="1:47" s="177" customFormat="1" ht="12.95" customHeight="1" x14ac:dyDescent="0.2">
      <c r="A618" s="85" t="s">
        <v>268</v>
      </c>
      <c r="B618" s="86" t="s">
        <v>97</v>
      </c>
      <c r="C618" s="85">
        <v>57828.606299999999</v>
      </c>
      <c r="D618" s="85">
        <v>1E-4</v>
      </c>
      <c r="E618" s="105">
        <f t="shared" si="305"/>
        <v>17476.897494835466</v>
      </c>
      <c r="F618" s="199">
        <f t="shared" si="306"/>
        <v>17477</v>
      </c>
      <c r="G618" s="201">
        <f t="shared" si="326"/>
        <v>-7.0459999995364342E-2</v>
      </c>
      <c r="H618" s="199"/>
      <c r="I618" s="199"/>
      <c r="K618" s="177">
        <f t="shared" si="324"/>
        <v>-7.0459999995364342E-2</v>
      </c>
      <c r="O618" s="177">
        <f t="shared" ca="1" si="307"/>
        <v>-7.2105969544861537E-2</v>
      </c>
      <c r="Q618" s="198">
        <f t="shared" si="308"/>
        <v>42810.106299999999</v>
      </c>
      <c r="S618" s="178">
        <f t="shared" si="325"/>
        <v>1</v>
      </c>
      <c r="Z618" s="177">
        <f t="shared" si="309"/>
        <v>17477</v>
      </c>
      <c r="AA618" s="177">
        <f t="shared" si="310"/>
        <v>-7.0695422061104143E-2</v>
      </c>
      <c r="AB618" s="177">
        <f t="shared" si="311"/>
        <v>-7.3495757469747985E-2</v>
      </c>
      <c r="AC618" s="177">
        <f t="shared" si="312"/>
        <v>-7.0459999995364342E-2</v>
      </c>
      <c r="AD618" s="177">
        <f t="shared" si="313"/>
        <v>2.3542206573980151E-4</v>
      </c>
      <c r="AE618" s="177">
        <f t="shared" si="314"/>
        <v>5.5423549037195426E-8</v>
      </c>
      <c r="AF618" s="177">
        <f t="shared" si="315"/>
        <v>-7.0459999995364342E-2</v>
      </c>
      <c r="AG618" s="178"/>
      <c r="AH618" s="177">
        <f t="shared" si="316"/>
        <v>3.0357574743836405E-3</v>
      </c>
      <c r="AI618" s="177">
        <f t="shared" si="317"/>
        <v>1.0653730281419027</v>
      </c>
      <c r="AJ618" s="177">
        <f t="shared" si="318"/>
        <v>0.41072803644034067</v>
      </c>
      <c r="AK618" s="177">
        <f t="shared" si="319"/>
        <v>-0.18264764091790339</v>
      </c>
      <c r="AL618" s="177">
        <f t="shared" si="320"/>
        <v>-1.2270843711900949</v>
      </c>
      <c r="AM618" s="177">
        <f t="shared" si="321"/>
        <v>-0.7042044692128131</v>
      </c>
      <c r="AN618" s="177">
        <f t="shared" si="327"/>
        <v>24.083693508575237</v>
      </c>
      <c r="AO618" s="177">
        <f t="shared" si="327"/>
        <v>24.08369365274292</v>
      </c>
      <c r="AP618" s="177">
        <f t="shared" si="327"/>
        <v>24.083695143829804</v>
      </c>
      <c r="AQ618" s="177">
        <f t="shared" si="327"/>
        <v>24.083710565506706</v>
      </c>
      <c r="AR618" s="177">
        <f t="shared" si="327"/>
        <v>24.083870041088893</v>
      </c>
      <c r="AS618" s="177">
        <f t="shared" si="327"/>
        <v>24.085516593384632</v>
      </c>
      <c r="AT618" s="177">
        <f t="shared" si="327"/>
        <v>24.102250905484492</v>
      </c>
      <c r="AU618" s="177">
        <f t="shared" si="322"/>
        <v>24.251876671504302</v>
      </c>
    </row>
    <row r="619" spans="1:47" s="177" customFormat="1" ht="12.95" customHeight="1" x14ac:dyDescent="0.2">
      <c r="A619" s="147" t="s">
        <v>275</v>
      </c>
      <c r="B619" s="147" t="s">
        <v>52</v>
      </c>
      <c r="C619" s="148">
        <v>57830.668239999999</v>
      </c>
      <c r="D619" s="149">
        <v>1E-4</v>
      </c>
      <c r="E619" s="105">
        <f t="shared" si="305"/>
        <v>17479.897203875589</v>
      </c>
      <c r="F619" s="199">
        <f t="shared" si="306"/>
        <v>17480</v>
      </c>
      <c r="G619" s="201">
        <f t="shared" si="326"/>
        <v>-7.0659999997587875E-2</v>
      </c>
      <c r="H619" s="199"/>
      <c r="I619" s="199"/>
      <c r="K619" s="177">
        <f t="shared" si="324"/>
        <v>-7.0659999997587875E-2</v>
      </c>
      <c r="O619" s="177">
        <f t="shared" ca="1" si="307"/>
        <v>-7.2134216102266696E-2</v>
      </c>
      <c r="Q619" s="198">
        <f t="shared" si="308"/>
        <v>42812.168239999999</v>
      </c>
      <c r="S619" s="178">
        <f t="shared" si="325"/>
        <v>1</v>
      </c>
      <c r="Z619" s="177">
        <f t="shared" si="309"/>
        <v>17480</v>
      </c>
      <c r="AA619" s="177">
        <f t="shared" si="310"/>
        <v>-7.072773560267813E-2</v>
      </c>
      <c r="AB619" s="177">
        <f t="shared" si="311"/>
        <v>-7.3673895667320591E-2</v>
      </c>
      <c r="AC619" s="177">
        <f t="shared" si="312"/>
        <v>-7.0659999997587875E-2</v>
      </c>
      <c r="AD619" s="177">
        <f t="shared" si="313"/>
        <v>6.7735605090255002E-5</v>
      </c>
      <c r="AE619" s="177">
        <f t="shared" si="314"/>
        <v>4.5881121969429792E-9</v>
      </c>
      <c r="AF619" s="177">
        <f t="shared" si="315"/>
        <v>-7.0659999997587875E-2</v>
      </c>
      <c r="AG619" s="178"/>
      <c r="AH619" s="177">
        <f t="shared" si="316"/>
        <v>3.0138956697327145E-3</v>
      </c>
      <c r="AI619" s="177">
        <f t="shared" si="317"/>
        <v>1.0657158622802718</v>
      </c>
      <c r="AJ619" s="177">
        <f t="shared" si="318"/>
        <v>0.4090153450115665</v>
      </c>
      <c r="AK619" s="177">
        <f t="shared" si="319"/>
        <v>-0.18252457091054267</v>
      </c>
      <c r="AL619" s="177">
        <f t="shared" si="320"/>
        <v>-1.2252067144213714</v>
      </c>
      <c r="AM619" s="177">
        <f t="shared" si="321"/>
        <v>-0.70280099959838349</v>
      </c>
      <c r="AN619" s="177">
        <f t="shared" si="327"/>
        <v>24.085422189404678</v>
      </c>
      <c r="AO619" s="177">
        <f t="shared" si="327"/>
        <v>24.085422335900471</v>
      </c>
      <c r="AP619" s="177">
        <f t="shared" si="327"/>
        <v>24.085423846526187</v>
      </c>
      <c r="AQ619" s="177">
        <f t="shared" si="327"/>
        <v>24.085439423466703</v>
      </c>
      <c r="AR619" s="177">
        <f t="shared" si="327"/>
        <v>24.085600021853438</v>
      </c>
      <c r="AS619" s="177">
        <f t="shared" si="327"/>
        <v>24.087253196521626</v>
      </c>
      <c r="AT619" s="177">
        <f t="shared" si="327"/>
        <v>24.10400515692389</v>
      </c>
      <c r="AU619" s="177">
        <f t="shared" si="322"/>
        <v>24.253437961352802</v>
      </c>
    </row>
    <row r="620" spans="1:47" s="177" customFormat="1" ht="12.95" customHeight="1" x14ac:dyDescent="0.2">
      <c r="A620" s="85" t="s">
        <v>268</v>
      </c>
      <c r="B620" s="86" t="s">
        <v>97</v>
      </c>
      <c r="C620" s="85">
        <v>57830.6685</v>
      </c>
      <c r="D620" s="85">
        <v>1E-4</v>
      </c>
      <c r="E620" s="105">
        <f t="shared" si="305"/>
        <v>17479.897582123427</v>
      </c>
      <c r="F620" s="199">
        <f t="shared" si="306"/>
        <v>17480</v>
      </c>
      <c r="G620" s="201">
        <f t="shared" si="326"/>
        <v>-7.0399999996880069E-2</v>
      </c>
      <c r="H620" s="199"/>
      <c r="I620" s="199"/>
      <c r="K620" s="177">
        <f t="shared" si="324"/>
        <v>-7.0399999996880069E-2</v>
      </c>
      <c r="O620" s="177">
        <f t="shared" ca="1" si="307"/>
        <v>-7.2134216102266696E-2</v>
      </c>
      <c r="Q620" s="198">
        <f t="shared" si="308"/>
        <v>42812.1685</v>
      </c>
      <c r="S620" s="178">
        <f t="shared" si="325"/>
        <v>1</v>
      </c>
      <c r="Z620" s="177">
        <f t="shared" si="309"/>
        <v>17480</v>
      </c>
      <c r="AA620" s="177">
        <f t="shared" si="310"/>
        <v>-7.072773560267813E-2</v>
      </c>
      <c r="AB620" s="177">
        <f t="shared" si="311"/>
        <v>-7.3413895666612786E-2</v>
      </c>
      <c r="AC620" s="177">
        <f t="shared" si="312"/>
        <v>-7.0399999996880069E-2</v>
      </c>
      <c r="AD620" s="177">
        <f t="shared" si="313"/>
        <v>3.2773560579806016E-4</v>
      </c>
      <c r="AE620" s="177">
        <f t="shared" si="314"/>
        <v>1.0741062730782148E-7</v>
      </c>
      <c r="AF620" s="177">
        <f t="shared" si="315"/>
        <v>-7.0399999996880069E-2</v>
      </c>
      <c r="AG620" s="178"/>
      <c r="AH620" s="177">
        <f t="shared" si="316"/>
        <v>3.0138956697327145E-3</v>
      </c>
      <c r="AI620" s="177">
        <f t="shared" si="317"/>
        <v>1.0657158622802718</v>
      </c>
      <c r="AJ620" s="177">
        <f t="shared" si="318"/>
        <v>0.4090153450115665</v>
      </c>
      <c r="AK620" s="177">
        <f t="shared" si="319"/>
        <v>-0.18252457091054267</v>
      </c>
      <c r="AL620" s="177">
        <f t="shared" si="320"/>
        <v>-1.2252067144213714</v>
      </c>
      <c r="AM620" s="177">
        <f t="shared" si="321"/>
        <v>-0.70280099959838349</v>
      </c>
      <c r="AN620" s="177">
        <f t="shared" si="327"/>
        <v>24.085422189404678</v>
      </c>
      <c r="AO620" s="177">
        <f t="shared" si="327"/>
        <v>24.085422335900471</v>
      </c>
      <c r="AP620" s="177">
        <f t="shared" si="327"/>
        <v>24.085423846526187</v>
      </c>
      <c r="AQ620" s="177">
        <f t="shared" si="327"/>
        <v>24.085439423466703</v>
      </c>
      <c r="AR620" s="177">
        <f t="shared" si="327"/>
        <v>24.085600021853438</v>
      </c>
      <c r="AS620" s="177">
        <f t="shared" si="327"/>
        <v>24.087253196521626</v>
      </c>
      <c r="AT620" s="177">
        <f t="shared" si="327"/>
        <v>24.10400515692389</v>
      </c>
      <c r="AU620" s="177">
        <f t="shared" si="322"/>
        <v>24.253437961352802</v>
      </c>
    </row>
    <row r="621" spans="1:47" s="177" customFormat="1" ht="12.95" customHeight="1" x14ac:dyDescent="0.2">
      <c r="A621" s="149" t="s">
        <v>271</v>
      </c>
      <c r="B621" s="169" t="s">
        <v>97</v>
      </c>
      <c r="C621" s="170">
        <v>57924.496899999998</v>
      </c>
      <c r="D621" s="170">
        <v>1E-4</v>
      </c>
      <c r="E621" s="105">
        <f t="shared" si="305"/>
        <v>17616.399080566793</v>
      </c>
      <c r="F621" s="199">
        <f t="shared" si="306"/>
        <v>17616.5</v>
      </c>
      <c r="G621" s="201">
        <f t="shared" si="326"/>
        <v>-6.9369999997434206E-2</v>
      </c>
      <c r="H621" s="199"/>
      <c r="I621" s="199"/>
      <c r="K621" s="177">
        <f t="shared" si="324"/>
        <v>-6.9369999997434206E-2</v>
      </c>
      <c r="O621" s="177">
        <f t="shared" ca="1" si="307"/>
        <v>-7.341943446420171E-2</v>
      </c>
      <c r="Q621" s="198">
        <f t="shared" si="308"/>
        <v>42905.996899999998</v>
      </c>
      <c r="S621" s="178">
        <f t="shared" si="325"/>
        <v>1</v>
      </c>
      <c r="Z621" s="177">
        <f t="shared" si="309"/>
        <v>17616.5</v>
      </c>
      <c r="AA621" s="177">
        <f t="shared" si="310"/>
        <v>-7.221364337542209E-2</v>
      </c>
      <c r="AB621" s="177">
        <f t="shared" si="311"/>
        <v>-7.137313622572293E-2</v>
      </c>
      <c r="AC621" s="177">
        <f t="shared" si="312"/>
        <v>-6.9369999997434206E-2</v>
      </c>
      <c r="AD621" s="177">
        <f t="shared" si="313"/>
        <v>2.8436433779878839E-3</v>
      </c>
      <c r="AE621" s="177">
        <f t="shared" si="314"/>
        <v>8.0863076611743437E-6</v>
      </c>
      <c r="AF621" s="177">
        <f t="shared" si="315"/>
        <v>-6.9369999997434206E-2</v>
      </c>
      <c r="AG621" s="178"/>
      <c r="AH621" s="177">
        <f t="shared" si="316"/>
        <v>2.0031362282887182E-3</v>
      </c>
      <c r="AI621" s="177">
        <f t="shared" si="317"/>
        <v>1.0812769400053548</v>
      </c>
      <c r="AJ621" s="177">
        <f t="shared" si="318"/>
        <v>0.32844670789626629</v>
      </c>
      <c r="AK621" s="177">
        <f t="shared" si="319"/>
        <v>-0.17614724682686173</v>
      </c>
      <c r="AL621" s="177">
        <f t="shared" si="320"/>
        <v>-1.1384905325584425</v>
      </c>
      <c r="AM621" s="177">
        <f t="shared" si="321"/>
        <v>-0.63990425733366429</v>
      </c>
      <c r="AN621" s="177">
        <f t="shared" ref="AN621:AT630" si="328">$AU621+$AB$7*SIN(AO621)</f>
        <v>24.164664785922895</v>
      </c>
      <c r="AO621" s="177">
        <f t="shared" si="328"/>
        <v>24.164665070067667</v>
      </c>
      <c r="AP621" s="177">
        <f t="shared" si="328"/>
        <v>24.164667653841889</v>
      </c>
      <c r="AQ621" s="177">
        <f t="shared" si="328"/>
        <v>24.164691148072123</v>
      </c>
      <c r="AR621" s="177">
        <f t="shared" si="328"/>
        <v>24.164904744052933</v>
      </c>
      <c r="AS621" s="177">
        <f t="shared" si="328"/>
        <v>24.166843605386276</v>
      </c>
      <c r="AT621" s="177">
        <f t="shared" si="328"/>
        <v>24.184201395749778</v>
      </c>
      <c r="AU621" s="177">
        <f t="shared" si="322"/>
        <v>24.32447664945963</v>
      </c>
    </row>
    <row r="622" spans="1:47" s="177" customFormat="1" ht="12.95" customHeight="1" x14ac:dyDescent="0.2">
      <c r="A622" s="85" t="s">
        <v>272</v>
      </c>
      <c r="B622" s="86" t="s">
        <v>97</v>
      </c>
      <c r="C622" s="85">
        <v>58102.866399999999</v>
      </c>
      <c r="D622" s="85">
        <v>1E-4</v>
      </c>
      <c r="E622" s="105">
        <f t="shared" si="305"/>
        <v>17875.890919142254</v>
      </c>
      <c r="F622" s="199">
        <f t="shared" si="306"/>
        <v>17876</v>
      </c>
      <c r="G622" s="201">
        <f t="shared" si="326"/>
        <v>-7.4979999997594859E-2</v>
      </c>
      <c r="H622" s="199"/>
      <c r="I622" s="199"/>
      <c r="K622" s="177">
        <f t="shared" si="324"/>
        <v>-7.4979999997594859E-2</v>
      </c>
      <c r="O622" s="177">
        <f t="shared" ca="1" si="307"/>
        <v>-7.5862761679748536E-2</v>
      </c>
      <c r="Q622" s="198">
        <f t="shared" si="308"/>
        <v>43084.366399999999</v>
      </c>
      <c r="S622" s="178">
        <f t="shared" si="325"/>
        <v>1</v>
      </c>
      <c r="Z622" s="177">
        <f t="shared" si="309"/>
        <v>17876</v>
      </c>
      <c r="AA622" s="177">
        <f t="shared" si="310"/>
        <v>-7.5106425613865518E-2</v>
      </c>
      <c r="AB622" s="177">
        <f t="shared" si="311"/>
        <v>-7.4991468536808631E-2</v>
      </c>
      <c r="AC622" s="177">
        <f t="shared" si="312"/>
        <v>-7.4979999997594859E-2</v>
      </c>
      <c r="AD622" s="177">
        <f t="shared" si="313"/>
        <v>1.2642561627065896E-4</v>
      </c>
      <c r="AE622" s="177">
        <f t="shared" si="314"/>
        <v>1.5983436449415907E-8</v>
      </c>
      <c r="AF622" s="177">
        <f t="shared" si="315"/>
        <v>-7.4979999997594859E-2</v>
      </c>
      <c r="AG622" s="178"/>
      <c r="AH622" s="177">
        <f t="shared" si="316"/>
        <v>1.1468539213770286E-5</v>
      </c>
      <c r="AI622" s="177">
        <f t="shared" si="317"/>
        <v>1.1101931733971633</v>
      </c>
      <c r="AJ622" s="177">
        <f t="shared" si="318"/>
        <v>0.16214401024704955</v>
      </c>
      <c r="AK622" s="177">
        <f t="shared" si="319"/>
        <v>-0.15965981986079056</v>
      </c>
      <c r="AL622" s="177">
        <f t="shared" si="320"/>
        <v>-0.96669498405875354</v>
      </c>
      <c r="AM622" s="177">
        <f t="shared" si="321"/>
        <v>-0.52487306977654968</v>
      </c>
      <c r="AN622" s="177">
        <f t="shared" si="328"/>
        <v>24.318447730637295</v>
      </c>
      <c r="AO622" s="177">
        <f t="shared" si="328"/>
        <v>24.318448469809145</v>
      </c>
      <c r="AP622" s="177">
        <f t="shared" si="328"/>
        <v>24.318454021032338</v>
      </c>
      <c r="AQ622" s="177">
        <f t="shared" si="328"/>
        <v>24.318495709995073</v>
      </c>
      <c r="AR622" s="177">
        <f t="shared" si="328"/>
        <v>24.318808729861459</v>
      </c>
      <c r="AS622" s="177">
        <f t="shared" si="328"/>
        <v>24.321155723315229</v>
      </c>
      <c r="AT622" s="177">
        <f t="shared" si="328"/>
        <v>24.338572533886452</v>
      </c>
      <c r="AU622" s="177">
        <f t="shared" si="322"/>
        <v>24.459528221355033</v>
      </c>
    </row>
    <row r="623" spans="1:47" s="177" customFormat="1" ht="12.95" customHeight="1" x14ac:dyDescent="0.2">
      <c r="A623" s="147" t="s">
        <v>275</v>
      </c>
      <c r="B623" s="147" t="s">
        <v>52</v>
      </c>
      <c r="C623" s="148">
        <v>58102.866499999996</v>
      </c>
      <c r="D623" s="149">
        <v>1E-4</v>
      </c>
      <c r="E623" s="105">
        <f t="shared" si="305"/>
        <v>17875.891064622188</v>
      </c>
      <c r="F623" s="199">
        <f t="shared" si="306"/>
        <v>17876</v>
      </c>
      <c r="G623" s="201">
        <f t="shared" si="326"/>
        <v>-7.4880000000121072E-2</v>
      </c>
      <c r="H623" s="199"/>
      <c r="I623" s="199"/>
      <c r="K623" s="177">
        <f t="shared" si="324"/>
        <v>-7.4880000000121072E-2</v>
      </c>
      <c r="O623" s="177">
        <f t="shared" ca="1" si="307"/>
        <v>-7.5862761679748536E-2</v>
      </c>
      <c r="Q623" s="198">
        <f t="shared" si="308"/>
        <v>43084.366499999996</v>
      </c>
      <c r="S623" s="178">
        <f t="shared" si="325"/>
        <v>1</v>
      </c>
      <c r="Z623" s="177">
        <f t="shared" si="309"/>
        <v>17876</v>
      </c>
      <c r="AA623" s="177">
        <f t="shared" si="310"/>
        <v>-7.5106425613865518E-2</v>
      </c>
      <c r="AB623" s="177">
        <f t="shared" si="311"/>
        <v>-7.4891468539334843E-2</v>
      </c>
      <c r="AC623" s="177">
        <f t="shared" si="312"/>
        <v>-7.4880000000121072E-2</v>
      </c>
      <c r="AD623" s="177">
        <f t="shared" si="313"/>
        <v>2.2642561374444647E-4</v>
      </c>
      <c r="AE623" s="177">
        <f t="shared" si="314"/>
        <v>5.1268558559549269E-8</v>
      </c>
      <c r="AF623" s="177">
        <f t="shared" si="315"/>
        <v>-7.4880000000121072E-2</v>
      </c>
      <c r="AG623" s="178"/>
      <c r="AH623" s="177">
        <f t="shared" si="316"/>
        <v>1.1468539213770286E-5</v>
      </c>
      <c r="AI623" s="177">
        <f t="shared" si="317"/>
        <v>1.1101931733971633</v>
      </c>
      <c r="AJ623" s="177">
        <f t="shared" si="318"/>
        <v>0.16214401024704955</v>
      </c>
      <c r="AK623" s="177">
        <f t="shared" si="319"/>
        <v>-0.15965981986079056</v>
      </c>
      <c r="AL623" s="177">
        <f t="shared" si="320"/>
        <v>-0.96669498405875354</v>
      </c>
      <c r="AM623" s="177">
        <f t="shared" si="321"/>
        <v>-0.52487306977654968</v>
      </c>
      <c r="AN623" s="177">
        <f t="shared" si="328"/>
        <v>24.318447730637295</v>
      </c>
      <c r="AO623" s="177">
        <f t="shared" si="328"/>
        <v>24.318448469809145</v>
      </c>
      <c r="AP623" s="177">
        <f t="shared" si="328"/>
        <v>24.318454021032338</v>
      </c>
      <c r="AQ623" s="177">
        <f t="shared" si="328"/>
        <v>24.318495709995073</v>
      </c>
      <c r="AR623" s="177">
        <f t="shared" si="328"/>
        <v>24.318808729861459</v>
      </c>
      <c r="AS623" s="177">
        <f t="shared" si="328"/>
        <v>24.321155723315229</v>
      </c>
      <c r="AT623" s="177">
        <f t="shared" si="328"/>
        <v>24.338572533886452</v>
      </c>
      <c r="AU623" s="177">
        <f t="shared" si="322"/>
        <v>24.459528221355033</v>
      </c>
    </row>
    <row r="624" spans="1:47" s="177" customFormat="1" ht="12.95" customHeight="1" x14ac:dyDescent="0.2">
      <c r="A624" s="147" t="s">
        <v>275</v>
      </c>
      <c r="B624" s="147" t="s">
        <v>52</v>
      </c>
      <c r="C624" s="148">
        <v>58104.92843</v>
      </c>
      <c r="D624" s="149">
        <v>1E-4</v>
      </c>
      <c r="E624" s="105">
        <f t="shared" si="305"/>
        <v>17878.890759114322</v>
      </c>
      <c r="F624" s="199">
        <f t="shared" si="306"/>
        <v>17879</v>
      </c>
      <c r="G624" s="201">
        <f t="shared" si="326"/>
        <v>-7.5089999998454005E-2</v>
      </c>
      <c r="H624" s="199"/>
      <c r="I624" s="199"/>
      <c r="K624" s="177">
        <f t="shared" si="324"/>
        <v>-7.5089999998454005E-2</v>
      </c>
      <c r="O624" s="177">
        <f t="shared" ca="1" si="307"/>
        <v>-7.5891008237153695E-2</v>
      </c>
      <c r="Q624" s="198">
        <f t="shared" si="308"/>
        <v>43086.42843</v>
      </c>
      <c r="S624" s="178">
        <f t="shared" si="325"/>
        <v>1</v>
      </c>
      <c r="Z624" s="177">
        <f t="shared" si="309"/>
        <v>17879</v>
      </c>
      <c r="AA624" s="177">
        <f t="shared" si="310"/>
        <v>-7.5140250132385664E-2</v>
      </c>
      <c r="AB624" s="177">
        <f t="shared" si="311"/>
        <v>-7.5078044750113496E-2</v>
      </c>
      <c r="AC624" s="177">
        <f t="shared" si="312"/>
        <v>-7.5089999998454005E-2</v>
      </c>
      <c r="AD624" s="177">
        <f t="shared" si="313"/>
        <v>5.0250133931659113E-5</v>
      </c>
      <c r="AE624" s="177">
        <f t="shared" si="314"/>
        <v>2.5250759601496787E-9</v>
      </c>
      <c r="AF624" s="177">
        <f t="shared" si="315"/>
        <v>-7.5089999998454005E-2</v>
      </c>
      <c r="AG624" s="178"/>
      <c r="AH624" s="177">
        <f t="shared" si="316"/>
        <v>-1.1955248340515203E-5</v>
      </c>
      <c r="AI624" s="177">
        <f t="shared" si="317"/>
        <v>1.1105184758347031</v>
      </c>
      <c r="AJ624" s="177">
        <f t="shared" si="318"/>
        <v>0.16013174712216158</v>
      </c>
      <c r="AK624" s="177">
        <f t="shared" si="319"/>
        <v>-0.15943481439287824</v>
      </c>
      <c r="AL624" s="177">
        <f t="shared" si="320"/>
        <v>-0.96465607591097791</v>
      </c>
      <c r="AM624" s="177">
        <f t="shared" si="321"/>
        <v>-0.5235734594770729</v>
      </c>
      <c r="AN624" s="177">
        <f t="shared" si="328"/>
        <v>24.320249111964436</v>
      </c>
      <c r="AO624" s="177">
        <f t="shared" si="328"/>
        <v>24.320249857844519</v>
      </c>
      <c r="AP624" s="177">
        <f t="shared" si="328"/>
        <v>24.320255448784973</v>
      </c>
      <c r="AQ624" s="177">
        <f t="shared" si="328"/>
        <v>24.320297356099825</v>
      </c>
      <c r="AR624" s="177">
        <f t="shared" si="328"/>
        <v>24.320611416529115</v>
      </c>
      <c r="AS624" s="177">
        <f t="shared" si="328"/>
        <v>24.322961736403045</v>
      </c>
      <c r="AT624" s="177">
        <f t="shared" si="328"/>
        <v>24.34037077048372</v>
      </c>
      <c r="AU624" s="177">
        <f t="shared" si="322"/>
        <v>24.461089511203532</v>
      </c>
    </row>
    <row r="625" spans="1:47" s="177" customFormat="1" ht="12.95" customHeight="1" x14ac:dyDescent="0.2">
      <c r="A625" s="85" t="s">
        <v>272</v>
      </c>
      <c r="B625" s="86" t="s">
        <v>97</v>
      </c>
      <c r="C625" s="85">
        <v>58104.928599999999</v>
      </c>
      <c r="D625" s="85">
        <v>1E-4</v>
      </c>
      <c r="E625" s="105">
        <f t="shared" si="305"/>
        <v>17878.891006430214</v>
      </c>
      <c r="F625" s="199">
        <f t="shared" si="306"/>
        <v>17879</v>
      </c>
      <c r="G625" s="201">
        <f t="shared" si="326"/>
        <v>-7.4919999999110587E-2</v>
      </c>
      <c r="H625" s="199"/>
      <c r="I625" s="199"/>
      <c r="K625" s="177">
        <f t="shared" si="324"/>
        <v>-7.4919999999110587E-2</v>
      </c>
      <c r="O625" s="177">
        <f t="shared" ca="1" si="307"/>
        <v>-7.5891008237153695E-2</v>
      </c>
      <c r="Q625" s="198">
        <f t="shared" si="308"/>
        <v>43086.428599999999</v>
      </c>
      <c r="S625" s="178">
        <f t="shared" si="325"/>
        <v>1</v>
      </c>
      <c r="Z625" s="177">
        <f t="shared" si="309"/>
        <v>17879</v>
      </c>
      <c r="AA625" s="177">
        <f t="shared" si="310"/>
        <v>-7.5140250132385664E-2</v>
      </c>
      <c r="AB625" s="177">
        <f t="shared" si="311"/>
        <v>-7.4908044750770078E-2</v>
      </c>
      <c r="AC625" s="177">
        <f t="shared" si="312"/>
        <v>-7.4919999999110587E-2</v>
      </c>
      <c r="AD625" s="177">
        <f t="shared" si="313"/>
        <v>2.202501332750767E-4</v>
      </c>
      <c r="AE625" s="177">
        <f t="shared" si="314"/>
        <v>4.8510121207689049E-8</v>
      </c>
      <c r="AF625" s="177">
        <f t="shared" si="315"/>
        <v>-7.4919999999110587E-2</v>
      </c>
      <c r="AG625" s="178"/>
      <c r="AH625" s="177">
        <f t="shared" si="316"/>
        <v>-1.1955248340515203E-5</v>
      </c>
      <c r="AI625" s="177">
        <f t="shared" si="317"/>
        <v>1.1105184758347031</v>
      </c>
      <c r="AJ625" s="177">
        <f t="shared" si="318"/>
        <v>0.16013174712216158</v>
      </c>
      <c r="AK625" s="177">
        <f t="shared" si="319"/>
        <v>-0.15943481439287824</v>
      </c>
      <c r="AL625" s="177">
        <f t="shared" si="320"/>
        <v>-0.96465607591097791</v>
      </c>
      <c r="AM625" s="177">
        <f t="shared" si="321"/>
        <v>-0.5235734594770729</v>
      </c>
      <c r="AN625" s="177">
        <f t="shared" si="328"/>
        <v>24.320249111964436</v>
      </c>
      <c r="AO625" s="177">
        <f t="shared" si="328"/>
        <v>24.320249857844519</v>
      </c>
      <c r="AP625" s="177">
        <f t="shared" si="328"/>
        <v>24.320255448784973</v>
      </c>
      <c r="AQ625" s="177">
        <f t="shared" si="328"/>
        <v>24.320297356099825</v>
      </c>
      <c r="AR625" s="177">
        <f t="shared" si="328"/>
        <v>24.320611416529115</v>
      </c>
      <c r="AS625" s="177">
        <f t="shared" si="328"/>
        <v>24.322961736403045</v>
      </c>
      <c r="AT625" s="177">
        <f t="shared" si="328"/>
        <v>24.34037077048372</v>
      </c>
      <c r="AU625" s="177">
        <f t="shared" si="322"/>
        <v>24.461089511203532</v>
      </c>
    </row>
    <row r="626" spans="1:47" s="177" customFormat="1" ht="12.95" customHeight="1" x14ac:dyDescent="0.2">
      <c r="A626" s="165" t="s">
        <v>280</v>
      </c>
      <c r="B626" s="166" t="s">
        <v>97</v>
      </c>
      <c r="C626" s="167">
        <v>58118.679630000144</v>
      </c>
      <c r="D626" s="149">
        <v>1E-4</v>
      </c>
      <c r="E626" s="105">
        <f t="shared" si="305"/>
        <v>17898.895996392312</v>
      </c>
      <c r="F626" s="199">
        <f t="shared" si="306"/>
        <v>17899</v>
      </c>
      <c r="G626" s="201">
        <f t="shared" si="326"/>
        <v>-7.148999985656701E-2</v>
      </c>
      <c r="H626" s="199"/>
      <c r="I626" s="199"/>
      <c r="K626" s="177">
        <f t="shared" si="324"/>
        <v>-7.148999985656701E-2</v>
      </c>
      <c r="O626" s="177">
        <f t="shared" ca="1" si="307"/>
        <v>-7.6079318619854785E-2</v>
      </c>
      <c r="Q626" s="198">
        <f t="shared" si="308"/>
        <v>43100.179630000144</v>
      </c>
      <c r="S626" s="178">
        <f t="shared" si="325"/>
        <v>1</v>
      </c>
      <c r="Z626" s="177">
        <f t="shared" si="309"/>
        <v>17899</v>
      </c>
      <c r="AA626" s="177">
        <f t="shared" si="310"/>
        <v>-7.5365907473837285E-2</v>
      </c>
      <c r="AB626" s="177">
        <f t="shared" si="311"/>
        <v>-7.1321715672570549E-2</v>
      </c>
      <c r="AC626" s="177">
        <f t="shared" si="312"/>
        <v>-7.148999985656701E-2</v>
      </c>
      <c r="AD626" s="177">
        <f t="shared" si="313"/>
        <v>3.8759076172702744E-3</v>
      </c>
      <c r="AE626" s="177">
        <f t="shared" si="314"/>
        <v>1.5022659857613736E-5</v>
      </c>
      <c r="AF626" s="177">
        <f t="shared" si="315"/>
        <v>-7.148999985656701E-2</v>
      </c>
      <c r="AG626" s="178"/>
      <c r="AH626" s="177">
        <f t="shared" si="316"/>
        <v>-1.6828418399646164E-4</v>
      </c>
      <c r="AI626" s="177">
        <f t="shared" si="317"/>
        <v>1.1126801674590165</v>
      </c>
      <c r="AJ626" s="177">
        <f t="shared" si="318"/>
        <v>0.14666989015904694</v>
      </c>
      <c r="AK626" s="177">
        <f t="shared" si="319"/>
        <v>-0.15791444963246823</v>
      </c>
      <c r="AL626" s="177">
        <f t="shared" si="320"/>
        <v>-0.9510328636552805</v>
      </c>
      <c r="AM626" s="177">
        <f t="shared" si="321"/>
        <v>-0.51492530226145927</v>
      </c>
      <c r="AN626" s="177">
        <f t="shared" si="328"/>
        <v>24.332271781080962</v>
      </c>
      <c r="AO626" s="177">
        <f t="shared" si="328"/>
        <v>24.33227257240209</v>
      </c>
      <c r="AP626" s="177">
        <f t="shared" si="328"/>
        <v>24.332278430034624</v>
      </c>
      <c r="AQ626" s="177">
        <f t="shared" si="328"/>
        <v>24.332321789155934</v>
      </c>
      <c r="AR626" s="177">
        <f t="shared" si="328"/>
        <v>24.332642680000244</v>
      </c>
      <c r="AS626" s="177">
        <f t="shared" si="328"/>
        <v>24.335014232769964</v>
      </c>
      <c r="AT626" s="177">
        <f t="shared" si="328"/>
        <v>24.352366506668272</v>
      </c>
      <c r="AU626" s="177">
        <f t="shared" si="322"/>
        <v>24.471498110193544</v>
      </c>
    </row>
    <row r="627" spans="1:47" s="177" customFormat="1" ht="12.95" customHeight="1" x14ac:dyDescent="0.2">
      <c r="A627" s="149" t="s">
        <v>273</v>
      </c>
      <c r="B627" s="171" t="s">
        <v>97</v>
      </c>
      <c r="C627" s="149">
        <v>58120.050600000191</v>
      </c>
      <c r="D627" s="149" t="s">
        <v>52</v>
      </c>
      <c r="E627" s="105">
        <f t="shared" si="305"/>
        <v>17900.890482702718</v>
      </c>
      <c r="F627" s="199">
        <f t="shared" si="306"/>
        <v>17901</v>
      </c>
      <c r="G627" s="201">
        <f t="shared" si="326"/>
        <v>-7.5279999808117282E-2</v>
      </c>
      <c r="H627" s="199"/>
      <c r="I627" s="199"/>
      <c r="K627" s="177">
        <f t="shared" si="324"/>
        <v>-7.5279999808117282E-2</v>
      </c>
      <c r="O627" s="177">
        <f t="shared" ca="1" si="307"/>
        <v>-7.6098149658124892E-2</v>
      </c>
      <c r="Q627" s="198">
        <f t="shared" si="308"/>
        <v>43101.550600000191</v>
      </c>
      <c r="S627" s="178">
        <f t="shared" si="325"/>
        <v>1</v>
      </c>
      <c r="Z627" s="177">
        <f t="shared" si="309"/>
        <v>17901</v>
      </c>
      <c r="AA627" s="177">
        <f t="shared" si="310"/>
        <v>-7.5388488005930634E-2</v>
      </c>
      <c r="AB627" s="177">
        <f t="shared" si="311"/>
        <v>-7.5096066995154198E-2</v>
      </c>
      <c r="AC627" s="177">
        <f t="shared" si="312"/>
        <v>-7.5279999808117282E-2</v>
      </c>
      <c r="AD627" s="177">
        <f t="shared" si="313"/>
        <v>1.0848819781335284E-4</v>
      </c>
      <c r="AE627" s="177">
        <f t="shared" si="314"/>
        <v>1.1769689064789175E-8</v>
      </c>
      <c r="AF627" s="177">
        <f t="shared" si="315"/>
        <v>-7.5279999808117282E-2</v>
      </c>
      <c r="AG627" s="178"/>
      <c r="AH627" s="177">
        <f t="shared" si="316"/>
        <v>-1.8393281296308789E-4</v>
      </c>
      <c r="AI627" s="177">
        <f t="shared" si="317"/>
        <v>1.1128956524371079</v>
      </c>
      <c r="AJ627" s="177">
        <f t="shared" si="318"/>
        <v>0.14531928497759092</v>
      </c>
      <c r="AK627" s="177">
        <f t="shared" si="319"/>
        <v>-0.15776046780520495</v>
      </c>
      <c r="AL627" s="177">
        <f t="shared" si="320"/>
        <v>-0.94966763041869096</v>
      </c>
      <c r="AM627" s="177">
        <f t="shared" si="321"/>
        <v>-0.51406199448201517</v>
      </c>
      <c r="AN627" s="177">
        <f t="shared" si="328"/>
        <v>24.333475332448717</v>
      </c>
      <c r="AO627" s="177">
        <f t="shared" si="328"/>
        <v>24.333476128380948</v>
      </c>
      <c r="AP627" s="177">
        <f t="shared" si="328"/>
        <v>24.333482012851647</v>
      </c>
      <c r="AQ627" s="177">
        <f t="shared" si="328"/>
        <v>24.333525516701613</v>
      </c>
      <c r="AR627" s="177">
        <f t="shared" si="328"/>
        <v>24.333847080017556</v>
      </c>
      <c r="AS627" s="177">
        <f t="shared" si="328"/>
        <v>24.336220664877334</v>
      </c>
      <c r="AT627" s="177">
        <f t="shared" si="328"/>
        <v>24.353566792992119</v>
      </c>
      <c r="AU627" s="177">
        <f t="shared" si="322"/>
        <v>24.472538970092547</v>
      </c>
    </row>
    <row r="628" spans="1:47" s="177" customFormat="1" ht="12.95" customHeight="1" x14ac:dyDescent="0.2">
      <c r="A628" s="172" t="s">
        <v>276</v>
      </c>
      <c r="B628" s="173" t="s">
        <v>97</v>
      </c>
      <c r="C628" s="174">
        <v>58175.727700000003</v>
      </c>
      <c r="D628" s="149">
        <v>1E-4</v>
      </c>
      <c r="E628" s="105">
        <f t="shared" si="305"/>
        <v>17981.889493438863</v>
      </c>
      <c r="F628" s="199">
        <f t="shared" si="306"/>
        <v>17982</v>
      </c>
      <c r="G628" s="201">
        <f t="shared" si="326"/>
        <v>-7.595999999466585E-2</v>
      </c>
      <c r="H628" s="199"/>
      <c r="I628" s="199"/>
      <c r="K628" s="177">
        <f t="shared" si="324"/>
        <v>-7.595999999466585E-2</v>
      </c>
      <c r="O628" s="177">
        <f t="shared" ca="1" si="307"/>
        <v>-7.6860806708064361E-2</v>
      </c>
      <c r="Q628" s="198">
        <f t="shared" si="308"/>
        <v>43157.227700000003</v>
      </c>
      <c r="S628" s="178">
        <f t="shared" si="325"/>
        <v>1</v>
      </c>
      <c r="Z628" s="177">
        <f t="shared" si="309"/>
        <v>17982</v>
      </c>
      <c r="AA628" s="177">
        <f t="shared" si="310"/>
        <v>-7.6304901886230167E-2</v>
      </c>
      <c r="AB628" s="177">
        <f t="shared" si="311"/>
        <v>-7.5140252139501484E-2</v>
      </c>
      <c r="AC628" s="177">
        <f t="shared" si="312"/>
        <v>-7.595999999466585E-2</v>
      </c>
      <c r="AD628" s="177">
        <f t="shared" si="313"/>
        <v>3.4490189156431705E-4</v>
      </c>
      <c r="AE628" s="177">
        <f t="shared" si="314"/>
        <v>1.1895731480464392E-7</v>
      </c>
      <c r="AF628" s="177">
        <f t="shared" si="315"/>
        <v>-7.595999999466585E-2</v>
      </c>
      <c r="AG628" s="178"/>
      <c r="AH628" s="177">
        <f t="shared" si="316"/>
        <v>-8.1974785516437032E-4</v>
      </c>
      <c r="AI628" s="177">
        <f t="shared" si="317"/>
        <v>1.121508376044311</v>
      </c>
      <c r="AJ628" s="177">
        <f t="shared" si="318"/>
        <v>8.9980139729501349E-2</v>
      </c>
      <c r="AK628" s="177">
        <f t="shared" si="319"/>
        <v>-0.15122667784617796</v>
      </c>
      <c r="AL628" s="177">
        <f t="shared" si="320"/>
        <v>-0.89393395878091297</v>
      </c>
      <c r="AM628" s="177">
        <f t="shared" si="321"/>
        <v>-0.47931977449697249</v>
      </c>
      <c r="AN628" s="177">
        <f t="shared" si="328"/>
        <v>24.382413362226455</v>
      </c>
      <c r="AO628" s="177">
        <f t="shared" si="328"/>
        <v>24.382414353810294</v>
      </c>
      <c r="AP628" s="177">
        <f t="shared" si="328"/>
        <v>24.382421341681169</v>
      </c>
      <c r="AQ628" s="177">
        <f t="shared" si="328"/>
        <v>24.382470585181974</v>
      </c>
      <c r="AR628" s="177">
        <f t="shared" si="328"/>
        <v>24.382817539894805</v>
      </c>
      <c r="AS628" s="177">
        <f t="shared" si="328"/>
        <v>24.385258908669766</v>
      </c>
      <c r="AT628" s="177">
        <f t="shared" si="328"/>
        <v>24.402284780317942</v>
      </c>
      <c r="AU628" s="177">
        <f t="shared" si="322"/>
        <v>24.514693796002092</v>
      </c>
    </row>
    <row r="629" spans="1:47" s="177" customFormat="1" ht="12.95" customHeight="1" x14ac:dyDescent="0.2">
      <c r="A629" s="172" t="s">
        <v>276</v>
      </c>
      <c r="B629" s="173" t="s">
        <v>97</v>
      </c>
      <c r="C629" s="174">
        <v>58175.727700000003</v>
      </c>
      <c r="D629" s="149">
        <v>1E-4</v>
      </c>
      <c r="E629" s="105">
        <f t="shared" si="305"/>
        <v>17981.889493438863</v>
      </c>
      <c r="F629" s="199">
        <f t="shared" si="306"/>
        <v>17982</v>
      </c>
      <c r="G629" s="201">
        <f t="shared" si="326"/>
        <v>-7.595999999466585E-2</v>
      </c>
      <c r="H629" s="199"/>
      <c r="I629" s="199"/>
      <c r="K629" s="177">
        <f t="shared" si="324"/>
        <v>-7.595999999466585E-2</v>
      </c>
      <c r="O629" s="177">
        <f t="shared" ca="1" si="307"/>
        <v>-7.6860806708064361E-2</v>
      </c>
      <c r="Q629" s="198">
        <f t="shared" si="308"/>
        <v>43157.227700000003</v>
      </c>
      <c r="S629" s="178">
        <f t="shared" si="325"/>
        <v>1</v>
      </c>
      <c r="Z629" s="177">
        <f t="shared" si="309"/>
        <v>17982</v>
      </c>
      <c r="AA629" s="177">
        <f t="shared" si="310"/>
        <v>-7.6304901886230167E-2</v>
      </c>
      <c r="AB629" s="177">
        <f t="shared" si="311"/>
        <v>-7.5140252139501484E-2</v>
      </c>
      <c r="AC629" s="177">
        <f t="shared" si="312"/>
        <v>-7.595999999466585E-2</v>
      </c>
      <c r="AD629" s="177">
        <f t="shared" si="313"/>
        <v>3.4490189156431705E-4</v>
      </c>
      <c r="AE629" s="177">
        <f t="shared" si="314"/>
        <v>1.1895731480464392E-7</v>
      </c>
      <c r="AF629" s="177">
        <f t="shared" si="315"/>
        <v>-7.595999999466585E-2</v>
      </c>
      <c r="AG629" s="178"/>
      <c r="AH629" s="177">
        <f t="shared" si="316"/>
        <v>-8.1974785516437032E-4</v>
      </c>
      <c r="AI629" s="177">
        <f t="shared" si="317"/>
        <v>1.121508376044311</v>
      </c>
      <c r="AJ629" s="177">
        <f t="shared" si="318"/>
        <v>8.9980139729501349E-2</v>
      </c>
      <c r="AK629" s="177">
        <f t="shared" si="319"/>
        <v>-0.15122667784617796</v>
      </c>
      <c r="AL629" s="177">
        <f t="shared" si="320"/>
        <v>-0.89393395878091297</v>
      </c>
      <c r="AM629" s="177">
        <f t="shared" si="321"/>
        <v>-0.47931977449697249</v>
      </c>
      <c r="AN629" s="177">
        <f t="shared" si="328"/>
        <v>24.382413362226455</v>
      </c>
      <c r="AO629" s="177">
        <f t="shared" si="328"/>
        <v>24.382414353810294</v>
      </c>
      <c r="AP629" s="177">
        <f t="shared" si="328"/>
        <v>24.382421341681169</v>
      </c>
      <c r="AQ629" s="177">
        <f t="shared" si="328"/>
        <v>24.382470585181974</v>
      </c>
      <c r="AR629" s="177">
        <f t="shared" si="328"/>
        <v>24.382817539894805</v>
      </c>
      <c r="AS629" s="177">
        <f t="shared" si="328"/>
        <v>24.385258908669766</v>
      </c>
      <c r="AT629" s="177">
        <f t="shared" si="328"/>
        <v>24.402284780317942</v>
      </c>
      <c r="AU629" s="177">
        <f t="shared" si="322"/>
        <v>24.514693796002092</v>
      </c>
    </row>
    <row r="630" spans="1:47" s="177" customFormat="1" ht="12.95" customHeight="1" x14ac:dyDescent="0.2">
      <c r="A630" s="172" t="s">
        <v>276</v>
      </c>
      <c r="B630" s="173" t="s">
        <v>97</v>
      </c>
      <c r="C630" s="174">
        <v>58175.727800000001</v>
      </c>
      <c r="D630" s="149">
        <v>1E-4</v>
      </c>
      <c r="E630" s="105">
        <f t="shared" si="305"/>
        <v>17981.889638918798</v>
      </c>
      <c r="F630" s="199">
        <f t="shared" si="306"/>
        <v>17982</v>
      </c>
      <c r="G630" s="201">
        <f t="shared" si="326"/>
        <v>-7.5859999997192062E-2</v>
      </c>
      <c r="H630" s="199"/>
      <c r="I630" s="199"/>
      <c r="K630" s="177">
        <f t="shared" si="324"/>
        <v>-7.5859999997192062E-2</v>
      </c>
      <c r="O630" s="177">
        <f t="shared" ca="1" si="307"/>
        <v>-7.6860806708064361E-2</v>
      </c>
      <c r="Q630" s="198">
        <f t="shared" si="308"/>
        <v>43157.227800000001</v>
      </c>
      <c r="S630" s="178">
        <f t="shared" si="325"/>
        <v>1</v>
      </c>
      <c r="Z630" s="177">
        <f t="shared" si="309"/>
        <v>17982</v>
      </c>
      <c r="AA630" s="177">
        <f t="shared" si="310"/>
        <v>-7.6304901886230167E-2</v>
      </c>
      <c r="AB630" s="177">
        <f t="shared" si="311"/>
        <v>-7.5040252142027697E-2</v>
      </c>
      <c r="AC630" s="177">
        <f t="shared" si="312"/>
        <v>-7.5859999997192062E-2</v>
      </c>
      <c r="AD630" s="177">
        <f t="shared" si="313"/>
        <v>4.4490188903810457E-4</v>
      </c>
      <c r="AE630" s="177">
        <f t="shared" si="314"/>
        <v>1.9793769086967392E-7</v>
      </c>
      <c r="AF630" s="177">
        <f t="shared" si="315"/>
        <v>-7.5859999997192062E-2</v>
      </c>
      <c r="AG630" s="178"/>
      <c r="AH630" s="177">
        <f t="shared" si="316"/>
        <v>-8.1974785516437032E-4</v>
      </c>
      <c r="AI630" s="177">
        <f t="shared" si="317"/>
        <v>1.121508376044311</v>
      </c>
      <c r="AJ630" s="177">
        <f t="shared" si="318"/>
        <v>8.9980139729501349E-2</v>
      </c>
      <c r="AK630" s="177">
        <f t="shared" si="319"/>
        <v>-0.15122667784617796</v>
      </c>
      <c r="AL630" s="177">
        <f t="shared" si="320"/>
        <v>-0.89393395878091297</v>
      </c>
      <c r="AM630" s="177">
        <f t="shared" si="321"/>
        <v>-0.47931977449697249</v>
      </c>
      <c r="AN630" s="177">
        <f t="shared" si="328"/>
        <v>24.382413362226455</v>
      </c>
      <c r="AO630" s="177">
        <f t="shared" si="328"/>
        <v>24.382414353810294</v>
      </c>
      <c r="AP630" s="177">
        <f t="shared" si="328"/>
        <v>24.382421341681169</v>
      </c>
      <c r="AQ630" s="177">
        <f t="shared" si="328"/>
        <v>24.382470585181974</v>
      </c>
      <c r="AR630" s="177">
        <f t="shared" si="328"/>
        <v>24.382817539894805</v>
      </c>
      <c r="AS630" s="177">
        <f t="shared" si="328"/>
        <v>24.385258908669766</v>
      </c>
      <c r="AT630" s="177">
        <f t="shared" si="328"/>
        <v>24.402284780317942</v>
      </c>
      <c r="AU630" s="177">
        <f t="shared" si="322"/>
        <v>24.514693796002092</v>
      </c>
    </row>
    <row r="631" spans="1:47" s="177" customFormat="1" ht="12.95" customHeight="1" x14ac:dyDescent="0.2">
      <c r="A631" s="172" t="s">
        <v>276</v>
      </c>
      <c r="B631" s="173" t="s">
        <v>96</v>
      </c>
      <c r="C631" s="174">
        <v>58176.755499999999</v>
      </c>
      <c r="D631" s="149">
        <v>1E-4</v>
      </c>
      <c r="E631" s="105">
        <f t="shared" si="305"/>
        <v>17983.384736244876</v>
      </c>
      <c r="F631" s="199">
        <f t="shared" si="306"/>
        <v>17983.5</v>
      </c>
      <c r="G631" s="201">
        <f t="shared" si="326"/>
        <v>-7.9229999995732214E-2</v>
      </c>
      <c r="H631" s="199"/>
      <c r="I631" s="199"/>
      <c r="K631" s="177">
        <f t="shared" si="324"/>
        <v>-7.9229999995732214E-2</v>
      </c>
      <c r="O631" s="177">
        <f t="shared" ca="1" si="307"/>
        <v>-7.6874929986766954E-2</v>
      </c>
      <c r="Q631" s="198">
        <f t="shared" si="308"/>
        <v>43158.255499999999</v>
      </c>
      <c r="S631" s="178">
        <f t="shared" si="325"/>
        <v>1</v>
      </c>
      <c r="Z631" s="177">
        <f t="shared" si="309"/>
        <v>17983.5</v>
      </c>
      <c r="AA631" s="177">
        <f t="shared" si="310"/>
        <v>-7.6321902013483017E-2</v>
      </c>
      <c r="AB631" s="177">
        <f t="shared" si="311"/>
        <v>-7.8398445651508469E-2</v>
      </c>
      <c r="AC631" s="177">
        <f t="shared" si="312"/>
        <v>-7.9229999995732214E-2</v>
      </c>
      <c r="AD631" s="177">
        <f t="shared" si="313"/>
        <v>-2.908097982249197E-3</v>
      </c>
      <c r="AE631" s="177">
        <f t="shared" si="314"/>
        <v>8.4570338743618511E-6</v>
      </c>
      <c r="AF631" s="177">
        <f t="shared" si="315"/>
        <v>-7.9229999995732214E-2</v>
      </c>
      <c r="AG631" s="178"/>
      <c r="AH631" s="177">
        <f t="shared" si="316"/>
        <v>-8.3155434422373803E-4</v>
      </c>
      <c r="AI631" s="177">
        <f t="shared" si="317"/>
        <v>1.1216656135347465</v>
      </c>
      <c r="AJ631" s="177">
        <f t="shared" si="318"/>
        <v>8.8944128770855793E-2</v>
      </c>
      <c r="AK631" s="177">
        <f t="shared" si="319"/>
        <v>-0.15110020524317985</v>
      </c>
      <c r="AL631" s="177">
        <f t="shared" si="320"/>
        <v>-0.89289377687812277</v>
      </c>
      <c r="AM631" s="177">
        <f t="shared" si="321"/>
        <v>-0.47868035332126352</v>
      </c>
      <c r="AN631" s="177">
        <f t="shared" ref="AN631:AT640" si="329">$AU631+$AB$7*SIN(AO631)</f>
        <v>24.383323163430774</v>
      </c>
      <c r="AO631" s="177">
        <f t="shared" si="329"/>
        <v>24.383324158778684</v>
      </c>
      <c r="AP631" s="177">
        <f t="shared" si="329"/>
        <v>24.383331167234477</v>
      </c>
      <c r="AQ631" s="177">
        <f t="shared" si="329"/>
        <v>24.383380513964596</v>
      </c>
      <c r="AR631" s="177">
        <f t="shared" si="329"/>
        <v>24.383727901540517</v>
      </c>
      <c r="AS631" s="177">
        <f t="shared" si="329"/>
        <v>24.38617025013545</v>
      </c>
      <c r="AT631" s="177">
        <f t="shared" si="329"/>
        <v>24.403188885360567</v>
      </c>
      <c r="AU631" s="177">
        <f t="shared" si="322"/>
        <v>24.515474440926344</v>
      </c>
    </row>
    <row r="632" spans="1:47" s="177" customFormat="1" ht="12.95" customHeight="1" x14ac:dyDescent="0.2">
      <c r="A632" s="172" t="s">
        <v>276</v>
      </c>
      <c r="B632" s="173" t="s">
        <v>96</v>
      </c>
      <c r="C632" s="174">
        <v>58176.758099999999</v>
      </c>
      <c r="D632" s="149">
        <v>1E-4</v>
      </c>
      <c r="E632" s="105">
        <f t="shared" si="305"/>
        <v>17983.38851872327</v>
      </c>
      <c r="F632" s="199">
        <f t="shared" si="306"/>
        <v>17983.5</v>
      </c>
      <c r="G632" s="201">
        <f t="shared" si="326"/>
        <v>-7.662999999593012E-2</v>
      </c>
      <c r="H632" s="199"/>
      <c r="I632" s="199"/>
      <c r="K632" s="177">
        <f t="shared" si="324"/>
        <v>-7.662999999593012E-2</v>
      </c>
      <c r="O632" s="177">
        <f t="shared" ca="1" si="307"/>
        <v>-7.6874929986766954E-2</v>
      </c>
      <c r="Q632" s="198">
        <f t="shared" si="308"/>
        <v>43158.258099999999</v>
      </c>
      <c r="S632" s="178">
        <f t="shared" si="325"/>
        <v>1</v>
      </c>
      <c r="Z632" s="177">
        <f t="shared" si="309"/>
        <v>17983.5</v>
      </c>
      <c r="AA632" s="177">
        <f t="shared" si="310"/>
        <v>-7.6321902013483017E-2</v>
      </c>
      <c r="AB632" s="177">
        <f t="shared" si="311"/>
        <v>-7.5798445651706375E-2</v>
      </c>
      <c r="AC632" s="177">
        <f t="shared" si="312"/>
        <v>-7.662999999593012E-2</v>
      </c>
      <c r="AD632" s="177">
        <f t="shared" si="313"/>
        <v>-3.0809798244710307E-4</v>
      </c>
      <c r="AE632" s="177">
        <f t="shared" si="314"/>
        <v>9.4924366787975429E-8</v>
      </c>
      <c r="AF632" s="177">
        <f t="shared" si="315"/>
        <v>-7.662999999593012E-2</v>
      </c>
      <c r="AG632" s="178"/>
      <c r="AH632" s="177">
        <f t="shared" si="316"/>
        <v>-8.3155434422373803E-4</v>
      </c>
      <c r="AI632" s="177">
        <f t="shared" si="317"/>
        <v>1.1216656135347465</v>
      </c>
      <c r="AJ632" s="177">
        <f t="shared" si="318"/>
        <v>8.8944128770855793E-2</v>
      </c>
      <c r="AK632" s="177">
        <f t="shared" si="319"/>
        <v>-0.15110020524317985</v>
      </c>
      <c r="AL632" s="177">
        <f t="shared" si="320"/>
        <v>-0.89289377687812277</v>
      </c>
      <c r="AM632" s="177">
        <f t="shared" si="321"/>
        <v>-0.47868035332126352</v>
      </c>
      <c r="AN632" s="177">
        <f t="shared" si="329"/>
        <v>24.383323163430774</v>
      </c>
      <c r="AO632" s="177">
        <f t="shared" si="329"/>
        <v>24.383324158778684</v>
      </c>
      <c r="AP632" s="177">
        <f t="shared" si="329"/>
        <v>24.383331167234477</v>
      </c>
      <c r="AQ632" s="177">
        <f t="shared" si="329"/>
        <v>24.383380513964596</v>
      </c>
      <c r="AR632" s="177">
        <f t="shared" si="329"/>
        <v>24.383727901540517</v>
      </c>
      <c r="AS632" s="177">
        <f t="shared" si="329"/>
        <v>24.38617025013545</v>
      </c>
      <c r="AT632" s="177">
        <f t="shared" si="329"/>
        <v>24.403188885360567</v>
      </c>
      <c r="AU632" s="177">
        <f t="shared" si="322"/>
        <v>24.515474440926344</v>
      </c>
    </row>
    <row r="633" spans="1:47" s="177" customFormat="1" ht="12.95" customHeight="1" x14ac:dyDescent="0.2">
      <c r="A633" s="172" t="s">
        <v>276</v>
      </c>
      <c r="B633" s="173" t="s">
        <v>96</v>
      </c>
      <c r="C633" s="174">
        <v>58176.7598</v>
      </c>
      <c r="D633" s="149">
        <v>1E-4</v>
      </c>
      <c r="E633" s="105">
        <f t="shared" si="305"/>
        <v>17983.390991882225</v>
      </c>
      <c r="F633" s="199">
        <f t="shared" si="306"/>
        <v>17983.5</v>
      </c>
      <c r="G633" s="201">
        <f t="shared" si="326"/>
        <v>-7.4929999995219987E-2</v>
      </c>
      <c r="H633" s="199"/>
      <c r="I633" s="199"/>
      <c r="K633" s="177">
        <f t="shared" si="324"/>
        <v>-7.4929999995219987E-2</v>
      </c>
      <c r="O633" s="177">
        <f t="shared" ca="1" si="307"/>
        <v>-7.6874929986766954E-2</v>
      </c>
      <c r="Q633" s="198">
        <f t="shared" si="308"/>
        <v>43158.2598</v>
      </c>
      <c r="S633" s="178">
        <f t="shared" si="325"/>
        <v>1</v>
      </c>
      <c r="Z633" s="177">
        <f t="shared" si="309"/>
        <v>17983.5</v>
      </c>
      <c r="AA633" s="177">
        <f t="shared" si="310"/>
        <v>-7.6321902013483017E-2</v>
      </c>
      <c r="AB633" s="177">
        <f t="shared" si="311"/>
        <v>-7.4098445650996242E-2</v>
      </c>
      <c r="AC633" s="177">
        <f t="shared" si="312"/>
        <v>-7.4929999995219987E-2</v>
      </c>
      <c r="AD633" s="177">
        <f t="shared" si="313"/>
        <v>1.3919020182630304E-3</v>
      </c>
      <c r="AE633" s="177">
        <f t="shared" si="314"/>
        <v>1.9373912284446972E-6</v>
      </c>
      <c r="AF633" s="177">
        <f t="shared" si="315"/>
        <v>-7.4929999995219987E-2</v>
      </c>
      <c r="AG633" s="178"/>
      <c r="AH633" s="177">
        <f t="shared" si="316"/>
        <v>-8.3155434422373803E-4</v>
      </c>
      <c r="AI633" s="177">
        <f t="shared" si="317"/>
        <v>1.1216656135347465</v>
      </c>
      <c r="AJ633" s="177">
        <f t="shared" si="318"/>
        <v>8.8944128770855793E-2</v>
      </c>
      <c r="AK633" s="177">
        <f t="shared" si="319"/>
        <v>-0.15110020524317985</v>
      </c>
      <c r="AL633" s="177">
        <f t="shared" si="320"/>
        <v>-0.89289377687812277</v>
      </c>
      <c r="AM633" s="177">
        <f t="shared" si="321"/>
        <v>-0.47868035332126352</v>
      </c>
      <c r="AN633" s="177">
        <f t="shared" si="329"/>
        <v>24.383323163430774</v>
      </c>
      <c r="AO633" s="177">
        <f t="shared" si="329"/>
        <v>24.383324158778684</v>
      </c>
      <c r="AP633" s="177">
        <f t="shared" si="329"/>
        <v>24.383331167234477</v>
      </c>
      <c r="AQ633" s="177">
        <f t="shared" si="329"/>
        <v>24.383380513964596</v>
      </c>
      <c r="AR633" s="177">
        <f t="shared" si="329"/>
        <v>24.383727901540517</v>
      </c>
      <c r="AS633" s="177">
        <f t="shared" si="329"/>
        <v>24.38617025013545</v>
      </c>
      <c r="AT633" s="177">
        <f t="shared" si="329"/>
        <v>24.403188885360567</v>
      </c>
      <c r="AU633" s="177">
        <f t="shared" si="322"/>
        <v>24.515474440926344</v>
      </c>
    </row>
    <row r="634" spans="1:47" s="177" customFormat="1" ht="12.95" customHeight="1" x14ac:dyDescent="0.2">
      <c r="A634" s="172" t="s">
        <v>276</v>
      </c>
      <c r="B634" s="173" t="s">
        <v>97</v>
      </c>
      <c r="C634" s="174">
        <v>58209.409699999997</v>
      </c>
      <c r="D634" s="149">
        <v>1E-4</v>
      </c>
      <c r="E634" s="105">
        <f t="shared" si="305"/>
        <v>18030.890046262619</v>
      </c>
      <c r="F634" s="199">
        <f t="shared" si="306"/>
        <v>18031</v>
      </c>
      <c r="G634" s="201">
        <f t="shared" si="326"/>
        <v>-7.55799999969895E-2</v>
      </c>
      <c r="H634" s="199"/>
      <c r="I634" s="199"/>
      <c r="K634" s="177">
        <f t="shared" si="324"/>
        <v>-7.55799999969895E-2</v>
      </c>
      <c r="O634" s="177">
        <f t="shared" ca="1" si="307"/>
        <v>-7.7322167145682075E-2</v>
      </c>
      <c r="Q634" s="198">
        <f t="shared" si="308"/>
        <v>43190.909699999997</v>
      </c>
      <c r="S634" s="178">
        <f t="shared" si="325"/>
        <v>1</v>
      </c>
      <c r="Z634" s="177">
        <f t="shared" si="309"/>
        <v>18031</v>
      </c>
      <c r="AA634" s="177">
        <f t="shared" si="310"/>
        <v>-7.6860631041775429E-2</v>
      </c>
      <c r="AB634" s="177">
        <f t="shared" si="311"/>
        <v>-7.4374132244807989E-2</v>
      </c>
      <c r="AC634" s="177">
        <f t="shared" si="312"/>
        <v>-7.55799999969895E-2</v>
      </c>
      <c r="AD634" s="177">
        <f t="shared" si="313"/>
        <v>1.2806310447859293E-3</v>
      </c>
      <c r="AE634" s="177">
        <f t="shared" si="314"/>
        <v>1.6400158728695009E-6</v>
      </c>
      <c r="AF634" s="177">
        <f t="shared" si="315"/>
        <v>-7.55799999969895E-2</v>
      </c>
      <c r="AG634" s="178"/>
      <c r="AH634" s="177">
        <f t="shared" si="316"/>
        <v>-1.2058677521815117E-3</v>
      </c>
      <c r="AI634" s="177">
        <f t="shared" si="317"/>
        <v>1.1265978927643887</v>
      </c>
      <c r="AJ634" s="177">
        <f t="shared" si="318"/>
        <v>5.594335858197174E-2</v>
      </c>
      <c r="AK634" s="177">
        <f t="shared" si="319"/>
        <v>-0.14699240486818935</v>
      </c>
      <c r="AL634" s="177">
        <f t="shared" si="320"/>
        <v>-0.85980453530940437</v>
      </c>
      <c r="AM634" s="177">
        <f t="shared" si="321"/>
        <v>-0.45850274008044201</v>
      </c>
      <c r="AN634" s="177">
        <f t="shared" si="329"/>
        <v>24.412199101406483</v>
      </c>
      <c r="AO634" s="177">
        <f t="shared" si="329"/>
        <v>24.412200217834332</v>
      </c>
      <c r="AP634" s="177">
        <f t="shared" si="329"/>
        <v>24.412207876282157</v>
      </c>
      <c r="AQ634" s="177">
        <f t="shared" si="329"/>
        <v>24.412260410150189</v>
      </c>
      <c r="AR634" s="177">
        <f t="shared" si="329"/>
        <v>24.412620706044365</v>
      </c>
      <c r="AS634" s="177">
        <f t="shared" si="329"/>
        <v>24.415088683247408</v>
      </c>
      <c r="AT634" s="177">
        <f t="shared" si="329"/>
        <v>24.431853870987485</v>
      </c>
      <c r="AU634" s="177">
        <f t="shared" si="322"/>
        <v>24.540194863527621</v>
      </c>
    </row>
    <row r="635" spans="1:47" s="177" customFormat="1" ht="12.95" customHeight="1" x14ac:dyDescent="0.2">
      <c r="A635" s="147" t="s">
        <v>275</v>
      </c>
      <c r="B635" s="147" t="s">
        <v>52</v>
      </c>
      <c r="C635" s="148">
        <v>58209.40986</v>
      </c>
      <c r="D635" s="149">
        <v>1E-4</v>
      </c>
      <c r="E635" s="105">
        <f t="shared" si="305"/>
        <v>18030.890279030526</v>
      </c>
      <c r="F635" s="199">
        <f t="shared" si="306"/>
        <v>18031</v>
      </c>
      <c r="G635" s="201">
        <f t="shared" si="326"/>
        <v>-7.5419999993755482E-2</v>
      </c>
      <c r="H635" s="199"/>
      <c r="I635" s="199"/>
      <c r="K635" s="177">
        <f t="shared" si="324"/>
        <v>-7.5419999993755482E-2</v>
      </c>
      <c r="O635" s="177">
        <f t="shared" ca="1" si="307"/>
        <v>-7.7322167145682075E-2</v>
      </c>
      <c r="Q635" s="198">
        <f t="shared" si="308"/>
        <v>43190.90986</v>
      </c>
      <c r="S635" s="178">
        <f t="shared" si="325"/>
        <v>1</v>
      </c>
      <c r="Z635" s="177">
        <f t="shared" si="309"/>
        <v>18031</v>
      </c>
      <c r="AA635" s="177">
        <f t="shared" si="310"/>
        <v>-7.6860631041775429E-2</v>
      </c>
      <c r="AB635" s="177">
        <f t="shared" si="311"/>
        <v>-7.4214132241573971E-2</v>
      </c>
      <c r="AC635" s="177">
        <f t="shared" si="312"/>
        <v>-7.5419999993755482E-2</v>
      </c>
      <c r="AD635" s="177">
        <f t="shared" si="313"/>
        <v>1.4406310480199469E-3</v>
      </c>
      <c r="AE635" s="177">
        <f t="shared" si="314"/>
        <v>2.0754178165190507E-6</v>
      </c>
      <c r="AF635" s="177">
        <f t="shared" si="315"/>
        <v>-7.5419999993755482E-2</v>
      </c>
      <c r="AG635" s="178"/>
      <c r="AH635" s="177">
        <f t="shared" si="316"/>
        <v>-1.2058677521815117E-3</v>
      </c>
      <c r="AI635" s="177">
        <f t="shared" si="317"/>
        <v>1.1265978927643887</v>
      </c>
      <c r="AJ635" s="177">
        <f t="shared" si="318"/>
        <v>5.594335858197174E-2</v>
      </c>
      <c r="AK635" s="177">
        <f t="shared" si="319"/>
        <v>-0.14699240486818935</v>
      </c>
      <c r="AL635" s="177">
        <f t="shared" si="320"/>
        <v>-0.85980453530940437</v>
      </c>
      <c r="AM635" s="177">
        <f t="shared" si="321"/>
        <v>-0.45850274008044201</v>
      </c>
      <c r="AN635" s="177">
        <f t="shared" si="329"/>
        <v>24.412199101406483</v>
      </c>
      <c r="AO635" s="177">
        <f t="shared" si="329"/>
        <v>24.412200217834332</v>
      </c>
      <c r="AP635" s="177">
        <f t="shared" si="329"/>
        <v>24.412207876282157</v>
      </c>
      <c r="AQ635" s="177">
        <f t="shared" si="329"/>
        <v>24.412260410150189</v>
      </c>
      <c r="AR635" s="177">
        <f t="shared" si="329"/>
        <v>24.412620706044365</v>
      </c>
      <c r="AS635" s="177">
        <f t="shared" si="329"/>
        <v>24.415088683247408</v>
      </c>
      <c r="AT635" s="177">
        <f t="shared" si="329"/>
        <v>24.431853870987485</v>
      </c>
      <c r="AU635" s="177">
        <f t="shared" si="322"/>
        <v>24.540194863527621</v>
      </c>
    </row>
    <row r="636" spans="1:47" s="177" customFormat="1" ht="12.95" customHeight="1" x14ac:dyDescent="0.2">
      <c r="A636" s="147" t="s">
        <v>275</v>
      </c>
      <c r="B636" s="147" t="s">
        <v>52</v>
      </c>
      <c r="C636" s="148">
        <v>58425.928240000001</v>
      </c>
      <c r="D636" s="149">
        <v>1E-4</v>
      </c>
      <c r="E636" s="105">
        <f t="shared" si="305"/>
        <v>18345.881084698427</v>
      </c>
      <c r="F636" s="199">
        <f t="shared" si="306"/>
        <v>18346</v>
      </c>
      <c r="G636" s="201">
        <f t="shared" si="326"/>
        <v>-8.1739999994169921E-2</v>
      </c>
      <c r="H636" s="199"/>
      <c r="I636" s="199"/>
      <c r="K636" s="177">
        <f t="shared" si="324"/>
        <v>-8.1739999994169921E-2</v>
      </c>
      <c r="O636" s="177">
        <f t="shared" ca="1" si="307"/>
        <v>-8.0288055673224445E-2</v>
      </c>
      <c r="Q636" s="198">
        <f t="shared" si="308"/>
        <v>43407.428240000001</v>
      </c>
      <c r="S636" s="178">
        <f t="shared" si="325"/>
        <v>1</v>
      </c>
      <c r="Z636" s="177">
        <f t="shared" si="309"/>
        <v>18346</v>
      </c>
      <c r="AA636" s="177">
        <f t="shared" si="310"/>
        <v>-8.0428541511337687E-2</v>
      </c>
      <c r="AB636" s="177">
        <f t="shared" si="311"/>
        <v>-7.8054124088924121E-2</v>
      </c>
      <c r="AC636" s="177">
        <f t="shared" si="312"/>
        <v>-8.1739999994169921E-2</v>
      </c>
      <c r="AD636" s="177">
        <f t="shared" si="313"/>
        <v>-1.311458482832234E-3</v>
      </c>
      <c r="AE636" s="177">
        <f t="shared" si="314"/>
        <v>1.7199233521926249E-6</v>
      </c>
      <c r="AF636" s="177">
        <f t="shared" si="315"/>
        <v>-8.1739999994169921E-2</v>
      </c>
      <c r="AG636" s="178"/>
      <c r="AH636" s="177">
        <f t="shared" si="316"/>
        <v>-3.685875905245807E-3</v>
      </c>
      <c r="AI636" s="177">
        <f t="shared" si="317"/>
        <v>1.1563695519871038</v>
      </c>
      <c r="AJ636" s="177">
        <f t="shared" si="318"/>
        <v>-0.16966217195493291</v>
      </c>
      <c r="AK636" s="177">
        <f t="shared" si="319"/>
        <v>-0.11481444487811548</v>
      </c>
      <c r="AL636" s="177">
        <f t="shared" si="320"/>
        <v>-0.63334509376972103</v>
      </c>
      <c r="AM636" s="177">
        <f t="shared" si="321"/>
        <v>-0.32770058872213453</v>
      </c>
      <c r="AN636" s="177">
        <f t="shared" si="329"/>
        <v>24.606728119576765</v>
      </c>
      <c r="AO636" s="177">
        <f t="shared" si="329"/>
        <v>24.606729986118022</v>
      </c>
      <c r="AP636" s="177">
        <f t="shared" si="329"/>
        <v>24.606741111710534</v>
      </c>
      <c r="AQ636" s="177">
        <f t="shared" si="329"/>
        <v>24.606807424751281</v>
      </c>
      <c r="AR636" s="177">
        <f t="shared" si="329"/>
        <v>24.607202624425163</v>
      </c>
      <c r="AS636" s="177">
        <f t="shared" si="329"/>
        <v>24.609555985509022</v>
      </c>
      <c r="AT636" s="177">
        <f t="shared" si="329"/>
        <v>24.623504750899617</v>
      </c>
      <c r="AU636" s="177">
        <f t="shared" si="322"/>
        <v>24.704130297620303</v>
      </c>
    </row>
    <row r="637" spans="1:47" s="177" customFormat="1" ht="12.95" customHeight="1" x14ac:dyDescent="0.2">
      <c r="A637" s="149" t="s">
        <v>274</v>
      </c>
      <c r="B637" s="171" t="s">
        <v>97</v>
      </c>
      <c r="C637" s="149">
        <v>58425.928399999997</v>
      </c>
      <c r="D637" s="149">
        <v>1E-4</v>
      </c>
      <c r="E637" s="105">
        <f t="shared" si="305"/>
        <v>18345.881317466319</v>
      </c>
      <c r="F637" s="199">
        <f t="shared" si="306"/>
        <v>18346</v>
      </c>
      <c r="G637" s="201">
        <f t="shared" si="326"/>
        <v>-8.1579999998211861E-2</v>
      </c>
      <c r="H637" s="199"/>
      <c r="I637" s="199"/>
      <c r="K637" s="177">
        <f t="shared" si="324"/>
        <v>-8.1579999998211861E-2</v>
      </c>
      <c r="O637" s="177">
        <f t="shared" ca="1" si="307"/>
        <v>-8.0288055673224445E-2</v>
      </c>
      <c r="Q637" s="198">
        <f t="shared" si="308"/>
        <v>43407.428399999997</v>
      </c>
      <c r="S637" s="178">
        <f t="shared" si="325"/>
        <v>1</v>
      </c>
      <c r="Z637" s="177">
        <f t="shared" si="309"/>
        <v>18346</v>
      </c>
      <c r="AA637" s="177">
        <f t="shared" si="310"/>
        <v>-8.0428541511337687E-2</v>
      </c>
      <c r="AB637" s="177">
        <f t="shared" si="311"/>
        <v>-7.7894124092966061E-2</v>
      </c>
      <c r="AC637" s="177">
        <f t="shared" si="312"/>
        <v>-8.1579999998211861E-2</v>
      </c>
      <c r="AD637" s="177">
        <f t="shared" si="313"/>
        <v>-1.151458486874174E-3</v>
      </c>
      <c r="AE637" s="177">
        <f t="shared" si="314"/>
        <v>1.3258566469945623E-6</v>
      </c>
      <c r="AF637" s="177">
        <f t="shared" si="315"/>
        <v>-8.1579999998211861E-2</v>
      </c>
      <c r="AG637" s="178"/>
      <c r="AH637" s="177">
        <f t="shared" si="316"/>
        <v>-3.685875905245807E-3</v>
      </c>
      <c r="AI637" s="177">
        <f t="shared" si="317"/>
        <v>1.1563695519871038</v>
      </c>
      <c r="AJ637" s="177">
        <f t="shared" si="318"/>
        <v>-0.16966217195493291</v>
      </c>
      <c r="AK637" s="177">
        <f t="shared" si="319"/>
        <v>-0.11481444487811548</v>
      </c>
      <c r="AL637" s="177">
        <f t="shared" si="320"/>
        <v>-0.63334509376972103</v>
      </c>
      <c r="AM637" s="177">
        <f t="shared" si="321"/>
        <v>-0.32770058872213453</v>
      </c>
      <c r="AN637" s="177">
        <f t="shared" si="329"/>
        <v>24.606728119576765</v>
      </c>
      <c r="AO637" s="177">
        <f t="shared" si="329"/>
        <v>24.606729986118022</v>
      </c>
      <c r="AP637" s="177">
        <f t="shared" si="329"/>
        <v>24.606741111710534</v>
      </c>
      <c r="AQ637" s="177">
        <f t="shared" si="329"/>
        <v>24.606807424751281</v>
      </c>
      <c r="AR637" s="177">
        <f t="shared" si="329"/>
        <v>24.607202624425163</v>
      </c>
      <c r="AS637" s="177">
        <f t="shared" si="329"/>
        <v>24.609555985509022</v>
      </c>
      <c r="AT637" s="177">
        <f t="shared" si="329"/>
        <v>24.623504750899617</v>
      </c>
      <c r="AU637" s="177">
        <f t="shared" si="322"/>
        <v>24.704130297620303</v>
      </c>
    </row>
    <row r="638" spans="1:47" s="177" customFormat="1" ht="12.95" customHeight="1" x14ac:dyDescent="0.2">
      <c r="A638" s="147" t="s">
        <v>275</v>
      </c>
      <c r="B638" s="147" t="s">
        <v>52</v>
      </c>
      <c r="C638" s="148">
        <v>58516.660739999999</v>
      </c>
      <c r="D638" s="149">
        <v>1E-4</v>
      </c>
      <c r="E638" s="105">
        <f t="shared" si="305"/>
        <v>18477.878669731446</v>
      </c>
      <c r="F638" s="199">
        <f t="shared" si="306"/>
        <v>18478</v>
      </c>
      <c r="G638" s="201">
        <f t="shared" si="326"/>
        <v>-8.3399999995890539E-2</v>
      </c>
      <c r="H638" s="199"/>
      <c r="I638" s="199"/>
      <c r="K638" s="177">
        <f t="shared" si="324"/>
        <v>-8.3399999995890539E-2</v>
      </c>
      <c r="O638" s="177">
        <f t="shared" ca="1" si="307"/>
        <v>-8.1530904199051707E-2</v>
      </c>
      <c r="Q638" s="198">
        <f t="shared" si="308"/>
        <v>43498.160739999999</v>
      </c>
      <c r="S638" s="178">
        <f t="shared" si="325"/>
        <v>1</v>
      </c>
      <c r="Z638" s="177">
        <f t="shared" si="309"/>
        <v>18478</v>
      </c>
      <c r="AA638" s="177">
        <f t="shared" si="310"/>
        <v>-8.1903425238085067E-2</v>
      </c>
      <c r="AB638" s="177">
        <f t="shared" si="311"/>
        <v>-7.8693866115113989E-2</v>
      </c>
      <c r="AC638" s="177">
        <f t="shared" si="312"/>
        <v>-8.3399999995890539E-2</v>
      </c>
      <c r="AD638" s="177">
        <f t="shared" si="313"/>
        <v>-1.4965747578054717E-3</v>
      </c>
      <c r="AE638" s="177">
        <f t="shared" si="314"/>
        <v>2.2397360057005064E-6</v>
      </c>
      <c r="AF638" s="177">
        <f t="shared" si="315"/>
        <v>-8.3399999995890539E-2</v>
      </c>
      <c r="AG638" s="178"/>
      <c r="AH638" s="177">
        <f t="shared" si="316"/>
        <v>-4.7061338807765449E-3</v>
      </c>
      <c r="AI638" s="177">
        <f t="shared" si="317"/>
        <v>1.1668735880145533</v>
      </c>
      <c r="AJ638" s="177">
        <f t="shared" si="318"/>
        <v>-0.26547264499242157</v>
      </c>
      <c r="AK638" s="177">
        <f t="shared" si="319"/>
        <v>-9.8929263438410922E-2</v>
      </c>
      <c r="AL638" s="177">
        <f t="shared" si="320"/>
        <v>-0.53513783026128581</v>
      </c>
      <c r="AM638" s="177">
        <f t="shared" si="321"/>
        <v>-0.27414259654119622</v>
      </c>
      <c r="AN638" s="177">
        <f t="shared" si="329"/>
        <v>24.689656555791935</v>
      </c>
      <c r="AO638" s="177">
        <f t="shared" si="329"/>
        <v>24.689658589209415</v>
      </c>
      <c r="AP638" s="177">
        <f t="shared" si="329"/>
        <v>24.689670191393699</v>
      </c>
      <c r="AQ638" s="177">
        <f t="shared" si="329"/>
        <v>24.689736389406082</v>
      </c>
      <c r="AR638" s="177">
        <f t="shared" si="329"/>
        <v>24.69011405239182</v>
      </c>
      <c r="AS638" s="177">
        <f t="shared" si="329"/>
        <v>24.692267348582053</v>
      </c>
      <c r="AT638" s="177">
        <f t="shared" si="329"/>
        <v>24.704503435045538</v>
      </c>
      <c r="AU638" s="177">
        <f t="shared" si="322"/>
        <v>24.77282705095438</v>
      </c>
    </row>
    <row r="639" spans="1:47" s="177" customFormat="1" ht="12.95" customHeight="1" x14ac:dyDescent="0.2">
      <c r="A639" s="172" t="s">
        <v>277</v>
      </c>
      <c r="B639" s="173" t="s">
        <v>97</v>
      </c>
      <c r="C639" s="174">
        <v>58516.661399999997</v>
      </c>
      <c r="D639" s="149">
        <v>1E-4</v>
      </c>
      <c r="E639" s="105">
        <f t="shared" si="305"/>
        <v>18477.879629899038</v>
      </c>
      <c r="F639" s="199">
        <f t="shared" si="306"/>
        <v>18478</v>
      </c>
      <c r="G639" s="201">
        <f t="shared" si="326"/>
        <v>-8.2739999998011626E-2</v>
      </c>
      <c r="H639" s="199"/>
      <c r="I639" s="199"/>
      <c r="K639" s="177">
        <f t="shared" si="324"/>
        <v>-8.2739999998011626E-2</v>
      </c>
      <c r="O639" s="177">
        <f t="shared" ca="1" si="307"/>
        <v>-8.1530904199051707E-2</v>
      </c>
      <c r="Q639" s="198">
        <f t="shared" si="308"/>
        <v>43498.161399999997</v>
      </c>
      <c r="S639" s="178">
        <f t="shared" si="325"/>
        <v>1</v>
      </c>
      <c r="Z639" s="177">
        <f t="shared" si="309"/>
        <v>18478</v>
      </c>
      <c r="AA639" s="177">
        <f t="shared" si="310"/>
        <v>-8.1903425238085067E-2</v>
      </c>
      <c r="AB639" s="177">
        <f t="shared" si="311"/>
        <v>-7.8033866117235076E-2</v>
      </c>
      <c r="AC639" s="177">
        <f t="shared" si="312"/>
        <v>-8.2739999998011626E-2</v>
      </c>
      <c r="AD639" s="177">
        <f t="shared" si="313"/>
        <v>-8.3657475992655883E-4</v>
      </c>
      <c r="AE639" s="177">
        <f t="shared" si="314"/>
        <v>6.9985732894617949E-7</v>
      </c>
      <c r="AF639" s="177">
        <f t="shared" si="315"/>
        <v>-8.2739999998011626E-2</v>
      </c>
      <c r="AG639" s="178"/>
      <c r="AH639" s="177">
        <f t="shared" si="316"/>
        <v>-4.7061338807765449E-3</v>
      </c>
      <c r="AI639" s="177">
        <f t="shared" si="317"/>
        <v>1.1668735880145533</v>
      </c>
      <c r="AJ639" s="177">
        <f t="shared" si="318"/>
        <v>-0.26547264499242157</v>
      </c>
      <c r="AK639" s="177">
        <f t="shared" si="319"/>
        <v>-9.8929263438410922E-2</v>
      </c>
      <c r="AL639" s="177">
        <f t="shared" si="320"/>
        <v>-0.53513783026128581</v>
      </c>
      <c r="AM639" s="177">
        <f t="shared" si="321"/>
        <v>-0.27414259654119622</v>
      </c>
      <c r="AN639" s="177">
        <f t="shared" si="329"/>
        <v>24.689656555791935</v>
      </c>
      <c r="AO639" s="177">
        <f t="shared" si="329"/>
        <v>24.689658589209415</v>
      </c>
      <c r="AP639" s="177">
        <f t="shared" si="329"/>
        <v>24.689670191393699</v>
      </c>
      <c r="AQ639" s="177">
        <f t="shared" si="329"/>
        <v>24.689736389406082</v>
      </c>
      <c r="AR639" s="177">
        <f t="shared" si="329"/>
        <v>24.69011405239182</v>
      </c>
      <c r="AS639" s="177">
        <f t="shared" si="329"/>
        <v>24.692267348582053</v>
      </c>
      <c r="AT639" s="177">
        <f t="shared" si="329"/>
        <v>24.704503435045538</v>
      </c>
      <c r="AU639" s="177">
        <f t="shared" si="322"/>
        <v>24.77282705095438</v>
      </c>
    </row>
    <row r="640" spans="1:47" s="177" customFormat="1" ht="12.95" customHeight="1" x14ac:dyDescent="0.2">
      <c r="A640" s="172" t="s">
        <v>277</v>
      </c>
      <c r="B640" s="173" t="s">
        <v>97</v>
      </c>
      <c r="C640" s="174">
        <v>58545.529600000002</v>
      </c>
      <c r="D640" s="149">
        <v>1E-4</v>
      </c>
      <c r="E640" s="105">
        <f t="shared" si="305"/>
        <v>18519.87706945213</v>
      </c>
      <c r="F640" s="199">
        <f t="shared" si="306"/>
        <v>18520</v>
      </c>
      <c r="G640" s="201">
        <f t="shared" si="326"/>
        <v>-8.4499999997206032E-2</v>
      </c>
      <c r="H640" s="199"/>
      <c r="I640" s="199"/>
      <c r="K640" s="177">
        <f t="shared" si="324"/>
        <v>-8.4499999997206032E-2</v>
      </c>
      <c r="O640" s="177">
        <f t="shared" ca="1" si="307"/>
        <v>-8.1926356002724021E-2</v>
      </c>
      <c r="Q640" s="198">
        <f t="shared" si="308"/>
        <v>43527.029600000002</v>
      </c>
      <c r="S640" s="178">
        <f t="shared" si="325"/>
        <v>1</v>
      </c>
      <c r="Z640" s="177">
        <f t="shared" si="309"/>
        <v>18520</v>
      </c>
      <c r="AA640" s="177">
        <f t="shared" si="310"/>
        <v>-8.2367913259335096E-2</v>
      </c>
      <c r="AB640" s="177">
        <f t="shared" si="311"/>
        <v>-7.9473876040898186E-2</v>
      </c>
      <c r="AC640" s="177">
        <f t="shared" si="312"/>
        <v>-8.4499999997206032E-2</v>
      </c>
      <c r="AD640" s="177">
        <f t="shared" si="313"/>
        <v>-2.1320867378709363E-3</v>
      </c>
      <c r="AE640" s="177">
        <f t="shared" si="314"/>
        <v>4.5457938578051309E-6</v>
      </c>
      <c r="AF640" s="177">
        <f t="shared" si="315"/>
        <v>-8.4499999997206032E-2</v>
      </c>
      <c r="AG640" s="178"/>
      <c r="AH640" s="177">
        <f t="shared" si="316"/>
        <v>-5.0261239563078441E-3</v>
      </c>
      <c r="AI640" s="177">
        <f t="shared" si="317"/>
        <v>1.1699166260643379</v>
      </c>
      <c r="AJ640" s="177">
        <f t="shared" si="318"/>
        <v>-0.29580835890097895</v>
      </c>
      <c r="AK640" s="177">
        <f t="shared" si="319"/>
        <v>-9.3606269705769921E-2</v>
      </c>
      <c r="AL640" s="177">
        <f t="shared" si="320"/>
        <v>-0.50353031704945717</v>
      </c>
      <c r="AM640" s="177">
        <f t="shared" si="321"/>
        <v>-0.2572230169924743</v>
      </c>
      <c r="AN640" s="177">
        <f t="shared" si="329"/>
        <v>24.716194410663302</v>
      </c>
      <c r="AO640" s="177">
        <f t="shared" si="329"/>
        <v>24.716196464132466</v>
      </c>
      <c r="AP640" s="177">
        <f t="shared" si="329"/>
        <v>24.716208039051871</v>
      </c>
      <c r="AQ640" s="177">
        <f t="shared" si="329"/>
        <v>24.716273283022979</v>
      </c>
      <c r="AR640" s="177">
        <f t="shared" si="329"/>
        <v>24.716641006383586</v>
      </c>
      <c r="AS640" s="177">
        <f t="shared" si="329"/>
        <v>24.718712427234006</v>
      </c>
      <c r="AT640" s="177">
        <f t="shared" si="329"/>
        <v>24.730346145824715</v>
      </c>
      <c r="AU640" s="177">
        <f t="shared" si="322"/>
        <v>24.794685108833402</v>
      </c>
    </row>
    <row r="641" spans="1:47" s="177" customFormat="1" ht="12.95" customHeight="1" x14ac:dyDescent="0.2">
      <c r="A641" s="165" t="s">
        <v>278</v>
      </c>
      <c r="B641" s="166" t="s">
        <v>97</v>
      </c>
      <c r="C641" s="167">
        <v>58828.723599999998</v>
      </c>
      <c r="D641" s="149">
        <v>1E-4</v>
      </c>
      <c r="E641" s="105">
        <f t="shared" si="305"/>
        <v>18931.86752596817</v>
      </c>
      <c r="F641" s="199">
        <f t="shared" si="306"/>
        <v>18932</v>
      </c>
      <c r="G641" s="201">
        <f t="shared" si="326"/>
        <v>-9.1059999998833518E-2</v>
      </c>
      <c r="H641" s="199"/>
      <c r="I641" s="199"/>
      <c r="K641" s="177">
        <f t="shared" si="324"/>
        <v>-9.1059999998833518E-2</v>
      </c>
      <c r="O641" s="177">
        <f t="shared" ca="1" si="307"/>
        <v>-8.5805549886366739E-2</v>
      </c>
      <c r="Q641" s="198">
        <f t="shared" si="308"/>
        <v>43810.223599999998</v>
      </c>
      <c r="S641" s="178">
        <f t="shared" si="325"/>
        <v>1</v>
      </c>
      <c r="Z641" s="177">
        <f t="shared" si="309"/>
        <v>18932</v>
      </c>
      <c r="AA641" s="177">
        <f t="shared" si="310"/>
        <v>-8.6729396531943573E-2</v>
      </c>
      <c r="AB641" s="177">
        <f t="shared" si="311"/>
        <v>-8.3085863611595645E-2</v>
      </c>
      <c r="AC641" s="177">
        <f t="shared" si="312"/>
        <v>-9.1059999998833518E-2</v>
      </c>
      <c r="AD641" s="177">
        <f t="shared" si="313"/>
        <v>-4.3306034668899457E-3</v>
      </c>
      <c r="AE641" s="177">
        <f t="shared" si="314"/>
        <v>1.8754126387439218E-5</v>
      </c>
      <c r="AF641" s="177">
        <f t="shared" si="315"/>
        <v>-9.1059999998833518E-2</v>
      </c>
      <c r="AG641" s="178"/>
      <c r="AH641" s="177">
        <f t="shared" si="316"/>
        <v>-7.9741363872378682E-3</v>
      </c>
      <c r="AI641" s="177">
        <f t="shared" si="317"/>
        <v>1.1906356562652671</v>
      </c>
      <c r="AJ641" s="177">
        <f t="shared" si="318"/>
        <v>-0.57898306167853952</v>
      </c>
      <c r="AK641" s="177">
        <f t="shared" si="319"/>
        <v>-3.5942177196551052E-2</v>
      </c>
      <c r="AL641" s="177">
        <f t="shared" si="320"/>
        <v>-0.18635107484176547</v>
      </c>
      <c r="AM641" s="177">
        <f t="shared" si="321"/>
        <v>-9.3446117185199629E-2</v>
      </c>
      <c r="AN641" s="177">
        <f t="shared" ref="AN641:AT647" si="330">$AU641+$AB$7*SIN(AO641)</f>
        <v>24.979488571541843</v>
      </c>
      <c r="AO641" s="177">
        <f t="shared" si="330"/>
        <v>24.979489763424844</v>
      </c>
      <c r="AP641" s="177">
        <f t="shared" si="330"/>
        <v>24.979495980189537</v>
      </c>
      <c r="AQ641" s="177">
        <f t="shared" si="330"/>
        <v>24.979528406231275</v>
      </c>
      <c r="AR641" s="177">
        <f t="shared" si="330"/>
        <v>24.979697534688995</v>
      </c>
      <c r="AS641" s="177">
        <f t="shared" si="330"/>
        <v>24.980579607194301</v>
      </c>
      <c r="AT641" s="177">
        <f t="shared" si="330"/>
        <v>24.985178051031429</v>
      </c>
      <c r="AU641" s="177">
        <f t="shared" si="322"/>
        <v>25.009102248027641</v>
      </c>
    </row>
    <row r="642" spans="1:47" s="177" customFormat="1" ht="12.95" customHeight="1" x14ac:dyDescent="0.2">
      <c r="A642" s="165" t="s">
        <v>279</v>
      </c>
      <c r="B642" s="166" t="s">
        <v>97</v>
      </c>
      <c r="C642" s="167">
        <v>58971.696199999998</v>
      </c>
      <c r="D642" s="149">
        <v>1E-4</v>
      </c>
      <c r="E642" s="105">
        <f t="shared" si="305"/>
        <v>19139.863976257675</v>
      </c>
      <c r="F642" s="199">
        <f t="shared" si="306"/>
        <v>19140</v>
      </c>
      <c r="G642" s="201">
        <f t="shared" si="326"/>
        <v>-9.3499999995401595E-2</v>
      </c>
      <c r="H642" s="199"/>
      <c r="I642" s="199"/>
      <c r="K642" s="177">
        <f t="shared" si="324"/>
        <v>-9.3499999995401595E-2</v>
      </c>
      <c r="O642" s="177">
        <f t="shared" ca="1" si="307"/>
        <v>-8.7763977866458204E-2</v>
      </c>
      <c r="Q642" s="198">
        <f t="shared" si="308"/>
        <v>43953.196199999998</v>
      </c>
      <c r="S642" s="178">
        <f t="shared" si="325"/>
        <v>1</v>
      </c>
      <c r="Z642" s="177">
        <f t="shared" si="309"/>
        <v>19140</v>
      </c>
      <c r="AA642" s="177">
        <f t="shared" si="310"/>
        <v>-8.8742437821774323E-2</v>
      </c>
      <c r="AB642" s="177">
        <f t="shared" si="311"/>
        <v>-8.422367165903992E-2</v>
      </c>
      <c r="AC642" s="177">
        <f t="shared" si="312"/>
        <v>-9.3499999995401595E-2</v>
      </c>
      <c r="AD642" s="177">
        <f t="shared" si="313"/>
        <v>-4.7575621736272722E-3</v>
      </c>
      <c r="AE642" s="177">
        <f t="shared" si="314"/>
        <v>2.2634397835929053E-5</v>
      </c>
      <c r="AF642" s="177">
        <f t="shared" si="315"/>
        <v>-9.3499999995401595E-2</v>
      </c>
      <c r="AG642" s="178"/>
      <c r="AH642" s="177">
        <f t="shared" si="316"/>
        <v>-9.2763283363616715E-3</v>
      </c>
      <c r="AI642" s="177">
        <f t="shared" si="317"/>
        <v>1.1939419347750173</v>
      </c>
      <c r="AJ642" s="177">
        <f t="shared" si="318"/>
        <v>-0.70370125658705407</v>
      </c>
      <c r="AK642" s="177">
        <f t="shared" si="319"/>
        <v>-4.5077130609994139E-3</v>
      </c>
      <c r="AL642" s="177">
        <f t="shared" si="320"/>
        <v>-2.3238406965799381E-2</v>
      </c>
      <c r="AM642" s="177">
        <f t="shared" si="321"/>
        <v>-1.1619726398105823E-2</v>
      </c>
      <c r="AN642" s="177">
        <f t="shared" si="330"/>
        <v>25.113647944925511</v>
      </c>
      <c r="AO642" s="177">
        <f t="shared" si="330"/>
        <v>25.113648103882007</v>
      </c>
      <c r="AP642" s="177">
        <f t="shared" si="330"/>
        <v>25.113648923418776</v>
      </c>
      <c r="AQ642" s="177">
        <f t="shared" si="330"/>
        <v>25.113653148728851</v>
      </c>
      <c r="AR642" s="177">
        <f t="shared" si="330"/>
        <v>25.113674933280162</v>
      </c>
      <c r="AS642" s="177">
        <f t="shared" si="330"/>
        <v>25.113787248367494</v>
      </c>
      <c r="AT642" s="177">
        <f t="shared" si="330"/>
        <v>25.114366309954626</v>
      </c>
      <c r="AU642" s="177">
        <f t="shared" si="322"/>
        <v>25.117351677523761</v>
      </c>
    </row>
    <row r="643" spans="1:47" s="177" customFormat="1" ht="12.95" customHeight="1" x14ac:dyDescent="0.2">
      <c r="A643" s="114" t="s">
        <v>1784</v>
      </c>
      <c r="B643" s="113" t="s">
        <v>97</v>
      </c>
      <c r="C643" s="203">
        <v>58971.696199999998</v>
      </c>
      <c r="D643" s="115">
        <v>4.0000000000000002E-4</v>
      </c>
      <c r="E643" s="105">
        <f t="shared" si="305"/>
        <v>19139.863976257675</v>
      </c>
      <c r="F643" s="199">
        <f t="shared" si="306"/>
        <v>19140</v>
      </c>
      <c r="G643" s="201">
        <f t="shared" ref="G643:G647" si="331">C643-(C$7+C$8*F643)</f>
        <v>-9.3499999995401595E-2</v>
      </c>
      <c r="H643" s="199"/>
      <c r="I643" s="199"/>
      <c r="K643" s="177">
        <f t="shared" si="324"/>
        <v>-9.3499999995401595E-2</v>
      </c>
      <c r="O643" s="177">
        <f t="shared" ca="1" si="307"/>
        <v>-8.7763977866458204E-2</v>
      </c>
      <c r="Q643" s="198">
        <f t="shared" si="308"/>
        <v>43953.196199999998</v>
      </c>
      <c r="S643" s="178">
        <f t="shared" si="325"/>
        <v>1</v>
      </c>
      <c r="Z643" s="177">
        <f t="shared" si="309"/>
        <v>19140</v>
      </c>
      <c r="AA643" s="177">
        <f t="shared" si="310"/>
        <v>-8.8742437821774323E-2</v>
      </c>
      <c r="AB643" s="177">
        <f t="shared" si="311"/>
        <v>-8.422367165903992E-2</v>
      </c>
      <c r="AC643" s="177">
        <f t="shared" si="312"/>
        <v>-9.3499999995401595E-2</v>
      </c>
      <c r="AD643" s="177">
        <f t="shared" si="313"/>
        <v>-4.7575621736272722E-3</v>
      </c>
      <c r="AE643" s="177">
        <f t="shared" si="314"/>
        <v>2.2634397835929053E-5</v>
      </c>
      <c r="AF643" s="177">
        <f t="shared" si="315"/>
        <v>-9.3499999995401595E-2</v>
      </c>
      <c r="AG643" s="178"/>
      <c r="AH643" s="177">
        <f t="shared" si="316"/>
        <v>-9.2763283363616715E-3</v>
      </c>
      <c r="AI643" s="177">
        <f t="shared" si="317"/>
        <v>1.1939419347750173</v>
      </c>
      <c r="AJ643" s="177">
        <f t="shared" si="318"/>
        <v>-0.70370125658705407</v>
      </c>
      <c r="AK643" s="177">
        <f t="shared" si="319"/>
        <v>-4.5077130609994139E-3</v>
      </c>
      <c r="AL643" s="177">
        <f t="shared" si="320"/>
        <v>-2.3238406965799381E-2</v>
      </c>
      <c r="AM643" s="177">
        <f t="shared" si="321"/>
        <v>-1.1619726398105823E-2</v>
      </c>
      <c r="AN643" s="177">
        <f t="shared" si="330"/>
        <v>25.113647944925511</v>
      </c>
      <c r="AO643" s="177">
        <f t="shared" si="330"/>
        <v>25.113648103882007</v>
      </c>
      <c r="AP643" s="177">
        <f t="shared" si="330"/>
        <v>25.113648923418776</v>
      </c>
      <c r="AQ643" s="177">
        <f t="shared" si="330"/>
        <v>25.113653148728851</v>
      </c>
      <c r="AR643" s="177">
        <f t="shared" si="330"/>
        <v>25.113674933280162</v>
      </c>
      <c r="AS643" s="177">
        <f t="shared" si="330"/>
        <v>25.113787248367494</v>
      </c>
      <c r="AT643" s="177">
        <f t="shared" si="330"/>
        <v>25.114366309954626</v>
      </c>
      <c r="AU643" s="177">
        <f t="shared" si="322"/>
        <v>25.117351677523761</v>
      </c>
    </row>
    <row r="644" spans="1:47" s="177" customFormat="1" ht="12.95" customHeight="1" x14ac:dyDescent="0.2">
      <c r="A644" s="114" t="s">
        <v>1785</v>
      </c>
      <c r="B644" s="113" t="s">
        <v>97</v>
      </c>
      <c r="C644" s="203">
        <v>59271.390299999999</v>
      </c>
      <c r="D644" s="115">
        <v>2.9999999999999997E-4</v>
      </c>
      <c r="E644" s="105">
        <f t="shared" si="305"/>
        <v>19575.858768075886</v>
      </c>
      <c r="F644" s="199">
        <f t="shared" si="306"/>
        <v>19576</v>
      </c>
      <c r="G644" s="201">
        <f t="shared" si="331"/>
        <v>-9.7079999999550637E-2</v>
      </c>
      <c r="H644" s="199"/>
      <c r="I644" s="199"/>
      <c r="K644" s="177">
        <f t="shared" si="324"/>
        <v>-9.7079999999550637E-2</v>
      </c>
      <c r="O644" s="177">
        <f t="shared" ca="1" si="307"/>
        <v>-9.1869144209342224E-2</v>
      </c>
      <c r="Q644" s="198">
        <f t="shared" si="308"/>
        <v>44252.890299999999</v>
      </c>
      <c r="S644" s="178">
        <f t="shared" si="325"/>
        <v>1</v>
      </c>
      <c r="Z644" s="177">
        <f t="shared" si="309"/>
        <v>19576</v>
      </c>
      <c r="AA644" s="177">
        <f t="shared" si="310"/>
        <v>-9.2388450646765194E-2</v>
      </c>
      <c r="AB644" s="177">
        <f t="shared" si="311"/>
        <v>-8.5641726105023339E-2</v>
      </c>
      <c r="AC644" s="177">
        <f t="shared" si="312"/>
        <v>-9.7079999999550637E-2</v>
      </c>
      <c r="AD644" s="177">
        <f t="shared" si="313"/>
        <v>-4.6915493527854429E-3</v>
      </c>
      <c r="AE644" s="177">
        <f t="shared" si="314"/>
        <v>2.2010635329621507E-5</v>
      </c>
      <c r="AF644" s="177">
        <f t="shared" si="315"/>
        <v>-9.7079999999550637E-2</v>
      </c>
      <c r="AG644" s="178"/>
      <c r="AH644" s="177">
        <f t="shared" si="316"/>
        <v>-1.1438273894527298E-2</v>
      </c>
      <c r="AI644" s="177">
        <f t="shared" si="317"/>
        <v>1.1842883251545515</v>
      </c>
      <c r="AJ644" s="177">
        <f t="shared" si="318"/>
        <v>-0.90075117888858791</v>
      </c>
      <c r="AK644" s="177">
        <f t="shared" si="319"/>
        <v>6.0593784772430832E-2</v>
      </c>
      <c r="AL644" s="177">
        <f t="shared" si="320"/>
        <v>0.31766396040848494</v>
      </c>
      <c r="AM644" s="177">
        <f t="shared" si="321"/>
        <v>0.16018124712572579</v>
      </c>
      <c r="AN644" s="177">
        <f t="shared" si="330"/>
        <v>25.394451531569882</v>
      </c>
      <c r="AO644" s="177">
        <f t="shared" si="330"/>
        <v>25.394449751728885</v>
      </c>
      <c r="AP644" s="177">
        <f t="shared" si="330"/>
        <v>25.394440253616501</v>
      </c>
      <c r="AQ644" s="177">
        <f t="shared" si="330"/>
        <v>25.394389567396718</v>
      </c>
      <c r="AR644" s="177">
        <f t="shared" si="330"/>
        <v>25.394119094450993</v>
      </c>
      <c r="AS644" s="177">
        <f t="shared" si="330"/>
        <v>25.392676120853082</v>
      </c>
      <c r="AT644" s="177">
        <f t="shared" si="330"/>
        <v>25.384987120053054</v>
      </c>
      <c r="AU644" s="177">
        <f t="shared" si="322"/>
        <v>25.344259135506011</v>
      </c>
    </row>
    <row r="645" spans="1:47" s="177" customFormat="1" ht="12.95" customHeight="1" x14ac:dyDescent="0.2">
      <c r="A645" s="172" t="s">
        <v>1783</v>
      </c>
      <c r="B645" s="173" t="s">
        <v>97</v>
      </c>
      <c r="C645" s="174">
        <v>59334.628700000001</v>
      </c>
      <c r="D645" s="174">
        <v>1E-4</v>
      </c>
      <c r="E645" s="105">
        <f t="shared" si="305"/>
        <v>19667.857953388233</v>
      </c>
      <c r="F645" s="199">
        <f t="shared" si="306"/>
        <v>19668</v>
      </c>
      <c r="G645" s="201">
        <f t="shared" si="331"/>
        <v>-9.7639999992679805E-2</v>
      </c>
      <c r="H645" s="199"/>
      <c r="I645" s="199"/>
      <c r="K645" s="177">
        <f t="shared" si="324"/>
        <v>-9.7639999992679805E-2</v>
      </c>
      <c r="O645" s="177">
        <f t="shared" ca="1" si="307"/>
        <v>-9.2735371969767305E-2</v>
      </c>
      <c r="Q645" s="198">
        <f t="shared" si="308"/>
        <v>44316.128700000001</v>
      </c>
      <c r="S645" s="178">
        <f t="shared" si="325"/>
        <v>1</v>
      </c>
      <c r="Z645" s="177">
        <f t="shared" si="309"/>
        <v>19668</v>
      </c>
      <c r="AA645" s="177">
        <f t="shared" si="310"/>
        <v>-9.304428142470178E-2</v>
      </c>
      <c r="AB645" s="177">
        <f t="shared" si="311"/>
        <v>-8.5858012180868637E-2</v>
      </c>
      <c r="AC645" s="177">
        <f t="shared" si="312"/>
        <v>-9.7639999992679805E-2</v>
      </c>
      <c r="AD645" s="177">
        <f t="shared" si="313"/>
        <v>-4.5957185679780244E-3</v>
      </c>
      <c r="AE645" s="177">
        <f t="shared" si="314"/>
        <v>2.1120629156057982E-5</v>
      </c>
      <c r="AF645" s="177">
        <f t="shared" si="315"/>
        <v>-9.7639999992679805E-2</v>
      </c>
      <c r="AG645" s="178"/>
      <c r="AH645" s="177">
        <f t="shared" si="316"/>
        <v>-1.1781987811811168E-2</v>
      </c>
      <c r="AI645" s="177">
        <f t="shared" si="317"/>
        <v>1.1795362122904767</v>
      </c>
      <c r="AJ645" s="177">
        <f t="shared" si="318"/>
        <v>-0.92923974905932738</v>
      </c>
      <c r="AK645" s="177">
        <f t="shared" si="319"/>
        <v>7.3488380154322769E-2</v>
      </c>
      <c r="AL645" s="177">
        <f t="shared" si="320"/>
        <v>0.38851789720261359</v>
      </c>
      <c r="AM645" s="177">
        <f t="shared" si="321"/>
        <v>0.19673995870679348</v>
      </c>
      <c r="AN645" s="177">
        <f t="shared" si="330"/>
        <v>25.453257517370847</v>
      </c>
      <c r="AO645" s="177">
        <f t="shared" si="330"/>
        <v>25.453255551992804</v>
      </c>
      <c r="AP645" s="177">
        <f t="shared" si="330"/>
        <v>25.453244877273026</v>
      </c>
      <c r="AQ645" s="177">
        <f t="shared" si="330"/>
        <v>25.453186899448244</v>
      </c>
      <c r="AR645" s="177">
        <f t="shared" si="330"/>
        <v>25.452872022774915</v>
      </c>
      <c r="AS645" s="177">
        <f t="shared" si="330"/>
        <v>25.451162505314667</v>
      </c>
      <c r="AT645" s="177">
        <f t="shared" si="330"/>
        <v>25.441897886627956</v>
      </c>
      <c r="AU645" s="177">
        <f t="shared" si="322"/>
        <v>25.392138690860065</v>
      </c>
    </row>
    <row r="646" spans="1:47" s="177" customFormat="1" ht="12.95" customHeight="1" x14ac:dyDescent="0.2">
      <c r="A646" s="114" t="s">
        <v>1786</v>
      </c>
      <c r="B646" s="113" t="s">
        <v>97</v>
      </c>
      <c r="C646" s="203">
        <v>59666.631300000001</v>
      </c>
      <c r="D646" s="115">
        <v>1E-4</v>
      </c>
      <c r="E646" s="105">
        <f t="shared" si="305"/>
        <v>20150.855131077431</v>
      </c>
      <c r="F646" s="199">
        <f t="shared" si="306"/>
        <v>20151</v>
      </c>
      <c r="G646" s="201">
        <f t="shared" si="331"/>
        <v>-9.9579999994602986E-2</v>
      </c>
      <c r="H646" s="199"/>
      <c r="I646" s="199"/>
      <c r="K646" s="177">
        <f t="shared" si="324"/>
        <v>-9.9579999994602986E-2</v>
      </c>
      <c r="O646" s="177">
        <f t="shared" ca="1" si="307"/>
        <v>-9.7283067711998933E-2</v>
      </c>
      <c r="Q646" s="198">
        <f t="shared" si="308"/>
        <v>44648.131300000001</v>
      </c>
      <c r="S646" s="178">
        <f t="shared" si="325"/>
        <v>1</v>
      </c>
      <c r="Z646" s="177">
        <f t="shared" si="309"/>
        <v>20151</v>
      </c>
      <c r="AA646" s="177">
        <f t="shared" si="310"/>
        <v>-9.5782958041833913E-2</v>
      </c>
      <c r="AB646" s="177">
        <f t="shared" si="311"/>
        <v>-8.6692031945631604E-2</v>
      </c>
      <c r="AC646" s="177">
        <f t="shared" si="312"/>
        <v>-9.9579999994602986E-2</v>
      </c>
      <c r="AD646" s="177">
        <f t="shared" si="313"/>
        <v>-3.797041952769073E-3</v>
      </c>
      <c r="AE646" s="177">
        <f t="shared" si="314"/>
        <v>1.4417527591088375E-5</v>
      </c>
      <c r="AF646" s="177">
        <f t="shared" si="315"/>
        <v>-9.9579999994602986E-2</v>
      </c>
      <c r="AG646" s="178"/>
      <c r="AH646" s="177">
        <f t="shared" si="316"/>
        <v>-1.2887968048971384E-2</v>
      </c>
      <c r="AI646" s="177">
        <f t="shared" si="317"/>
        <v>1.1421665844134437</v>
      </c>
      <c r="AJ646" s="177">
        <f t="shared" si="318"/>
        <v>-0.99982603597483133</v>
      </c>
      <c r="AK646" s="177">
        <f t="shared" si="319"/>
        <v>0.13199415069438705</v>
      </c>
      <c r="AL646" s="177">
        <f t="shared" si="320"/>
        <v>0.74831127187618618</v>
      </c>
      <c r="AM646" s="177">
        <f t="shared" si="321"/>
        <v>0.39265170828685458</v>
      </c>
      <c r="AN646" s="177">
        <f t="shared" si="330"/>
        <v>25.756875404601693</v>
      </c>
      <c r="AO646" s="177">
        <f t="shared" si="330"/>
        <v>25.756873882844211</v>
      </c>
      <c r="AP646" s="177">
        <f t="shared" si="330"/>
        <v>25.756864216053671</v>
      </c>
      <c r="AQ646" s="177">
        <f t="shared" si="330"/>
        <v>25.756802810442707</v>
      </c>
      <c r="AR646" s="177">
        <f t="shared" si="330"/>
        <v>25.756412811671201</v>
      </c>
      <c r="AS646" s="177">
        <f t="shared" si="330"/>
        <v>25.753938402515406</v>
      </c>
      <c r="AT646" s="177">
        <f t="shared" si="330"/>
        <v>25.738339480293206</v>
      </c>
      <c r="AU646" s="177">
        <f t="shared" si="322"/>
        <v>25.643506356468844</v>
      </c>
    </row>
    <row r="647" spans="1:47" s="177" customFormat="1" ht="12.95" customHeight="1" x14ac:dyDescent="0.2">
      <c r="A647" s="114" t="s">
        <v>1786</v>
      </c>
      <c r="B647" s="113" t="s">
        <v>97</v>
      </c>
      <c r="C647" s="203">
        <v>59704.436500000003</v>
      </c>
      <c r="D647" s="115">
        <v>1E-4</v>
      </c>
      <c r="E647" s="105">
        <f t="shared" si="305"/>
        <v>20205.854112717865</v>
      </c>
      <c r="F647" s="199">
        <f t="shared" si="306"/>
        <v>20206</v>
      </c>
      <c r="G647" s="201">
        <f t="shared" si="331"/>
        <v>-0.10027999999147141</v>
      </c>
      <c r="H647" s="199"/>
      <c r="I647" s="199"/>
      <c r="K647" s="177">
        <f t="shared" si="324"/>
        <v>-0.10027999999147141</v>
      </c>
      <c r="O647" s="177">
        <f t="shared" ca="1" si="307"/>
        <v>-9.7800921264426965E-2</v>
      </c>
      <c r="Q647" s="198">
        <f t="shared" si="308"/>
        <v>44685.936500000003</v>
      </c>
      <c r="S647" s="178">
        <f t="shared" si="325"/>
        <v>1</v>
      </c>
      <c r="Z647" s="177">
        <f t="shared" si="309"/>
        <v>20206</v>
      </c>
      <c r="AA647" s="177">
        <f t="shared" si="310"/>
        <v>-9.6019384888990533E-2</v>
      </c>
      <c r="AB647" s="177">
        <f t="shared" si="311"/>
        <v>-8.7340892465546771E-2</v>
      </c>
      <c r="AC647" s="177">
        <f t="shared" si="312"/>
        <v>-0.10027999999147141</v>
      </c>
      <c r="AD647" s="177">
        <f t="shared" si="313"/>
        <v>-4.2606151024808803E-3</v>
      </c>
      <c r="AE647" s="177">
        <f t="shared" si="314"/>
        <v>1.815284105148816E-5</v>
      </c>
      <c r="AF647" s="177">
        <f t="shared" si="315"/>
        <v>-0.10027999999147141</v>
      </c>
      <c r="AG647" s="178"/>
      <c r="AH647" s="177">
        <f t="shared" si="316"/>
        <v>-1.2939107525924641E-2</v>
      </c>
      <c r="AI647" s="177">
        <f t="shared" si="317"/>
        <v>1.1368611519011904</v>
      </c>
      <c r="AJ647" s="177">
        <f t="shared" si="318"/>
        <v>-0.99978541262662768</v>
      </c>
      <c r="AK647" s="177">
        <f t="shared" si="319"/>
        <v>0.13748752176687398</v>
      </c>
      <c r="AL647" s="177">
        <f t="shared" si="320"/>
        <v>0.78768127550063383</v>
      </c>
      <c r="AM647" s="177">
        <f t="shared" si="321"/>
        <v>0.41555161175392147</v>
      </c>
      <c r="AN647" s="177">
        <f t="shared" si="330"/>
        <v>25.79076839881451</v>
      </c>
      <c r="AO647" s="177">
        <f t="shared" si="330"/>
        <v>25.790767016786713</v>
      </c>
      <c r="AP647" s="177">
        <f t="shared" si="330"/>
        <v>25.790758012706043</v>
      </c>
      <c r="AQ647" s="177">
        <f t="shared" si="330"/>
        <v>25.790699351549588</v>
      </c>
      <c r="AR647" s="177">
        <f t="shared" si="330"/>
        <v>25.790317241985061</v>
      </c>
      <c r="AS647" s="177">
        <f t="shared" si="330"/>
        <v>25.787830991726437</v>
      </c>
      <c r="AT647" s="177">
        <f t="shared" si="330"/>
        <v>25.771767741539026</v>
      </c>
      <c r="AU647" s="177">
        <f t="shared" si="322"/>
        <v>25.672130003691375</v>
      </c>
    </row>
    <row r="648" spans="1:47" s="177" customFormat="1" ht="12.95" customHeight="1" x14ac:dyDescent="0.2">
      <c r="A648" s="175" t="s">
        <v>1787</v>
      </c>
      <c r="B648" s="176" t="s">
        <v>97</v>
      </c>
      <c r="C648" s="115">
        <v>60053.625699999997</v>
      </c>
      <c r="D648" s="115">
        <v>1E-4</v>
      </c>
      <c r="E648" s="105">
        <f t="shared" ref="E648" si="332">(C648-C$7)/C$8</f>
        <v>20713.854345485757</v>
      </c>
      <c r="F648" s="199">
        <f t="shared" ref="F648" si="333">ROUND(2*E648,0)/2</f>
        <v>20714</v>
      </c>
      <c r="G648" s="201">
        <f t="shared" ref="G648" si="334">C648-(C$7+C$8*F648)</f>
        <v>-0.10012000000278931</v>
      </c>
      <c r="H648" s="199"/>
      <c r="I648" s="199"/>
      <c r="K648" s="177">
        <f t="shared" ref="K648" si="335">G648</f>
        <v>-0.10012000000278931</v>
      </c>
      <c r="O648" s="177">
        <f t="shared" ref="O648" ca="1" si="336">+C$11+C$12*F648</f>
        <v>-0.10258400498503495</v>
      </c>
      <c r="Q648" s="198">
        <f t="shared" ref="Q648" si="337">C648-15018.5</f>
        <v>45035.125699999997</v>
      </c>
      <c r="S648" s="178">
        <f t="shared" si="325"/>
        <v>1</v>
      </c>
      <c r="Z648" s="177">
        <f t="shared" ref="Z648" si="338">F648</f>
        <v>20714</v>
      </c>
      <c r="AA648" s="177">
        <f t="shared" ref="AA648" si="339">AB$3+AB$4*Z648+AB$5*Z648^2+AH648</f>
        <v>-9.7514841925658069E-2</v>
      </c>
      <c r="AB648" s="177">
        <f t="shared" ref="AB648" si="340">IF(S648&lt;&gt;0,G648-AH648,-9999)</f>
        <v>-8.739072343989053E-2</v>
      </c>
      <c r="AC648" s="177">
        <f t="shared" ref="AC648" si="341">+G648-P648</f>
        <v>-0.10012000000278931</v>
      </c>
      <c r="AD648" s="177">
        <f t="shared" ref="AD648" si="342">IF(S648&lt;&gt;0,G648-AA648,-9999)</f>
        <v>-2.6051580771312421E-3</v>
      </c>
      <c r="AE648" s="177">
        <f t="shared" ref="AE648" si="343">+(G648-AA648)^2*S648</f>
        <v>6.786848606842151E-6</v>
      </c>
      <c r="AF648" s="177">
        <f t="shared" ref="AF648" si="344">IF(S648&lt;&gt;0,G648-P648,-9999)</f>
        <v>-0.10012000000278931</v>
      </c>
      <c r="AG648" s="178"/>
      <c r="AH648" s="177">
        <f t="shared" ref="AH648" si="345">$AB$6*($AB$11/AI648*AJ648+$AB$12)</f>
        <v>-1.2729276562898783E-2</v>
      </c>
      <c r="AI648" s="177">
        <f t="shared" ref="AI648" si="346">1+$AB$7*COS(AL648)</f>
        <v>1.0822576319369153</v>
      </c>
      <c r="AJ648" s="177">
        <f t="shared" ref="AJ648" si="347">SIN(AL648+RADIANS($AB$9))</f>
        <v>-0.93378369865011557</v>
      </c>
      <c r="AK648" s="177">
        <f t="shared" ref="AK648" si="348">$AB$7*SIN(AL648)</f>
        <v>0.17569142133140242</v>
      </c>
      <c r="AL648" s="177">
        <f t="shared" ref="AL648" si="349">2*ATAN(AM648)</f>
        <v>1.132915878715163</v>
      </c>
      <c r="AM648" s="177">
        <f t="shared" ref="AM648" si="350">SQRT((1+$AB$7)/(1-$AB$7))*TAN(AN648/2)</f>
        <v>0.63598256752551363</v>
      </c>
      <c r="AN648" s="177">
        <f t="shared" ref="AN648" si="351">$AU648+$AB$7*SIN(AO648)</f>
        <v>26.095762287062474</v>
      </c>
      <c r="AO648" s="177">
        <f t="shared" ref="AO648" si="352">$AU648+$AB$7*SIN(AP648)</f>
        <v>26.095761991952156</v>
      </c>
      <c r="AP648" s="177">
        <f t="shared" ref="AP648" si="353">$AU648+$AB$7*SIN(AQ648)</f>
        <v>26.095759328003119</v>
      </c>
      <c r="AQ648" s="177">
        <f t="shared" ref="AQ648" si="354">$AU648+$AB$7*SIN(AR648)</f>
        <v>26.095735281103458</v>
      </c>
      <c r="AR648" s="177">
        <f t="shared" ref="AR648" si="355">$AU648+$AB$7*SIN(AS648)</f>
        <v>26.095518252474101</v>
      </c>
      <c r="AS648" s="177">
        <f t="shared" ref="AS648" si="356">$AU648+$AB$7*SIN(AT648)</f>
        <v>26.093562572604856</v>
      </c>
      <c r="AT648" s="177">
        <f t="shared" ref="AT648" si="357">$AU648+$AB$7*SIN(AU648)</f>
        <v>26.076179594036795</v>
      </c>
      <c r="AU648" s="177">
        <f t="shared" ref="AU648" si="358">RADIANS($AB$9)+$AB$18*(F648-AB$15)</f>
        <v>25.936508418037668</v>
      </c>
    </row>
    <row r="649" spans="1:47" s="177" customFormat="1" ht="12.95" customHeight="1" x14ac:dyDescent="0.2">
      <c r="B649" s="178"/>
      <c r="C649" s="196"/>
      <c r="D649" s="196"/>
      <c r="E649" s="105"/>
      <c r="F649" s="199"/>
      <c r="G649" s="201"/>
      <c r="H649" s="199"/>
      <c r="I649" s="199"/>
      <c r="Q649" s="202"/>
      <c r="S649" s="178"/>
      <c r="AG649" s="178"/>
    </row>
    <row r="650" spans="1:47" s="177" customFormat="1" ht="12.95" customHeight="1" x14ac:dyDescent="0.2">
      <c r="B650" s="178"/>
      <c r="C650" s="196"/>
      <c r="D650" s="196"/>
      <c r="E650" s="105"/>
      <c r="F650" s="199"/>
      <c r="G650" s="201"/>
      <c r="H650" s="199"/>
      <c r="I650" s="199"/>
      <c r="Q650" s="202"/>
      <c r="S650" s="178"/>
      <c r="AG650" s="178"/>
    </row>
    <row r="651" spans="1:47" s="177" customFormat="1" ht="12.95" customHeight="1" x14ac:dyDescent="0.2">
      <c r="B651" s="178"/>
      <c r="C651" s="196"/>
      <c r="D651" s="196"/>
      <c r="E651" s="105"/>
      <c r="F651" s="199"/>
      <c r="G651" s="201"/>
      <c r="H651" s="199"/>
      <c r="I651" s="199"/>
      <c r="Q651" s="202"/>
      <c r="S651" s="178"/>
      <c r="AG651" s="178"/>
    </row>
    <row r="652" spans="1:47" s="177" customFormat="1" ht="12.95" customHeight="1" x14ac:dyDescent="0.2">
      <c r="B652" s="178"/>
      <c r="C652" s="196"/>
      <c r="D652" s="196"/>
      <c r="E652" s="105"/>
      <c r="F652" s="199"/>
      <c r="G652" s="201"/>
      <c r="H652" s="199"/>
      <c r="I652" s="199"/>
      <c r="Q652" s="202"/>
      <c r="S652" s="178"/>
      <c r="AG652" s="178"/>
    </row>
    <row r="653" spans="1:47" s="177" customFormat="1" ht="12.95" customHeight="1" x14ac:dyDescent="0.2">
      <c r="B653" s="178"/>
      <c r="C653" s="196"/>
      <c r="D653" s="196"/>
      <c r="E653" s="105"/>
      <c r="F653" s="199"/>
      <c r="G653" s="201"/>
      <c r="H653" s="199"/>
      <c r="I653" s="199"/>
      <c r="Q653" s="202"/>
      <c r="S653" s="178"/>
      <c r="AG653" s="178"/>
    </row>
    <row r="654" spans="1:47" s="177" customFormat="1" ht="12.95" customHeight="1" x14ac:dyDescent="0.2">
      <c r="B654" s="178"/>
      <c r="C654" s="196"/>
      <c r="D654" s="196"/>
      <c r="E654" s="105"/>
      <c r="F654" s="199"/>
      <c r="G654" s="201"/>
      <c r="H654" s="199"/>
      <c r="I654" s="199"/>
      <c r="Q654" s="202"/>
      <c r="S654" s="178"/>
      <c r="AG654" s="178"/>
    </row>
    <row r="655" spans="1:47" s="177" customFormat="1" ht="12.95" customHeight="1" x14ac:dyDescent="0.2">
      <c r="B655" s="178"/>
      <c r="C655" s="196"/>
      <c r="D655" s="196"/>
      <c r="E655" s="105"/>
      <c r="F655" s="199"/>
      <c r="G655" s="201"/>
      <c r="H655" s="199"/>
      <c r="I655" s="199"/>
      <c r="Q655" s="202"/>
      <c r="S655" s="178"/>
      <c r="AG655" s="178"/>
    </row>
    <row r="656" spans="1:47" s="177" customFormat="1" ht="12.95" customHeight="1" x14ac:dyDescent="0.2">
      <c r="B656" s="178"/>
      <c r="C656" s="196"/>
      <c r="D656" s="196"/>
      <c r="E656" s="105"/>
      <c r="F656" s="199"/>
      <c r="G656" s="201"/>
      <c r="H656" s="199"/>
      <c r="I656" s="199"/>
      <c r="Q656" s="202"/>
      <c r="S656" s="178"/>
      <c r="AG656" s="178"/>
    </row>
    <row r="657" spans="2:33" s="177" customFormat="1" ht="12.95" customHeight="1" x14ac:dyDescent="0.2">
      <c r="B657" s="178"/>
      <c r="C657" s="196"/>
      <c r="D657" s="196"/>
      <c r="E657" s="105"/>
      <c r="F657" s="199"/>
      <c r="G657" s="201"/>
      <c r="H657" s="199"/>
      <c r="I657" s="199"/>
      <c r="Q657" s="202"/>
      <c r="S657" s="178"/>
      <c r="AG657" s="178"/>
    </row>
    <row r="658" spans="2:33" s="177" customFormat="1" ht="12.95" customHeight="1" x14ac:dyDescent="0.2">
      <c r="B658" s="178"/>
      <c r="C658" s="196"/>
      <c r="D658" s="196"/>
      <c r="E658" s="105"/>
      <c r="F658" s="199"/>
      <c r="G658" s="201"/>
      <c r="H658" s="199"/>
      <c r="I658" s="199"/>
      <c r="Q658" s="202"/>
      <c r="S658" s="178"/>
      <c r="AG658" s="178"/>
    </row>
    <row r="659" spans="2:33" s="177" customFormat="1" ht="12.95" customHeight="1" x14ac:dyDescent="0.2">
      <c r="B659" s="178"/>
      <c r="C659" s="196"/>
      <c r="D659" s="196"/>
      <c r="E659" s="105"/>
      <c r="F659" s="199"/>
      <c r="G659" s="201"/>
      <c r="H659" s="199"/>
      <c r="I659" s="199"/>
      <c r="Q659" s="202"/>
      <c r="S659" s="178"/>
      <c r="AG659" s="178"/>
    </row>
    <row r="660" spans="2:33" s="177" customFormat="1" ht="12.95" customHeight="1" x14ac:dyDescent="0.2">
      <c r="B660" s="178"/>
      <c r="C660" s="196"/>
      <c r="D660" s="196"/>
      <c r="E660" s="105"/>
      <c r="F660" s="199"/>
      <c r="G660" s="201"/>
      <c r="H660" s="199"/>
      <c r="I660" s="199"/>
      <c r="Q660" s="202"/>
      <c r="S660" s="178"/>
      <c r="AG660" s="178"/>
    </row>
    <row r="661" spans="2:33" s="177" customFormat="1" ht="12.95" customHeight="1" x14ac:dyDescent="0.2">
      <c r="B661" s="178"/>
      <c r="C661" s="196"/>
      <c r="D661" s="196"/>
      <c r="E661" s="105"/>
      <c r="F661" s="199"/>
      <c r="G661" s="201"/>
      <c r="H661" s="199"/>
      <c r="I661" s="199"/>
      <c r="Q661" s="202"/>
      <c r="S661" s="178"/>
      <c r="AG661" s="178"/>
    </row>
    <row r="662" spans="2:33" s="177" customFormat="1" ht="12.95" customHeight="1" x14ac:dyDescent="0.2">
      <c r="B662" s="178"/>
      <c r="C662" s="196"/>
      <c r="D662" s="196"/>
      <c r="E662" s="105"/>
      <c r="F662" s="199"/>
      <c r="G662" s="201"/>
      <c r="H662" s="199"/>
      <c r="I662" s="199"/>
      <c r="Q662" s="202"/>
      <c r="S662" s="178"/>
      <c r="AG662" s="178"/>
    </row>
    <row r="663" spans="2:33" s="177" customFormat="1" ht="12.95" customHeight="1" x14ac:dyDescent="0.2">
      <c r="B663" s="178"/>
      <c r="C663" s="196"/>
      <c r="D663" s="196"/>
      <c r="E663" s="105"/>
      <c r="F663" s="199"/>
      <c r="G663" s="201"/>
      <c r="H663" s="199"/>
      <c r="I663" s="199"/>
      <c r="Q663" s="202"/>
      <c r="S663" s="178"/>
      <c r="AG663" s="178"/>
    </row>
    <row r="664" spans="2:33" s="177" customFormat="1" ht="12.95" customHeight="1" x14ac:dyDescent="0.2">
      <c r="B664" s="178"/>
      <c r="C664" s="196"/>
      <c r="D664" s="196"/>
      <c r="E664" s="105"/>
      <c r="F664" s="199"/>
      <c r="G664" s="201"/>
      <c r="H664" s="199"/>
      <c r="I664" s="199"/>
      <c r="Q664" s="202"/>
      <c r="S664" s="178"/>
      <c r="AG664" s="178"/>
    </row>
    <row r="665" spans="2:33" s="177" customFormat="1" ht="12.95" customHeight="1" x14ac:dyDescent="0.2">
      <c r="B665" s="178"/>
      <c r="C665" s="196"/>
      <c r="D665" s="196"/>
      <c r="E665" s="105"/>
      <c r="F665" s="199"/>
      <c r="G665" s="201"/>
      <c r="H665" s="199"/>
      <c r="I665" s="199"/>
      <c r="Q665" s="202"/>
      <c r="S665" s="178"/>
      <c r="AG665" s="178"/>
    </row>
    <row r="666" spans="2:33" s="177" customFormat="1" ht="12.95" customHeight="1" x14ac:dyDescent="0.2">
      <c r="B666" s="178"/>
      <c r="C666" s="196"/>
      <c r="D666" s="196"/>
      <c r="E666" s="105"/>
      <c r="F666" s="199"/>
      <c r="G666" s="201"/>
      <c r="H666" s="199"/>
      <c r="I666" s="199"/>
      <c r="Q666" s="202"/>
      <c r="S666" s="178"/>
      <c r="AG666" s="178"/>
    </row>
    <row r="667" spans="2:33" s="177" customFormat="1" ht="12.95" customHeight="1" x14ac:dyDescent="0.2">
      <c r="B667" s="178"/>
      <c r="C667" s="196"/>
      <c r="D667" s="196"/>
      <c r="E667" s="105"/>
      <c r="F667" s="199"/>
      <c r="G667" s="201"/>
      <c r="H667" s="199"/>
      <c r="I667" s="199"/>
      <c r="Q667" s="202"/>
      <c r="S667" s="178"/>
      <c r="AG667" s="178"/>
    </row>
    <row r="668" spans="2:33" s="177" customFormat="1" ht="12.95" customHeight="1" x14ac:dyDescent="0.2">
      <c r="B668" s="178"/>
      <c r="C668" s="196"/>
      <c r="D668" s="196"/>
      <c r="E668" s="105"/>
      <c r="F668" s="199"/>
      <c r="G668" s="201"/>
      <c r="H668" s="199"/>
      <c r="I668" s="199"/>
      <c r="Q668" s="202"/>
      <c r="S668" s="178"/>
      <c r="AG668" s="178"/>
    </row>
    <row r="669" spans="2:33" s="177" customFormat="1" ht="12.95" customHeight="1" x14ac:dyDescent="0.2">
      <c r="B669" s="178"/>
      <c r="C669" s="196"/>
      <c r="D669" s="196"/>
      <c r="E669" s="105"/>
      <c r="F669" s="199"/>
      <c r="G669" s="201"/>
      <c r="H669" s="199"/>
      <c r="I669" s="199"/>
      <c r="Q669" s="202"/>
      <c r="S669" s="178"/>
      <c r="AG669" s="178"/>
    </row>
    <row r="670" spans="2:33" s="177" customFormat="1" ht="12.95" customHeight="1" x14ac:dyDescent="0.2">
      <c r="B670" s="178"/>
      <c r="C670" s="196"/>
      <c r="D670" s="196"/>
      <c r="E670" s="105"/>
      <c r="F670" s="199"/>
      <c r="G670" s="201"/>
      <c r="H670" s="199"/>
      <c r="I670" s="199"/>
      <c r="Q670" s="202"/>
      <c r="S670" s="178"/>
      <c r="AG670" s="178"/>
    </row>
    <row r="671" spans="2:33" s="177" customFormat="1" ht="12.95" customHeight="1" x14ac:dyDescent="0.2">
      <c r="B671" s="178"/>
      <c r="C671" s="196"/>
      <c r="D671" s="196"/>
      <c r="E671" s="105"/>
      <c r="F671" s="199"/>
      <c r="G671" s="201"/>
      <c r="H671" s="199"/>
      <c r="I671" s="199"/>
      <c r="Q671" s="202"/>
      <c r="S671" s="178"/>
      <c r="AG671" s="178"/>
    </row>
    <row r="672" spans="2:33" s="177" customFormat="1" ht="12.95" customHeight="1" x14ac:dyDescent="0.2">
      <c r="B672" s="178"/>
      <c r="C672" s="196"/>
      <c r="D672" s="196"/>
      <c r="E672" s="105"/>
      <c r="F672" s="199"/>
      <c r="G672" s="201"/>
      <c r="H672" s="199"/>
      <c r="I672" s="199"/>
      <c r="Q672" s="202"/>
      <c r="S672" s="178"/>
      <c r="AG672" s="178"/>
    </row>
    <row r="673" spans="2:33" s="177" customFormat="1" ht="12.95" customHeight="1" x14ac:dyDescent="0.2">
      <c r="B673" s="178"/>
      <c r="C673" s="196"/>
      <c r="D673" s="196"/>
      <c r="E673" s="105"/>
      <c r="F673" s="199"/>
      <c r="G673" s="201"/>
      <c r="H673" s="199"/>
      <c r="I673" s="199"/>
      <c r="Q673" s="202"/>
      <c r="S673" s="178"/>
      <c r="AG673" s="178"/>
    </row>
    <row r="674" spans="2:33" s="177" customFormat="1" ht="12.95" customHeight="1" x14ac:dyDescent="0.2">
      <c r="B674" s="178"/>
      <c r="C674" s="196"/>
      <c r="D674" s="196"/>
      <c r="E674" s="105"/>
      <c r="F674" s="199"/>
      <c r="G674" s="201"/>
      <c r="H674" s="199"/>
      <c r="I674" s="199"/>
      <c r="Q674" s="202"/>
      <c r="S674" s="178"/>
      <c r="AG674" s="178"/>
    </row>
    <row r="675" spans="2:33" s="177" customFormat="1" ht="12.95" customHeight="1" x14ac:dyDescent="0.2">
      <c r="B675" s="178"/>
      <c r="C675" s="196"/>
      <c r="D675" s="196"/>
      <c r="E675" s="105"/>
      <c r="F675" s="199"/>
      <c r="G675" s="201"/>
      <c r="H675" s="199"/>
      <c r="I675" s="199"/>
      <c r="Q675" s="202"/>
      <c r="S675" s="178"/>
      <c r="AG675" s="178"/>
    </row>
    <row r="676" spans="2:33" s="177" customFormat="1" ht="12.95" customHeight="1" x14ac:dyDescent="0.2">
      <c r="B676" s="178"/>
      <c r="C676" s="196"/>
      <c r="D676" s="196"/>
      <c r="E676" s="105"/>
      <c r="F676" s="199"/>
      <c r="G676" s="201"/>
      <c r="H676" s="199"/>
      <c r="I676" s="199"/>
      <c r="Q676" s="202"/>
      <c r="S676" s="178"/>
      <c r="AG676" s="178"/>
    </row>
    <row r="677" spans="2:33" s="177" customFormat="1" ht="12.95" customHeight="1" x14ac:dyDescent="0.2">
      <c r="B677" s="178"/>
      <c r="C677" s="196"/>
      <c r="D677" s="196"/>
      <c r="E677" s="105"/>
      <c r="F677" s="199"/>
      <c r="G677" s="201"/>
      <c r="H677" s="199"/>
      <c r="I677" s="199"/>
      <c r="Q677" s="202"/>
      <c r="S677" s="178"/>
      <c r="AG677" s="178"/>
    </row>
    <row r="678" spans="2:33" s="177" customFormat="1" ht="12.95" customHeight="1" x14ac:dyDescent="0.2">
      <c r="B678" s="178"/>
      <c r="C678" s="196"/>
      <c r="D678" s="196"/>
      <c r="E678" s="105"/>
      <c r="F678" s="199"/>
      <c r="G678" s="201"/>
      <c r="H678" s="199"/>
      <c r="I678" s="199"/>
      <c r="Q678" s="202"/>
      <c r="S678" s="178"/>
      <c r="AG678" s="178"/>
    </row>
    <row r="679" spans="2:33" s="177" customFormat="1" ht="12.95" customHeight="1" x14ac:dyDescent="0.2">
      <c r="B679" s="178"/>
      <c r="C679" s="196"/>
      <c r="D679" s="196"/>
      <c r="E679" s="105"/>
      <c r="F679" s="199"/>
      <c r="G679" s="201"/>
      <c r="H679" s="199"/>
      <c r="I679" s="199"/>
      <c r="Q679" s="202"/>
      <c r="S679" s="178"/>
      <c r="AG679" s="178"/>
    </row>
    <row r="680" spans="2:33" s="177" customFormat="1" ht="12.95" customHeight="1" x14ac:dyDescent="0.2">
      <c r="B680" s="178"/>
      <c r="C680" s="196"/>
      <c r="D680" s="196"/>
      <c r="E680" s="105"/>
      <c r="F680" s="199"/>
      <c r="G680" s="201"/>
      <c r="H680" s="199"/>
      <c r="I680" s="199"/>
      <c r="Q680" s="202"/>
      <c r="S680" s="178"/>
      <c r="AG680" s="178"/>
    </row>
    <row r="681" spans="2:33" s="177" customFormat="1" ht="12.95" customHeight="1" x14ac:dyDescent="0.2">
      <c r="B681" s="178"/>
      <c r="C681" s="196"/>
      <c r="D681" s="196"/>
      <c r="E681" s="105"/>
      <c r="F681" s="199"/>
      <c r="G681" s="201"/>
      <c r="H681" s="199"/>
      <c r="I681" s="199"/>
      <c r="Q681" s="202"/>
      <c r="S681" s="178"/>
      <c r="AG681" s="178"/>
    </row>
    <row r="682" spans="2:33" s="177" customFormat="1" ht="12.95" customHeight="1" x14ac:dyDescent="0.2">
      <c r="B682" s="178"/>
      <c r="C682" s="196"/>
      <c r="D682" s="196"/>
      <c r="E682" s="105"/>
      <c r="F682" s="199"/>
      <c r="G682" s="201"/>
      <c r="H682" s="199"/>
      <c r="I682" s="199"/>
      <c r="Q682" s="202"/>
      <c r="S682" s="178"/>
      <c r="AG682" s="178"/>
    </row>
    <row r="683" spans="2:33" s="177" customFormat="1" ht="12.95" customHeight="1" x14ac:dyDescent="0.2">
      <c r="B683" s="178"/>
      <c r="C683" s="196"/>
      <c r="D683" s="196"/>
      <c r="E683" s="105"/>
      <c r="F683" s="199"/>
      <c r="G683" s="201"/>
      <c r="H683" s="199"/>
      <c r="I683" s="199"/>
      <c r="Q683" s="202"/>
      <c r="S683" s="178"/>
      <c r="AG683" s="178"/>
    </row>
    <row r="684" spans="2:33" s="177" customFormat="1" ht="12.95" customHeight="1" x14ac:dyDescent="0.2">
      <c r="B684" s="178"/>
      <c r="C684" s="196"/>
      <c r="D684" s="196"/>
      <c r="E684" s="105"/>
      <c r="F684" s="199"/>
      <c r="G684" s="201"/>
      <c r="H684" s="199"/>
      <c r="I684" s="199"/>
      <c r="Q684" s="202"/>
      <c r="S684" s="178"/>
      <c r="AG684" s="178"/>
    </row>
    <row r="685" spans="2:33" s="177" customFormat="1" ht="12.95" customHeight="1" x14ac:dyDescent="0.2">
      <c r="B685" s="178"/>
      <c r="C685" s="196"/>
      <c r="D685" s="196"/>
      <c r="E685" s="105"/>
      <c r="F685" s="199"/>
      <c r="G685" s="201"/>
      <c r="H685" s="199"/>
      <c r="I685" s="199"/>
      <c r="Q685" s="202"/>
      <c r="S685" s="178"/>
      <c r="AG685" s="178"/>
    </row>
    <row r="686" spans="2:33" s="177" customFormat="1" ht="12.95" customHeight="1" x14ac:dyDescent="0.2">
      <c r="B686" s="178"/>
      <c r="C686" s="196"/>
      <c r="D686" s="196"/>
      <c r="E686" s="105"/>
      <c r="F686" s="199"/>
      <c r="G686" s="201"/>
      <c r="H686" s="199"/>
      <c r="I686" s="199"/>
      <c r="Q686" s="202"/>
      <c r="S686" s="178"/>
      <c r="AG686" s="178"/>
    </row>
    <row r="687" spans="2:33" s="177" customFormat="1" ht="12.95" customHeight="1" x14ac:dyDescent="0.2">
      <c r="B687" s="178"/>
      <c r="C687" s="196"/>
      <c r="D687" s="196"/>
      <c r="E687" s="105"/>
      <c r="F687" s="199"/>
      <c r="G687" s="201"/>
      <c r="H687" s="199"/>
      <c r="I687" s="199"/>
      <c r="Q687" s="202"/>
      <c r="S687" s="178"/>
      <c r="AG687" s="178"/>
    </row>
    <row r="688" spans="2:33" s="177" customFormat="1" ht="12.95" customHeight="1" x14ac:dyDescent="0.2">
      <c r="B688" s="178"/>
      <c r="C688" s="196"/>
      <c r="D688" s="196"/>
      <c r="E688" s="105"/>
      <c r="F688" s="199"/>
      <c r="G688" s="201"/>
      <c r="H688" s="199"/>
      <c r="I688" s="199"/>
      <c r="Q688" s="202"/>
      <c r="S688" s="178"/>
      <c r="AG688" s="178"/>
    </row>
    <row r="689" spans="2:33" s="177" customFormat="1" ht="12.95" customHeight="1" x14ac:dyDescent="0.2">
      <c r="B689" s="178"/>
      <c r="C689" s="196"/>
      <c r="D689" s="196"/>
      <c r="E689" s="105"/>
      <c r="F689" s="199"/>
      <c r="G689" s="201"/>
      <c r="H689" s="199"/>
      <c r="I689" s="199"/>
      <c r="Q689" s="202"/>
      <c r="S689" s="178"/>
      <c r="AG689" s="178"/>
    </row>
    <row r="690" spans="2:33" s="177" customFormat="1" ht="12.95" customHeight="1" x14ac:dyDescent="0.2">
      <c r="B690" s="178"/>
      <c r="C690" s="196"/>
      <c r="D690" s="196"/>
      <c r="E690" s="105"/>
      <c r="F690" s="199"/>
      <c r="G690" s="201"/>
      <c r="H690" s="199"/>
      <c r="I690" s="199"/>
      <c r="Q690" s="202"/>
      <c r="S690" s="178"/>
      <c r="AG690" s="178"/>
    </row>
    <row r="691" spans="2:33" s="177" customFormat="1" ht="12.95" customHeight="1" x14ac:dyDescent="0.2">
      <c r="B691" s="178"/>
      <c r="C691" s="196"/>
      <c r="D691" s="196"/>
      <c r="E691" s="105"/>
      <c r="F691" s="199"/>
      <c r="G691" s="201"/>
      <c r="H691" s="199"/>
      <c r="I691" s="199"/>
      <c r="Q691" s="202"/>
      <c r="S691" s="178"/>
      <c r="AG691" s="178"/>
    </row>
    <row r="692" spans="2:33" s="177" customFormat="1" ht="12.95" customHeight="1" x14ac:dyDescent="0.2">
      <c r="B692" s="178"/>
      <c r="C692" s="196"/>
      <c r="D692" s="196"/>
      <c r="E692" s="105"/>
      <c r="F692" s="199"/>
      <c r="G692" s="201"/>
      <c r="H692" s="199"/>
      <c r="I692" s="199"/>
      <c r="Q692" s="202"/>
      <c r="S692" s="178"/>
      <c r="AG692" s="178"/>
    </row>
    <row r="693" spans="2:33" s="177" customFormat="1" ht="12.95" customHeight="1" x14ac:dyDescent="0.2">
      <c r="B693" s="178"/>
      <c r="C693" s="196"/>
      <c r="D693" s="196"/>
      <c r="E693" s="105"/>
      <c r="F693" s="199"/>
      <c r="G693" s="201"/>
      <c r="H693" s="199"/>
      <c r="I693" s="199"/>
      <c r="Q693" s="202"/>
      <c r="S693" s="178"/>
      <c r="AG693" s="178"/>
    </row>
    <row r="694" spans="2:33" s="177" customFormat="1" ht="12.95" customHeight="1" x14ac:dyDescent="0.2">
      <c r="B694" s="178"/>
      <c r="C694" s="196"/>
      <c r="D694" s="196"/>
      <c r="E694" s="105"/>
      <c r="F694" s="199"/>
      <c r="G694" s="201"/>
      <c r="H694" s="199"/>
      <c r="I694" s="199"/>
      <c r="Q694" s="202"/>
      <c r="S694" s="178"/>
      <c r="AG694" s="178"/>
    </row>
    <row r="695" spans="2:33" s="177" customFormat="1" ht="12.95" customHeight="1" x14ac:dyDescent="0.2">
      <c r="B695" s="178"/>
      <c r="C695" s="196"/>
      <c r="D695" s="196"/>
      <c r="E695" s="105"/>
      <c r="F695" s="199"/>
      <c r="G695" s="201"/>
      <c r="H695" s="199"/>
      <c r="I695" s="199"/>
      <c r="Q695" s="202"/>
      <c r="S695" s="178"/>
      <c r="AG695" s="178"/>
    </row>
    <row r="696" spans="2:33" s="177" customFormat="1" ht="12.95" customHeight="1" x14ac:dyDescent="0.2">
      <c r="B696" s="178"/>
      <c r="C696" s="196"/>
      <c r="D696" s="196"/>
      <c r="E696" s="105"/>
      <c r="F696" s="199"/>
      <c r="G696" s="201"/>
      <c r="H696" s="199"/>
      <c r="I696" s="199"/>
      <c r="Q696" s="202"/>
      <c r="S696" s="178"/>
      <c r="AG696" s="178"/>
    </row>
    <row r="697" spans="2:33" s="177" customFormat="1" ht="12.95" customHeight="1" x14ac:dyDescent="0.2">
      <c r="B697" s="178"/>
      <c r="C697" s="196"/>
      <c r="D697" s="196"/>
      <c r="E697" s="105"/>
      <c r="F697" s="199"/>
      <c r="G697" s="201"/>
      <c r="H697" s="199"/>
      <c r="I697" s="199"/>
      <c r="Q697" s="202"/>
      <c r="S697" s="178"/>
      <c r="AG697" s="178"/>
    </row>
    <row r="698" spans="2:33" s="177" customFormat="1" ht="12.95" customHeight="1" x14ac:dyDescent="0.2">
      <c r="B698" s="178"/>
      <c r="C698" s="196"/>
      <c r="D698" s="196"/>
      <c r="E698" s="105"/>
      <c r="F698" s="199"/>
      <c r="G698" s="201"/>
      <c r="H698" s="199"/>
      <c r="I698" s="199"/>
      <c r="Q698" s="202"/>
      <c r="S698" s="178"/>
      <c r="AG698" s="178"/>
    </row>
    <row r="699" spans="2:33" s="177" customFormat="1" ht="12.95" customHeight="1" x14ac:dyDescent="0.2">
      <c r="C699" s="196"/>
      <c r="D699" s="196"/>
      <c r="S699" s="178"/>
    </row>
    <row r="700" spans="2:33" s="177" customFormat="1" ht="12.95" customHeight="1" x14ac:dyDescent="0.2">
      <c r="C700" s="196"/>
      <c r="D700" s="196"/>
      <c r="S700" s="178"/>
    </row>
    <row r="701" spans="2:33" s="177" customFormat="1" ht="12.95" customHeight="1" x14ac:dyDescent="0.2">
      <c r="C701" s="196"/>
      <c r="D701" s="196"/>
      <c r="S701" s="178"/>
    </row>
    <row r="702" spans="2:33" s="177" customFormat="1" ht="12.95" customHeight="1" x14ac:dyDescent="0.2">
      <c r="C702" s="196"/>
      <c r="D702" s="196"/>
      <c r="S702" s="178"/>
    </row>
    <row r="703" spans="2:33" s="177" customFormat="1" ht="12.95" customHeight="1" x14ac:dyDescent="0.2">
      <c r="C703" s="196"/>
      <c r="D703" s="196"/>
      <c r="S703" s="178"/>
    </row>
    <row r="704" spans="2:33" s="177" customFormat="1" ht="12.95" customHeight="1" x14ac:dyDescent="0.2">
      <c r="C704" s="196"/>
      <c r="D704" s="196"/>
      <c r="S704" s="178"/>
    </row>
    <row r="705" spans="3:19" s="177" customFormat="1" ht="12.95" customHeight="1" x14ac:dyDescent="0.2">
      <c r="C705" s="196"/>
      <c r="D705" s="196"/>
      <c r="S705" s="178"/>
    </row>
    <row r="706" spans="3:19" s="177" customFormat="1" ht="12.95" customHeight="1" x14ac:dyDescent="0.2">
      <c r="C706" s="196"/>
      <c r="D706" s="196"/>
      <c r="S706" s="178"/>
    </row>
    <row r="707" spans="3:19" s="177" customFormat="1" ht="12.95" customHeight="1" x14ac:dyDescent="0.2">
      <c r="C707" s="196"/>
      <c r="D707" s="196"/>
      <c r="S707" s="178"/>
    </row>
    <row r="708" spans="3:19" s="177" customFormat="1" ht="12.95" customHeight="1" x14ac:dyDescent="0.2">
      <c r="C708" s="196"/>
      <c r="D708" s="196"/>
      <c r="S708" s="178"/>
    </row>
    <row r="709" spans="3:19" s="177" customFormat="1" ht="12.95" customHeight="1" x14ac:dyDescent="0.2">
      <c r="C709" s="196"/>
      <c r="D709" s="196"/>
      <c r="S709" s="178"/>
    </row>
    <row r="710" spans="3:19" s="177" customFormat="1" ht="12.95" customHeight="1" x14ac:dyDescent="0.2">
      <c r="C710" s="196"/>
      <c r="D710" s="196"/>
      <c r="S710" s="178"/>
    </row>
    <row r="711" spans="3:19" s="177" customFormat="1" ht="12.95" customHeight="1" x14ac:dyDescent="0.2">
      <c r="C711" s="196"/>
      <c r="D711" s="196"/>
      <c r="S711" s="178"/>
    </row>
    <row r="712" spans="3:19" s="177" customFormat="1" ht="12.95" customHeight="1" x14ac:dyDescent="0.2">
      <c r="C712" s="196"/>
      <c r="D712" s="196"/>
      <c r="S712" s="178"/>
    </row>
    <row r="713" spans="3:19" s="177" customFormat="1" ht="12.95" customHeight="1" x14ac:dyDescent="0.2">
      <c r="C713" s="196"/>
      <c r="D713" s="196"/>
      <c r="S713" s="178"/>
    </row>
    <row r="714" spans="3:19" s="177" customFormat="1" ht="12.95" customHeight="1" x14ac:dyDescent="0.2">
      <c r="C714" s="196"/>
      <c r="D714" s="196"/>
      <c r="S714" s="178"/>
    </row>
    <row r="715" spans="3:19" s="177" customFormat="1" ht="12.95" customHeight="1" x14ac:dyDescent="0.2">
      <c r="C715" s="196"/>
      <c r="D715" s="196"/>
      <c r="S715" s="178"/>
    </row>
    <row r="716" spans="3:19" s="177" customFormat="1" ht="12.95" customHeight="1" x14ac:dyDescent="0.2">
      <c r="C716" s="196"/>
      <c r="D716" s="196"/>
      <c r="S716" s="178"/>
    </row>
    <row r="717" spans="3:19" s="177" customFormat="1" ht="12.95" customHeight="1" x14ac:dyDescent="0.2">
      <c r="C717" s="196"/>
      <c r="D717" s="196"/>
      <c r="S717" s="178"/>
    </row>
    <row r="718" spans="3:19" s="177" customFormat="1" ht="12.95" customHeight="1" x14ac:dyDescent="0.2">
      <c r="C718" s="196"/>
      <c r="D718" s="196"/>
      <c r="S718" s="178"/>
    </row>
    <row r="719" spans="3:19" s="177" customFormat="1" ht="12.95" customHeight="1" x14ac:dyDescent="0.2">
      <c r="C719" s="196"/>
      <c r="D719" s="196"/>
      <c r="S719" s="178"/>
    </row>
    <row r="720" spans="3:19" s="177" customFormat="1" ht="12.95" customHeight="1" x14ac:dyDescent="0.2">
      <c r="C720" s="196"/>
      <c r="D720" s="196"/>
      <c r="S720" s="178"/>
    </row>
    <row r="721" spans="3:19" s="177" customFormat="1" ht="12.95" customHeight="1" x14ac:dyDescent="0.2">
      <c r="C721" s="196"/>
      <c r="D721" s="196"/>
      <c r="S721" s="178"/>
    </row>
    <row r="722" spans="3:19" s="177" customFormat="1" ht="12.95" customHeight="1" x14ac:dyDescent="0.2">
      <c r="C722" s="196"/>
      <c r="D722" s="196"/>
      <c r="S722" s="178"/>
    </row>
    <row r="723" spans="3:19" s="177" customFormat="1" ht="12.95" customHeight="1" x14ac:dyDescent="0.2">
      <c r="C723" s="196"/>
      <c r="D723" s="196"/>
      <c r="S723" s="178"/>
    </row>
    <row r="724" spans="3:19" s="177" customFormat="1" ht="12.95" customHeight="1" x14ac:dyDescent="0.2">
      <c r="C724" s="196"/>
      <c r="D724" s="196"/>
      <c r="S724" s="178"/>
    </row>
    <row r="725" spans="3:19" s="177" customFormat="1" ht="12.95" customHeight="1" x14ac:dyDescent="0.2">
      <c r="C725" s="196"/>
      <c r="D725" s="196"/>
      <c r="S725" s="178"/>
    </row>
    <row r="726" spans="3:19" s="177" customFormat="1" ht="12.95" customHeight="1" x14ac:dyDescent="0.2">
      <c r="C726" s="196"/>
      <c r="D726" s="196"/>
      <c r="S726" s="178"/>
    </row>
    <row r="727" spans="3:19" s="177" customFormat="1" ht="12.95" customHeight="1" x14ac:dyDescent="0.2">
      <c r="C727" s="196"/>
      <c r="D727" s="196"/>
      <c r="S727" s="178"/>
    </row>
    <row r="728" spans="3:19" s="177" customFormat="1" ht="12.95" customHeight="1" x14ac:dyDescent="0.2">
      <c r="C728" s="196"/>
      <c r="D728" s="196"/>
      <c r="S728" s="178"/>
    </row>
    <row r="729" spans="3:19" s="177" customFormat="1" ht="12.95" customHeight="1" x14ac:dyDescent="0.2">
      <c r="C729" s="196"/>
      <c r="D729" s="196"/>
      <c r="S729" s="178"/>
    </row>
    <row r="730" spans="3:19" s="177" customFormat="1" ht="12.95" customHeight="1" x14ac:dyDescent="0.2">
      <c r="C730" s="196"/>
      <c r="D730" s="196"/>
      <c r="S730" s="178"/>
    </row>
    <row r="731" spans="3:19" s="177" customFormat="1" ht="12.95" customHeight="1" x14ac:dyDescent="0.2">
      <c r="C731" s="196"/>
      <c r="D731" s="196"/>
      <c r="S731" s="178"/>
    </row>
    <row r="732" spans="3:19" s="177" customFormat="1" ht="12.95" customHeight="1" x14ac:dyDescent="0.2">
      <c r="C732" s="196"/>
      <c r="D732" s="196"/>
      <c r="S732" s="178"/>
    </row>
    <row r="733" spans="3:19" s="177" customFormat="1" ht="12.95" customHeight="1" x14ac:dyDescent="0.2">
      <c r="C733" s="196"/>
      <c r="D733" s="196"/>
      <c r="S733" s="178"/>
    </row>
    <row r="734" spans="3:19" s="177" customFormat="1" ht="12.95" customHeight="1" x14ac:dyDescent="0.2">
      <c r="C734" s="196"/>
      <c r="D734" s="196"/>
      <c r="S734" s="178"/>
    </row>
    <row r="735" spans="3:19" s="177" customFormat="1" ht="12.95" customHeight="1" x14ac:dyDescent="0.2">
      <c r="C735" s="196"/>
      <c r="D735" s="196"/>
      <c r="S735" s="178"/>
    </row>
    <row r="736" spans="3:19" s="177" customFormat="1" ht="12.95" customHeight="1" x14ac:dyDescent="0.2">
      <c r="C736" s="196"/>
      <c r="D736" s="196"/>
      <c r="S736" s="178"/>
    </row>
    <row r="737" spans="3:19" s="177" customFormat="1" ht="12.95" customHeight="1" x14ac:dyDescent="0.2">
      <c r="C737" s="196"/>
      <c r="D737" s="196"/>
      <c r="S737" s="178"/>
    </row>
    <row r="738" spans="3:19" s="177" customFormat="1" ht="12.95" customHeight="1" x14ac:dyDescent="0.2">
      <c r="C738" s="196"/>
      <c r="D738" s="196"/>
      <c r="S738" s="178"/>
    </row>
    <row r="739" spans="3:19" s="177" customFormat="1" ht="12.95" customHeight="1" x14ac:dyDescent="0.2">
      <c r="C739" s="196"/>
      <c r="D739" s="196"/>
      <c r="S739" s="178"/>
    </row>
    <row r="740" spans="3:19" s="177" customFormat="1" ht="12.95" customHeight="1" x14ac:dyDescent="0.2">
      <c r="C740" s="196"/>
      <c r="D740" s="196"/>
      <c r="S740" s="178"/>
    </row>
    <row r="741" spans="3:19" s="177" customFormat="1" ht="12.95" customHeight="1" x14ac:dyDescent="0.2">
      <c r="C741" s="196"/>
      <c r="D741" s="196"/>
      <c r="S741" s="178"/>
    </row>
    <row r="742" spans="3:19" s="177" customFormat="1" ht="12.95" customHeight="1" x14ac:dyDescent="0.2">
      <c r="C742" s="196"/>
      <c r="D742" s="196"/>
      <c r="S742" s="178"/>
    </row>
    <row r="743" spans="3:19" s="177" customFormat="1" ht="12.95" customHeight="1" x14ac:dyDescent="0.2">
      <c r="C743" s="196"/>
      <c r="D743" s="196"/>
      <c r="S743" s="178"/>
    </row>
    <row r="744" spans="3:19" s="177" customFormat="1" ht="12.95" customHeight="1" x14ac:dyDescent="0.2">
      <c r="C744" s="196"/>
      <c r="D744" s="196"/>
      <c r="S744" s="178"/>
    </row>
    <row r="745" spans="3:19" s="177" customFormat="1" ht="12.95" customHeight="1" x14ac:dyDescent="0.2">
      <c r="C745" s="196"/>
      <c r="D745" s="196"/>
      <c r="S745" s="178"/>
    </row>
    <row r="746" spans="3:19" s="177" customFormat="1" ht="12.95" customHeight="1" x14ac:dyDescent="0.2">
      <c r="C746" s="196"/>
      <c r="D746" s="196"/>
      <c r="S746" s="178"/>
    </row>
    <row r="747" spans="3:19" s="177" customFormat="1" ht="12.95" customHeight="1" x14ac:dyDescent="0.2">
      <c r="C747" s="196"/>
      <c r="D747" s="196"/>
      <c r="S747" s="178"/>
    </row>
    <row r="748" spans="3:19" s="177" customFormat="1" ht="12.95" customHeight="1" x14ac:dyDescent="0.2">
      <c r="C748" s="196"/>
      <c r="D748" s="196"/>
      <c r="S748" s="178"/>
    </row>
    <row r="749" spans="3:19" s="177" customFormat="1" ht="12.95" customHeight="1" x14ac:dyDescent="0.2">
      <c r="C749" s="196"/>
      <c r="D749" s="196"/>
      <c r="S749" s="178"/>
    </row>
    <row r="750" spans="3:19" s="177" customFormat="1" ht="12.95" customHeight="1" x14ac:dyDescent="0.2">
      <c r="C750" s="196"/>
      <c r="D750" s="196"/>
      <c r="S750" s="178"/>
    </row>
    <row r="751" spans="3:19" s="177" customFormat="1" ht="12.95" customHeight="1" x14ac:dyDescent="0.2">
      <c r="C751" s="196"/>
      <c r="D751" s="196"/>
      <c r="S751" s="178"/>
    </row>
    <row r="752" spans="3:19" s="177" customFormat="1" ht="12.95" customHeight="1" x14ac:dyDescent="0.2">
      <c r="C752" s="196"/>
      <c r="D752" s="196"/>
      <c r="S752" s="178"/>
    </row>
    <row r="753" spans="3:19" s="177" customFormat="1" ht="12.95" customHeight="1" x14ac:dyDescent="0.2">
      <c r="C753" s="196"/>
      <c r="D753" s="196"/>
      <c r="S753" s="178"/>
    </row>
    <row r="754" spans="3:19" s="177" customFormat="1" ht="12.95" customHeight="1" x14ac:dyDescent="0.2">
      <c r="C754" s="196"/>
      <c r="D754" s="196"/>
      <c r="S754" s="178"/>
    </row>
    <row r="755" spans="3:19" s="177" customFormat="1" ht="12.95" customHeight="1" x14ac:dyDescent="0.2">
      <c r="C755" s="196"/>
      <c r="D755" s="196"/>
      <c r="S755" s="178"/>
    </row>
    <row r="756" spans="3:19" s="177" customFormat="1" ht="12.95" customHeight="1" x14ac:dyDescent="0.2">
      <c r="C756" s="196"/>
      <c r="D756" s="196"/>
      <c r="S756" s="178"/>
    </row>
    <row r="757" spans="3:19" s="177" customFormat="1" ht="12.95" customHeight="1" x14ac:dyDescent="0.2">
      <c r="C757" s="196"/>
      <c r="D757" s="196"/>
      <c r="S757" s="178"/>
    </row>
    <row r="758" spans="3:19" s="177" customFormat="1" ht="12.95" customHeight="1" x14ac:dyDescent="0.2">
      <c r="C758" s="196"/>
      <c r="D758" s="196"/>
      <c r="S758" s="178"/>
    </row>
    <row r="759" spans="3:19" s="177" customFormat="1" ht="12.95" customHeight="1" x14ac:dyDescent="0.2">
      <c r="C759" s="196"/>
      <c r="D759" s="196"/>
      <c r="S759" s="178"/>
    </row>
    <row r="760" spans="3:19" s="177" customFormat="1" ht="12.95" customHeight="1" x14ac:dyDescent="0.2">
      <c r="C760" s="196"/>
      <c r="D760" s="196"/>
      <c r="S760" s="178"/>
    </row>
    <row r="761" spans="3:19" s="177" customFormat="1" ht="12.95" customHeight="1" x14ac:dyDescent="0.2">
      <c r="C761" s="196"/>
      <c r="D761" s="196"/>
      <c r="S761" s="178"/>
    </row>
    <row r="762" spans="3:19" s="177" customFormat="1" ht="12.95" customHeight="1" x14ac:dyDescent="0.2">
      <c r="C762" s="196"/>
      <c r="D762" s="196"/>
      <c r="S762" s="178"/>
    </row>
    <row r="763" spans="3:19" s="177" customFormat="1" ht="12.95" customHeight="1" x14ac:dyDescent="0.2">
      <c r="C763" s="196"/>
      <c r="D763" s="196"/>
      <c r="S763" s="178"/>
    </row>
    <row r="764" spans="3:19" s="177" customFormat="1" ht="12.95" customHeight="1" x14ac:dyDescent="0.2">
      <c r="C764" s="196"/>
      <c r="D764" s="196"/>
      <c r="S764" s="178"/>
    </row>
    <row r="765" spans="3:19" s="177" customFormat="1" ht="12.95" customHeight="1" x14ac:dyDescent="0.2">
      <c r="C765" s="196"/>
      <c r="D765" s="196"/>
      <c r="S765" s="178"/>
    </row>
    <row r="766" spans="3:19" s="177" customFormat="1" ht="12.95" customHeight="1" x14ac:dyDescent="0.2">
      <c r="C766" s="196"/>
      <c r="D766" s="196"/>
      <c r="S766" s="178"/>
    </row>
    <row r="767" spans="3:19" s="177" customFormat="1" ht="12.95" customHeight="1" x14ac:dyDescent="0.2">
      <c r="S767" s="178"/>
    </row>
    <row r="768" spans="3:19" s="177" customFormat="1" ht="12.95" customHeight="1" x14ac:dyDescent="0.2">
      <c r="S768" s="178"/>
    </row>
    <row r="769" spans="19:19" s="177" customFormat="1" ht="12.95" customHeight="1" x14ac:dyDescent="0.2">
      <c r="S769" s="178"/>
    </row>
    <row r="770" spans="19:19" s="177" customFormat="1" ht="12.95" customHeight="1" x14ac:dyDescent="0.2">
      <c r="S770" s="178"/>
    </row>
    <row r="771" spans="19:19" s="177" customFormat="1" ht="12.95" customHeight="1" x14ac:dyDescent="0.2">
      <c r="S771" s="178"/>
    </row>
    <row r="772" spans="19:19" s="177" customFormat="1" ht="12.95" customHeight="1" x14ac:dyDescent="0.2">
      <c r="S772" s="178"/>
    </row>
    <row r="773" spans="19:19" s="177" customFormat="1" ht="12.95" customHeight="1" x14ac:dyDescent="0.2">
      <c r="S773" s="178"/>
    </row>
    <row r="774" spans="19:19" s="177" customFormat="1" ht="12.95" customHeight="1" x14ac:dyDescent="0.2">
      <c r="S774" s="178"/>
    </row>
    <row r="775" spans="19:19" s="177" customFormat="1" ht="12.95" customHeight="1" x14ac:dyDescent="0.2">
      <c r="S775" s="178"/>
    </row>
    <row r="776" spans="19:19" s="177" customFormat="1" ht="12.95" customHeight="1" x14ac:dyDescent="0.2">
      <c r="S776" s="178"/>
    </row>
    <row r="777" spans="19:19" s="177" customFormat="1" ht="12.95" customHeight="1" x14ac:dyDescent="0.2">
      <c r="S777" s="178"/>
    </row>
    <row r="778" spans="19:19" s="177" customFormat="1" ht="12.95" customHeight="1" x14ac:dyDescent="0.2">
      <c r="S778" s="178"/>
    </row>
    <row r="779" spans="19:19" s="177" customFormat="1" ht="12.95" customHeight="1" x14ac:dyDescent="0.2">
      <c r="S779" s="178"/>
    </row>
    <row r="780" spans="19:19" s="177" customFormat="1" ht="12.95" customHeight="1" x14ac:dyDescent="0.2">
      <c r="S780" s="178"/>
    </row>
    <row r="781" spans="19:19" s="177" customFormat="1" ht="12.95" customHeight="1" x14ac:dyDescent="0.2">
      <c r="S781" s="178"/>
    </row>
    <row r="782" spans="19:19" s="177" customFormat="1" ht="12.95" customHeight="1" x14ac:dyDescent="0.2">
      <c r="S782" s="178"/>
    </row>
    <row r="783" spans="19:19" s="177" customFormat="1" ht="12.95" customHeight="1" x14ac:dyDescent="0.2">
      <c r="S783" s="178"/>
    </row>
    <row r="784" spans="19:19" s="177" customFormat="1" ht="12.95" customHeight="1" x14ac:dyDescent="0.2">
      <c r="S784" s="178"/>
    </row>
    <row r="785" spans="19:19" s="177" customFormat="1" ht="12.95" customHeight="1" x14ac:dyDescent="0.2">
      <c r="S785" s="178"/>
    </row>
    <row r="786" spans="19:19" s="177" customFormat="1" ht="12.95" customHeight="1" x14ac:dyDescent="0.2">
      <c r="S786" s="178"/>
    </row>
    <row r="787" spans="19:19" s="177" customFormat="1" ht="12.95" customHeight="1" x14ac:dyDescent="0.2">
      <c r="S787" s="178"/>
    </row>
    <row r="788" spans="19:19" s="177" customFormat="1" ht="12.95" customHeight="1" x14ac:dyDescent="0.2">
      <c r="S788" s="178"/>
    </row>
    <row r="789" spans="19:19" s="177" customFormat="1" ht="12.95" customHeight="1" x14ac:dyDescent="0.2">
      <c r="S789" s="178"/>
    </row>
    <row r="790" spans="19:19" s="177" customFormat="1" ht="12.95" customHeight="1" x14ac:dyDescent="0.2">
      <c r="S790" s="178"/>
    </row>
    <row r="791" spans="19:19" s="177" customFormat="1" ht="12.95" customHeight="1" x14ac:dyDescent="0.2">
      <c r="S791" s="178"/>
    </row>
    <row r="792" spans="19:19" s="177" customFormat="1" ht="12.95" customHeight="1" x14ac:dyDescent="0.2">
      <c r="S792" s="178"/>
    </row>
    <row r="793" spans="19:19" s="177" customFormat="1" ht="12.95" customHeight="1" x14ac:dyDescent="0.2">
      <c r="S793" s="178"/>
    </row>
    <row r="794" spans="19:19" s="177" customFormat="1" ht="12.95" customHeight="1" x14ac:dyDescent="0.2">
      <c r="S794" s="178"/>
    </row>
    <row r="795" spans="19:19" s="177" customFormat="1" ht="12.95" customHeight="1" x14ac:dyDescent="0.2">
      <c r="S795" s="178"/>
    </row>
    <row r="796" spans="19:19" s="177" customFormat="1" ht="12.95" customHeight="1" x14ac:dyDescent="0.2">
      <c r="S796" s="178"/>
    </row>
    <row r="797" spans="19:19" s="177" customFormat="1" ht="12.95" customHeight="1" x14ac:dyDescent="0.2">
      <c r="S797" s="178"/>
    </row>
    <row r="798" spans="19:19" s="177" customFormat="1" ht="12.95" customHeight="1" x14ac:dyDescent="0.2">
      <c r="S798" s="178"/>
    </row>
    <row r="799" spans="19:19" s="177" customFormat="1" ht="12.95" customHeight="1" x14ac:dyDescent="0.2">
      <c r="S799" s="178"/>
    </row>
    <row r="800" spans="19:19" s="177" customFormat="1" ht="12.95" customHeight="1" x14ac:dyDescent="0.2">
      <c r="S800" s="178"/>
    </row>
    <row r="801" spans="19:19" s="177" customFormat="1" ht="12.95" customHeight="1" x14ac:dyDescent="0.2">
      <c r="S801" s="178"/>
    </row>
    <row r="802" spans="19:19" s="177" customFormat="1" ht="12.95" customHeight="1" x14ac:dyDescent="0.2">
      <c r="S802" s="178"/>
    </row>
    <row r="803" spans="19:19" s="177" customFormat="1" ht="12.95" customHeight="1" x14ac:dyDescent="0.2">
      <c r="S803" s="178"/>
    </row>
    <row r="804" spans="19:19" s="177" customFormat="1" ht="12.95" customHeight="1" x14ac:dyDescent="0.2">
      <c r="S804" s="178"/>
    </row>
    <row r="805" spans="19:19" s="177" customFormat="1" ht="12.95" customHeight="1" x14ac:dyDescent="0.2">
      <c r="S805" s="178"/>
    </row>
    <row r="806" spans="19:19" s="177" customFormat="1" ht="12.95" customHeight="1" x14ac:dyDescent="0.2">
      <c r="S806" s="178"/>
    </row>
    <row r="807" spans="19:19" s="177" customFormat="1" ht="12.95" customHeight="1" x14ac:dyDescent="0.2">
      <c r="S807" s="178"/>
    </row>
    <row r="808" spans="19:19" s="177" customFormat="1" ht="12.95" customHeight="1" x14ac:dyDescent="0.2">
      <c r="S808" s="178"/>
    </row>
    <row r="809" spans="19:19" s="177" customFormat="1" ht="12.95" customHeight="1" x14ac:dyDescent="0.2">
      <c r="S809" s="178"/>
    </row>
    <row r="810" spans="19:19" s="177" customFormat="1" ht="12.95" customHeight="1" x14ac:dyDescent="0.2">
      <c r="S810" s="178"/>
    </row>
    <row r="811" spans="19:19" s="177" customFormat="1" ht="12.95" customHeight="1" x14ac:dyDescent="0.2">
      <c r="S811" s="178"/>
    </row>
    <row r="812" spans="19:19" s="177" customFormat="1" ht="12.95" customHeight="1" x14ac:dyDescent="0.2">
      <c r="S812" s="178"/>
    </row>
    <row r="813" spans="19:19" s="177" customFormat="1" ht="12.95" customHeight="1" x14ac:dyDescent="0.2">
      <c r="S813" s="178"/>
    </row>
    <row r="814" spans="19:19" s="177" customFormat="1" ht="12.95" customHeight="1" x14ac:dyDescent="0.2">
      <c r="S814" s="178"/>
    </row>
    <row r="815" spans="19:19" s="177" customFormat="1" ht="12.95" customHeight="1" x14ac:dyDescent="0.2">
      <c r="S815" s="178"/>
    </row>
    <row r="816" spans="19:19" s="177" customFormat="1" ht="12.95" customHeight="1" x14ac:dyDescent="0.2">
      <c r="S816" s="178"/>
    </row>
    <row r="817" spans="19:19" s="177" customFormat="1" ht="12.95" customHeight="1" x14ac:dyDescent="0.2">
      <c r="S817" s="178"/>
    </row>
    <row r="818" spans="19:19" s="177" customFormat="1" ht="12.95" customHeight="1" x14ac:dyDescent="0.2">
      <c r="S818" s="178"/>
    </row>
    <row r="819" spans="19:19" s="177" customFormat="1" ht="12.95" customHeight="1" x14ac:dyDescent="0.2">
      <c r="S819" s="178"/>
    </row>
    <row r="820" spans="19:19" s="177" customFormat="1" ht="12.95" customHeight="1" x14ac:dyDescent="0.2">
      <c r="S820" s="178"/>
    </row>
    <row r="821" spans="19:19" s="177" customFormat="1" ht="12.95" customHeight="1" x14ac:dyDescent="0.2">
      <c r="S821" s="178"/>
    </row>
    <row r="822" spans="19:19" s="177" customFormat="1" ht="12.95" customHeight="1" x14ac:dyDescent="0.2">
      <c r="S822" s="178"/>
    </row>
    <row r="823" spans="19:19" s="177" customFormat="1" ht="12.95" customHeight="1" x14ac:dyDescent="0.2">
      <c r="S823" s="178"/>
    </row>
    <row r="824" spans="19:19" s="177" customFormat="1" ht="12.95" customHeight="1" x14ac:dyDescent="0.2">
      <c r="S824" s="178"/>
    </row>
    <row r="825" spans="19:19" s="177" customFormat="1" ht="12.95" customHeight="1" x14ac:dyDescent="0.2">
      <c r="S825" s="178"/>
    </row>
    <row r="826" spans="19:19" s="177" customFormat="1" ht="12.95" customHeight="1" x14ac:dyDescent="0.2">
      <c r="S826" s="178"/>
    </row>
    <row r="827" spans="19:19" s="177" customFormat="1" ht="12.95" customHeight="1" x14ac:dyDescent="0.2">
      <c r="S827" s="178"/>
    </row>
    <row r="828" spans="19:19" s="177" customFormat="1" ht="12.95" customHeight="1" x14ac:dyDescent="0.2">
      <c r="S828" s="178"/>
    </row>
    <row r="829" spans="19:19" s="177" customFormat="1" ht="12.95" customHeight="1" x14ac:dyDescent="0.2">
      <c r="S829" s="178"/>
    </row>
    <row r="830" spans="19:19" s="177" customFormat="1" ht="12.95" customHeight="1" x14ac:dyDescent="0.2">
      <c r="S830" s="178"/>
    </row>
    <row r="831" spans="19:19" s="177" customFormat="1" ht="12.95" customHeight="1" x14ac:dyDescent="0.2">
      <c r="S831" s="178"/>
    </row>
    <row r="832" spans="19:19" s="177" customFormat="1" ht="12.95" customHeight="1" x14ac:dyDescent="0.2">
      <c r="S832" s="178"/>
    </row>
    <row r="833" spans="19:19" s="177" customFormat="1" ht="12.95" customHeight="1" x14ac:dyDescent="0.2">
      <c r="S833" s="178"/>
    </row>
    <row r="834" spans="19:19" s="177" customFormat="1" ht="12.95" customHeight="1" x14ac:dyDescent="0.2">
      <c r="S834" s="178"/>
    </row>
    <row r="835" spans="19:19" s="177" customFormat="1" ht="12.95" customHeight="1" x14ac:dyDescent="0.2">
      <c r="S835" s="178"/>
    </row>
    <row r="836" spans="19:19" s="177" customFormat="1" ht="12.95" customHeight="1" x14ac:dyDescent="0.2">
      <c r="S836" s="178"/>
    </row>
    <row r="837" spans="19:19" s="177" customFormat="1" ht="12.95" customHeight="1" x14ac:dyDescent="0.2">
      <c r="S837" s="178"/>
    </row>
    <row r="838" spans="19:19" s="177" customFormat="1" ht="12.95" customHeight="1" x14ac:dyDescent="0.2">
      <c r="S838" s="178"/>
    </row>
    <row r="839" spans="19:19" s="177" customFormat="1" ht="12.95" customHeight="1" x14ac:dyDescent="0.2">
      <c r="S839" s="178"/>
    </row>
    <row r="840" spans="19:19" s="177" customFormat="1" ht="12.95" customHeight="1" x14ac:dyDescent="0.2">
      <c r="S840" s="178"/>
    </row>
    <row r="841" spans="19:19" s="177" customFormat="1" ht="12.95" customHeight="1" x14ac:dyDescent="0.2">
      <c r="S841" s="178"/>
    </row>
    <row r="842" spans="19:19" s="177" customFormat="1" ht="12.95" customHeight="1" x14ac:dyDescent="0.2">
      <c r="S842" s="178"/>
    </row>
    <row r="843" spans="19:19" s="177" customFormat="1" ht="12.95" customHeight="1" x14ac:dyDescent="0.2">
      <c r="S843" s="178"/>
    </row>
    <row r="844" spans="19:19" s="177" customFormat="1" ht="12.95" customHeight="1" x14ac:dyDescent="0.2">
      <c r="S844" s="178"/>
    </row>
    <row r="845" spans="19:19" s="177" customFormat="1" ht="12.95" customHeight="1" x14ac:dyDescent="0.2">
      <c r="S845" s="178"/>
    </row>
    <row r="846" spans="19:19" s="177" customFormat="1" ht="12.95" customHeight="1" x14ac:dyDescent="0.2">
      <c r="S846" s="178"/>
    </row>
    <row r="847" spans="19:19" s="177" customFormat="1" ht="12.95" customHeight="1" x14ac:dyDescent="0.2">
      <c r="S847" s="178"/>
    </row>
    <row r="848" spans="19:19" s="177" customFormat="1" ht="12.95" customHeight="1" x14ac:dyDescent="0.2">
      <c r="S848" s="178"/>
    </row>
    <row r="849" spans="19:19" s="177" customFormat="1" ht="12.95" customHeight="1" x14ac:dyDescent="0.2">
      <c r="S849" s="178"/>
    </row>
    <row r="850" spans="19:19" s="177" customFormat="1" ht="12.95" customHeight="1" x14ac:dyDescent="0.2">
      <c r="S850" s="178"/>
    </row>
    <row r="851" spans="19:19" s="177" customFormat="1" ht="12.95" customHeight="1" x14ac:dyDescent="0.2">
      <c r="S851" s="178"/>
    </row>
    <row r="852" spans="19:19" s="177" customFormat="1" ht="12.95" customHeight="1" x14ac:dyDescent="0.2">
      <c r="S852" s="178"/>
    </row>
    <row r="853" spans="19:19" s="177" customFormat="1" ht="12.95" customHeight="1" x14ac:dyDescent="0.2">
      <c r="S853" s="178"/>
    </row>
    <row r="854" spans="19:19" s="177" customFormat="1" ht="12.95" customHeight="1" x14ac:dyDescent="0.2">
      <c r="S854" s="178"/>
    </row>
    <row r="855" spans="19:19" s="177" customFormat="1" ht="12.95" customHeight="1" x14ac:dyDescent="0.2">
      <c r="S855" s="178"/>
    </row>
    <row r="856" spans="19:19" s="177" customFormat="1" ht="12.95" customHeight="1" x14ac:dyDescent="0.2">
      <c r="S856" s="178"/>
    </row>
    <row r="857" spans="19:19" s="177" customFormat="1" ht="12.95" customHeight="1" x14ac:dyDescent="0.2">
      <c r="S857" s="178"/>
    </row>
    <row r="858" spans="19:19" s="177" customFormat="1" ht="12.95" customHeight="1" x14ac:dyDescent="0.2">
      <c r="S858" s="178"/>
    </row>
    <row r="859" spans="19:19" s="177" customFormat="1" ht="12.95" customHeight="1" x14ac:dyDescent="0.2">
      <c r="S859" s="178"/>
    </row>
    <row r="860" spans="19:19" s="177" customFormat="1" ht="12.95" customHeight="1" x14ac:dyDescent="0.2">
      <c r="S860" s="178"/>
    </row>
    <row r="861" spans="19:19" s="177" customFormat="1" ht="12.95" customHeight="1" x14ac:dyDescent="0.2">
      <c r="S861" s="178"/>
    </row>
    <row r="862" spans="19:19" s="177" customFormat="1" ht="12.95" customHeight="1" x14ac:dyDescent="0.2">
      <c r="S862" s="178"/>
    </row>
    <row r="863" spans="19:19" s="177" customFormat="1" ht="12.95" customHeight="1" x14ac:dyDescent="0.2">
      <c r="S863" s="178"/>
    </row>
    <row r="864" spans="19:19" s="177" customFormat="1" ht="12.95" customHeight="1" x14ac:dyDescent="0.2">
      <c r="S864" s="178"/>
    </row>
    <row r="865" spans="19:19" s="177" customFormat="1" ht="12.95" customHeight="1" x14ac:dyDescent="0.2">
      <c r="S865" s="178"/>
    </row>
    <row r="866" spans="19:19" s="177" customFormat="1" ht="12.95" customHeight="1" x14ac:dyDescent="0.2">
      <c r="S866" s="178"/>
    </row>
    <row r="867" spans="19:19" s="177" customFormat="1" ht="12.95" customHeight="1" x14ac:dyDescent="0.2">
      <c r="S867" s="178"/>
    </row>
    <row r="868" spans="19:19" s="177" customFormat="1" ht="12.95" customHeight="1" x14ac:dyDescent="0.2">
      <c r="S868" s="178"/>
    </row>
    <row r="869" spans="19:19" s="177" customFormat="1" ht="12.95" customHeight="1" x14ac:dyDescent="0.2">
      <c r="S869" s="178"/>
    </row>
    <row r="870" spans="19:19" s="177" customFormat="1" ht="12.95" customHeight="1" x14ac:dyDescent="0.2">
      <c r="S870" s="178"/>
    </row>
    <row r="871" spans="19:19" s="177" customFormat="1" ht="12.95" customHeight="1" x14ac:dyDescent="0.2">
      <c r="S871" s="178"/>
    </row>
    <row r="872" spans="19:19" s="177" customFormat="1" ht="12.95" customHeight="1" x14ac:dyDescent="0.2">
      <c r="S872" s="178"/>
    </row>
    <row r="873" spans="19:19" s="177" customFormat="1" ht="12.95" customHeight="1" x14ac:dyDescent="0.2">
      <c r="S873" s="178"/>
    </row>
    <row r="874" spans="19:19" s="177" customFormat="1" ht="12.95" customHeight="1" x14ac:dyDescent="0.2">
      <c r="S874" s="178"/>
    </row>
    <row r="875" spans="19:19" s="177" customFormat="1" ht="12.95" customHeight="1" x14ac:dyDescent="0.2">
      <c r="S875" s="178"/>
    </row>
    <row r="876" spans="19:19" s="177" customFormat="1" ht="12.95" customHeight="1" x14ac:dyDescent="0.2">
      <c r="S876" s="178"/>
    </row>
    <row r="877" spans="19:19" s="177" customFormat="1" ht="12.95" customHeight="1" x14ac:dyDescent="0.2">
      <c r="S877" s="178"/>
    </row>
    <row r="878" spans="19:19" s="177" customFormat="1" ht="12.95" customHeight="1" x14ac:dyDescent="0.2">
      <c r="S878" s="178"/>
    </row>
    <row r="879" spans="19:19" s="177" customFormat="1" ht="12.95" customHeight="1" x14ac:dyDescent="0.2">
      <c r="S879" s="178"/>
    </row>
    <row r="880" spans="19:19" s="177" customFormat="1" ht="12.95" customHeight="1" x14ac:dyDescent="0.2">
      <c r="S880" s="178"/>
    </row>
    <row r="881" spans="19:19" s="177" customFormat="1" ht="12.95" customHeight="1" x14ac:dyDescent="0.2">
      <c r="S881" s="178"/>
    </row>
    <row r="882" spans="19:19" s="177" customFormat="1" ht="12.95" customHeight="1" x14ac:dyDescent="0.2">
      <c r="S882" s="178"/>
    </row>
    <row r="883" spans="19:19" s="177" customFormat="1" ht="12.95" customHeight="1" x14ac:dyDescent="0.2">
      <c r="S883" s="178"/>
    </row>
    <row r="884" spans="19:19" s="177" customFormat="1" ht="12.95" customHeight="1" x14ac:dyDescent="0.2">
      <c r="S884" s="178"/>
    </row>
    <row r="885" spans="19:19" s="177" customFormat="1" ht="12.95" customHeight="1" x14ac:dyDescent="0.2">
      <c r="S885" s="178"/>
    </row>
    <row r="886" spans="19:19" s="177" customFormat="1" ht="12.95" customHeight="1" x14ac:dyDescent="0.2">
      <c r="S886" s="178"/>
    </row>
    <row r="887" spans="19:19" s="177" customFormat="1" ht="12.95" customHeight="1" x14ac:dyDescent="0.2">
      <c r="S887" s="178"/>
    </row>
    <row r="888" spans="19:19" s="177" customFormat="1" ht="12.95" customHeight="1" x14ac:dyDescent="0.2">
      <c r="S888" s="178"/>
    </row>
    <row r="889" spans="19:19" s="177" customFormat="1" ht="12.95" customHeight="1" x14ac:dyDescent="0.2">
      <c r="S889" s="178"/>
    </row>
    <row r="890" spans="19:19" s="177" customFormat="1" ht="12.95" customHeight="1" x14ac:dyDescent="0.2">
      <c r="S890" s="178"/>
    </row>
    <row r="891" spans="19:19" s="177" customFormat="1" ht="12.95" customHeight="1" x14ac:dyDescent="0.2">
      <c r="S891" s="178"/>
    </row>
    <row r="892" spans="19:19" s="177" customFormat="1" ht="12.95" customHeight="1" x14ac:dyDescent="0.2">
      <c r="S892" s="178"/>
    </row>
    <row r="893" spans="19:19" s="177" customFormat="1" ht="12.95" customHeight="1" x14ac:dyDescent="0.2">
      <c r="S893" s="178"/>
    </row>
    <row r="894" spans="19:19" s="177" customFormat="1" ht="12.95" customHeight="1" x14ac:dyDescent="0.2">
      <c r="S894" s="178"/>
    </row>
    <row r="895" spans="19:19" s="177" customFormat="1" ht="12.95" customHeight="1" x14ac:dyDescent="0.2">
      <c r="S895" s="178"/>
    </row>
    <row r="896" spans="19:19" s="177" customFormat="1" ht="12.95" customHeight="1" x14ac:dyDescent="0.2">
      <c r="S896" s="178"/>
    </row>
    <row r="897" spans="19:19" s="177" customFormat="1" ht="12.95" customHeight="1" x14ac:dyDescent="0.2">
      <c r="S897" s="178"/>
    </row>
    <row r="898" spans="19:19" s="177" customFormat="1" ht="12.95" customHeight="1" x14ac:dyDescent="0.2">
      <c r="S898" s="178"/>
    </row>
    <row r="899" spans="19:19" s="177" customFormat="1" ht="12.95" customHeight="1" x14ac:dyDescent="0.2">
      <c r="S899" s="178"/>
    </row>
    <row r="900" spans="19:19" s="177" customFormat="1" ht="12.95" customHeight="1" x14ac:dyDescent="0.2">
      <c r="S900" s="178"/>
    </row>
    <row r="901" spans="19:19" s="177" customFormat="1" ht="12.95" customHeight="1" x14ac:dyDescent="0.2">
      <c r="S901" s="178"/>
    </row>
    <row r="902" spans="19:19" s="177" customFormat="1" ht="12.95" customHeight="1" x14ac:dyDescent="0.2">
      <c r="S902" s="178"/>
    </row>
    <row r="903" spans="19:19" s="177" customFormat="1" ht="12.95" customHeight="1" x14ac:dyDescent="0.2">
      <c r="S903" s="178"/>
    </row>
    <row r="904" spans="19:19" s="177" customFormat="1" ht="12.95" customHeight="1" x14ac:dyDescent="0.2">
      <c r="S904" s="178"/>
    </row>
    <row r="905" spans="19:19" s="177" customFormat="1" ht="12.95" customHeight="1" x14ac:dyDescent="0.2">
      <c r="S905" s="178"/>
    </row>
    <row r="906" spans="19:19" s="177" customFormat="1" ht="12.95" customHeight="1" x14ac:dyDescent="0.2">
      <c r="S906" s="178"/>
    </row>
    <row r="907" spans="19:19" s="177" customFormat="1" ht="12.95" customHeight="1" x14ac:dyDescent="0.2">
      <c r="S907" s="178"/>
    </row>
    <row r="908" spans="19:19" s="177" customFormat="1" ht="12.95" customHeight="1" x14ac:dyDescent="0.2">
      <c r="S908" s="178"/>
    </row>
    <row r="909" spans="19:19" s="177" customFormat="1" ht="12.95" customHeight="1" x14ac:dyDescent="0.2">
      <c r="S909" s="178"/>
    </row>
    <row r="910" spans="19:19" s="177" customFormat="1" ht="12.95" customHeight="1" x14ac:dyDescent="0.2">
      <c r="S910" s="178"/>
    </row>
    <row r="911" spans="19:19" s="177" customFormat="1" ht="12.95" customHeight="1" x14ac:dyDescent="0.2">
      <c r="S911" s="178"/>
    </row>
    <row r="912" spans="19:19" s="177" customFormat="1" ht="12.95" customHeight="1" x14ac:dyDescent="0.2">
      <c r="S912" s="178"/>
    </row>
    <row r="913" spans="19:19" s="177" customFormat="1" ht="12.95" customHeight="1" x14ac:dyDescent="0.2">
      <c r="S913" s="178"/>
    </row>
    <row r="914" spans="19:19" s="177" customFormat="1" ht="12.95" customHeight="1" x14ac:dyDescent="0.2">
      <c r="S914" s="178"/>
    </row>
    <row r="915" spans="19:19" s="177" customFormat="1" ht="12.95" customHeight="1" x14ac:dyDescent="0.2">
      <c r="S915" s="178"/>
    </row>
    <row r="916" spans="19:19" s="177" customFormat="1" ht="12.95" customHeight="1" x14ac:dyDescent="0.2">
      <c r="S916" s="178"/>
    </row>
    <row r="917" spans="19:19" s="177" customFormat="1" ht="12.95" customHeight="1" x14ac:dyDescent="0.2">
      <c r="S917" s="178"/>
    </row>
    <row r="918" spans="19:19" s="177" customFormat="1" ht="12.95" customHeight="1" x14ac:dyDescent="0.2">
      <c r="S918" s="178"/>
    </row>
    <row r="919" spans="19:19" s="177" customFormat="1" ht="12.95" customHeight="1" x14ac:dyDescent="0.2">
      <c r="S919" s="178"/>
    </row>
    <row r="920" spans="19:19" s="177" customFormat="1" ht="12.95" customHeight="1" x14ac:dyDescent="0.2">
      <c r="S920" s="178"/>
    </row>
    <row r="921" spans="19:19" s="177" customFormat="1" ht="12.95" customHeight="1" x14ac:dyDescent="0.2">
      <c r="S921" s="178"/>
    </row>
    <row r="922" spans="19:19" s="177" customFormat="1" ht="12.95" customHeight="1" x14ac:dyDescent="0.2">
      <c r="S922" s="178"/>
    </row>
    <row r="923" spans="19:19" s="177" customFormat="1" ht="12.95" customHeight="1" x14ac:dyDescent="0.2">
      <c r="S923" s="178"/>
    </row>
    <row r="924" spans="19:19" s="177" customFormat="1" ht="12.95" customHeight="1" x14ac:dyDescent="0.2">
      <c r="S924" s="178"/>
    </row>
    <row r="925" spans="19:19" s="177" customFormat="1" ht="12.95" customHeight="1" x14ac:dyDescent="0.2">
      <c r="S925" s="178"/>
    </row>
    <row r="926" spans="19:19" s="177" customFormat="1" ht="12.95" customHeight="1" x14ac:dyDescent="0.2">
      <c r="S926" s="178"/>
    </row>
    <row r="927" spans="19:19" s="177" customFormat="1" ht="12.95" customHeight="1" x14ac:dyDescent="0.2">
      <c r="S927" s="178"/>
    </row>
    <row r="928" spans="19:19" s="177" customFormat="1" ht="12.95" customHeight="1" x14ac:dyDescent="0.2">
      <c r="S928" s="178"/>
    </row>
    <row r="929" spans="19:19" s="177" customFormat="1" ht="12.95" customHeight="1" x14ac:dyDescent="0.2">
      <c r="S929" s="178"/>
    </row>
    <row r="930" spans="19:19" s="177" customFormat="1" ht="12.95" customHeight="1" x14ac:dyDescent="0.2">
      <c r="S930" s="178"/>
    </row>
    <row r="931" spans="19:19" s="177" customFormat="1" ht="12.95" customHeight="1" x14ac:dyDescent="0.2">
      <c r="S931" s="178"/>
    </row>
    <row r="932" spans="19:19" s="177" customFormat="1" ht="12.95" customHeight="1" x14ac:dyDescent="0.2">
      <c r="S932" s="178"/>
    </row>
    <row r="933" spans="19:19" s="177" customFormat="1" ht="12.95" customHeight="1" x14ac:dyDescent="0.2">
      <c r="S933" s="178"/>
    </row>
    <row r="934" spans="19:19" s="177" customFormat="1" ht="12.95" customHeight="1" x14ac:dyDescent="0.2">
      <c r="S934" s="178"/>
    </row>
    <row r="935" spans="19:19" s="177" customFormat="1" ht="12.95" customHeight="1" x14ac:dyDescent="0.2">
      <c r="S935" s="178"/>
    </row>
    <row r="936" spans="19:19" s="177" customFormat="1" ht="12.95" customHeight="1" x14ac:dyDescent="0.2">
      <c r="S936" s="178"/>
    </row>
    <row r="937" spans="19:19" s="177" customFormat="1" ht="12.95" customHeight="1" x14ac:dyDescent="0.2">
      <c r="S937" s="178"/>
    </row>
    <row r="938" spans="19:19" s="177" customFormat="1" ht="12.95" customHeight="1" x14ac:dyDescent="0.2">
      <c r="S938" s="178"/>
    </row>
    <row r="939" spans="19:19" s="177" customFormat="1" ht="12.95" customHeight="1" x14ac:dyDescent="0.2">
      <c r="S939" s="178"/>
    </row>
    <row r="940" spans="19:19" s="177" customFormat="1" ht="12.95" customHeight="1" x14ac:dyDescent="0.2">
      <c r="S940" s="178"/>
    </row>
    <row r="941" spans="19:19" s="177" customFormat="1" ht="12.95" customHeight="1" x14ac:dyDescent="0.2">
      <c r="S941" s="178"/>
    </row>
    <row r="942" spans="19:19" s="177" customFormat="1" ht="12.95" customHeight="1" x14ac:dyDescent="0.2">
      <c r="S942" s="178"/>
    </row>
  </sheetData>
  <sheetProtection selectLockedCells="1" selectUnlockedCells="1"/>
  <sortState xmlns:xlrd2="http://schemas.microsoft.com/office/spreadsheetml/2017/richdata2" ref="A21:AU647">
    <sortCondition ref="C21:C6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6"/>
  <sheetViews>
    <sheetView topLeftCell="A450" workbookViewId="0">
      <selection activeCell="A308" sqref="A308"/>
    </sheetView>
  </sheetViews>
  <sheetFormatPr defaultRowHeight="12.75" x14ac:dyDescent="0.2"/>
  <cols>
    <col min="1" max="1" width="19.7109375" style="54" customWidth="1"/>
    <col min="2" max="2" width="4.42578125" customWidth="1"/>
    <col min="3" max="3" width="12.7109375" style="54" customWidth="1"/>
    <col min="4" max="4" width="5.42578125" customWidth="1"/>
    <col min="5" max="5" width="14.85546875" customWidth="1"/>
    <col min="7" max="7" width="12" customWidth="1"/>
    <col min="8" max="8" width="14.140625" style="5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7" t="s">
        <v>281</v>
      </c>
      <c r="I1" s="88" t="s">
        <v>282</v>
      </c>
      <c r="J1" s="89" t="s">
        <v>70</v>
      </c>
    </row>
    <row r="2" spans="1:16" x14ac:dyDescent="0.2">
      <c r="I2" s="90" t="s">
        <v>283</v>
      </c>
      <c r="J2" s="91" t="s">
        <v>67</v>
      </c>
    </row>
    <row r="3" spans="1:16" x14ac:dyDescent="0.2">
      <c r="A3" s="92" t="s">
        <v>284</v>
      </c>
      <c r="I3" s="90" t="s">
        <v>285</v>
      </c>
      <c r="J3" s="91" t="s">
        <v>59</v>
      </c>
    </row>
    <row r="4" spans="1:16" x14ac:dyDescent="0.2">
      <c r="I4" s="90" t="s">
        <v>286</v>
      </c>
      <c r="J4" s="91" t="s">
        <v>59</v>
      </c>
    </row>
    <row r="5" spans="1:16" x14ac:dyDescent="0.2">
      <c r="I5" s="93" t="s">
        <v>287</v>
      </c>
      <c r="J5" s="94" t="s">
        <v>64</v>
      </c>
    </row>
    <row r="11" spans="1:16" ht="12.75" customHeight="1" x14ac:dyDescent="0.2">
      <c r="A11" s="54" t="str">
        <f t="shared" ref="A11:A74" si="0">P11</f>
        <v> BRNO 12 </v>
      </c>
      <c r="B11" s="2" t="str">
        <f t="shared" ref="B11:B74" si="1">IF(H11=INT(H11),"I","II")</f>
        <v>I</v>
      </c>
      <c r="C11" s="54">
        <f t="shared" ref="C11:C74" si="2">1*G11</f>
        <v>40751.436000000002</v>
      </c>
      <c r="D11" t="str">
        <f t="shared" ref="D11:D74" si="3">VLOOKUP(F11,I$1:J$5,2,FALSE)</f>
        <v>vis</v>
      </c>
      <c r="E11">
        <f>VLOOKUP(C11,Active!C$21:E$948,3,FALSE)</f>
        <v>-7366.9593238092411</v>
      </c>
      <c r="F11" s="2" t="s">
        <v>287</v>
      </c>
      <c r="G11" t="str">
        <f t="shared" ref="G11:G74" si="4">MID(I11,3,LEN(I11)-3)</f>
        <v>40751.436</v>
      </c>
      <c r="H11" s="54">
        <f t="shared" ref="H11:H74" si="5">1*K11</f>
        <v>-7367</v>
      </c>
      <c r="I11" s="95" t="s">
        <v>288</v>
      </c>
      <c r="J11" s="96" t="s">
        <v>289</v>
      </c>
      <c r="K11" s="95">
        <v>-7367</v>
      </c>
      <c r="L11" s="95" t="s">
        <v>290</v>
      </c>
      <c r="M11" s="96" t="s">
        <v>291</v>
      </c>
      <c r="N11" s="96"/>
      <c r="O11" s="97" t="s">
        <v>292</v>
      </c>
      <c r="P11" s="97" t="s">
        <v>106</v>
      </c>
    </row>
    <row r="12" spans="1:16" ht="12.75" customHeight="1" x14ac:dyDescent="0.2">
      <c r="A12" s="54" t="str">
        <f t="shared" si="0"/>
        <v> BRNO 12 </v>
      </c>
      <c r="B12" s="2" t="str">
        <f t="shared" si="1"/>
        <v>I</v>
      </c>
      <c r="C12" s="54">
        <f t="shared" si="2"/>
        <v>40751.442999999999</v>
      </c>
      <c r="D12" t="str">
        <f t="shared" si="3"/>
        <v>vis</v>
      </c>
      <c r="E12">
        <f>VLOOKUP(C12,Active!C$21:E$948,3,FALSE)</f>
        <v>-7366.9491402135618</v>
      </c>
      <c r="F12" s="2" t="s">
        <v>287</v>
      </c>
      <c r="G12" t="str">
        <f t="shared" si="4"/>
        <v>40751.443</v>
      </c>
      <c r="H12" s="54">
        <f t="shared" si="5"/>
        <v>-7367</v>
      </c>
      <c r="I12" s="95" t="s">
        <v>293</v>
      </c>
      <c r="J12" s="96" t="s">
        <v>294</v>
      </c>
      <c r="K12" s="95">
        <v>-7367</v>
      </c>
      <c r="L12" s="95" t="s">
        <v>295</v>
      </c>
      <c r="M12" s="96" t="s">
        <v>291</v>
      </c>
      <c r="N12" s="96"/>
      <c r="O12" s="97" t="s">
        <v>296</v>
      </c>
      <c r="P12" s="97" t="s">
        <v>106</v>
      </c>
    </row>
    <row r="13" spans="1:16" ht="12.75" customHeight="1" x14ac:dyDescent="0.2">
      <c r="A13" s="54" t="str">
        <f t="shared" si="0"/>
        <v> BRNO 12 </v>
      </c>
      <c r="B13" s="2" t="str">
        <f t="shared" si="1"/>
        <v>I</v>
      </c>
      <c r="C13" s="54">
        <f t="shared" si="2"/>
        <v>40751.445</v>
      </c>
      <c r="D13" t="str">
        <f t="shared" si="3"/>
        <v>vis</v>
      </c>
      <c r="E13">
        <f>VLOOKUP(C13,Active!C$21:E$948,3,FALSE)</f>
        <v>-7366.9462306147952</v>
      </c>
      <c r="F13" s="2" t="s">
        <v>287</v>
      </c>
      <c r="G13" t="str">
        <f t="shared" si="4"/>
        <v>40751.445</v>
      </c>
      <c r="H13" s="54">
        <f t="shared" si="5"/>
        <v>-7367</v>
      </c>
      <c r="I13" s="95" t="s">
        <v>297</v>
      </c>
      <c r="J13" s="96" t="s">
        <v>298</v>
      </c>
      <c r="K13" s="95">
        <v>-7367</v>
      </c>
      <c r="L13" s="95" t="s">
        <v>299</v>
      </c>
      <c r="M13" s="96" t="s">
        <v>291</v>
      </c>
      <c r="N13" s="96"/>
      <c r="O13" s="97" t="s">
        <v>300</v>
      </c>
      <c r="P13" s="97" t="s">
        <v>106</v>
      </c>
    </row>
    <row r="14" spans="1:16" ht="12.75" customHeight="1" x14ac:dyDescent="0.2">
      <c r="A14" s="54" t="str">
        <f t="shared" si="0"/>
        <v> BRNO 14 </v>
      </c>
      <c r="B14" s="2" t="str">
        <f t="shared" si="1"/>
        <v>I</v>
      </c>
      <c r="C14" s="54">
        <f t="shared" si="2"/>
        <v>41042.203999999998</v>
      </c>
      <c r="D14" t="str">
        <f t="shared" si="3"/>
        <v>vis</v>
      </c>
      <c r="E14">
        <f>VLOOKUP(C14,Active!C$21:E$948,3,FALSE)</f>
        <v>-6943.9502167651081</v>
      </c>
      <c r="F14" s="2" t="s">
        <v>287</v>
      </c>
      <c r="G14" t="str">
        <f t="shared" si="4"/>
        <v>41042.204</v>
      </c>
      <c r="H14" s="54">
        <f t="shared" si="5"/>
        <v>-6944</v>
      </c>
      <c r="I14" s="95" t="s">
        <v>301</v>
      </c>
      <c r="J14" s="96" t="s">
        <v>302</v>
      </c>
      <c r="K14" s="95">
        <v>-6944</v>
      </c>
      <c r="L14" s="95" t="s">
        <v>303</v>
      </c>
      <c r="M14" s="96" t="s">
        <v>291</v>
      </c>
      <c r="N14" s="96"/>
      <c r="O14" s="97" t="s">
        <v>296</v>
      </c>
      <c r="P14" s="97" t="s">
        <v>304</v>
      </c>
    </row>
    <row r="15" spans="1:16" ht="12.75" customHeight="1" x14ac:dyDescent="0.2">
      <c r="A15" s="54" t="str">
        <f t="shared" si="0"/>
        <v> BRNO 14 </v>
      </c>
      <c r="B15" s="2" t="str">
        <f t="shared" si="1"/>
        <v>I</v>
      </c>
      <c r="C15" s="54">
        <f t="shared" si="2"/>
        <v>41061.451000000001</v>
      </c>
      <c r="D15" t="str">
        <f t="shared" si="3"/>
        <v>vis</v>
      </c>
      <c r="E15">
        <f>VLOOKUP(C15,Active!C$21:E$948,3,FALSE)</f>
        <v>-6915.9496930373252</v>
      </c>
      <c r="F15" s="2" t="s">
        <v>287</v>
      </c>
      <c r="G15" t="str">
        <f t="shared" si="4"/>
        <v>41061.451</v>
      </c>
      <c r="H15" s="54">
        <f t="shared" si="5"/>
        <v>-6916</v>
      </c>
      <c r="I15" s="95" t="s">
        <v>305</v>
      </c>
      <c r="J15" s="96" t="s">
        <v>306</v>
      </c>
      <c r="K15" s="95">
        <v>-6916</v>
      </c>
      <c r="L15" s="95" t="s">
        <v>295</v>
      </c>
      <c r="M15" s="96" t="s">
        <v>291</v>
      </c>
      <c r="N15" s="96"/>
      <c r="O15" s="97" t="s">
        <v>296</v>
      </c>
      <c r="P15" s="97" t="s">
        <v>304</v>
      </c>
    </row>
    <row r="16" spans="1:16" ht="12.75" customHeight="1" x14ac:dyDescent="0.2">
      <c r="A16" s="54" t="str">
        <f t="shared" si="0"/>
        <v> BRNO 14 </v>
      </c>
      <c r="B16" s="2" t="str">
        <f t="shared" si="1"/>
        <v>I</v>
      </c>
      <c r="C16" s="54">
        <f t="shared" si="2"/>
        <v>41070.381000000001</v>
      </c>
      <c r="D16" t="str">
        <f t="shared" si="3"/>
        <v>vis</v>
      </c>
      <c r="E16">
        <f>VLOOKUP(C16,Active!C$21:E$948,3,FALSE)</f>
        <v>-6902.9583345456613</v>
      </c>
      <c r="F16" s="2" t="s">
        <v>287</v>
      </c>
      <c r="G16" t="str">
        <f t="shared" si="4"/>
        <v>41070.381</v>
      </c>
      <c r="H16" s="54">
        <f t="shared" si="5"/>
        <v>-6903</v>
      </c>
      <c r="I16" s="95" t="s">
        <v>307</v>
      </c>
      <c r="J16" s="96" t="s">
        <v>308</v>
      </c>
      <c r="K16" s="95">
        <v>-6903</v>
      </c>
      <c r="L16" s="95" t="s">
        <v>309</v>
      </c>
      <c r="M16" s="96" t="s">
        <v>291</v>
      </c>
      <c r="N16" s="96"/>
      <c r="O16" s="97" t="s">
        <v>296</v>
      </c>
      <c r="P16" s="97" t="s">
        <v>304</v>
      </c>
    </row>
    <row r="17" spans="1:16" ht="12.75" customHeight="1" x14ac:dyDescent="0.2">
      <c r="A17" s="54" t="str">
        <f t="shared" si="0"/>
        <v> BRNO 14 </v>
      </c>
      <c r="B17" s="2" t="str">
        <f t="shared" si="1"/>
        <v>I</v>
      </c>
      <c r="C17" s="54">
        <f t="shared" si="2"/>
        <v>41070.381999999998</v>
      </c>
      <c r="D17" t="str">
        <f t="shared" si="3"/>
        <v>vis</v>
      </c>
      <c r="E17">
        <f>VLOOKUP(C17,Active!C$21:E$948,3,FALSE)</f>
        <v>-6902.9568797462825</v>
      </c>
      <c r="F17" s="2" t="s">
        <v>287</v>
      </c>
      <c r="G17" t="str">
        <f t="shared" si="4"/>
        <v>41070.382</v>
      </c>
      <c r="H17" s="54">
        <f t="shared" si="5"/>
        <v>-6903</v>
      </c>
      <c r="I17" s="95" t="s">
        <v>310</v>
      </c>
      <c r="J17" s="96" t="s">
        <v>311</v>
      </c>
      <c r="K17" s="95">
        <v>-6903</v>
      </c>
      <c r="L17" s="95" t="s">
        <v>312</v>
      </c>
      <c r="M17" s="96" t="s">
        <v>291</v>
      </c>
      <c r="N17" s="96"/>
      <c r="O17" s="97" t="s">
        <v>313</v>
      </c>
      <c r="P17" s="97" t="s">
        <v>304</v>
      </c>
    </row>
    <row r="18" spans="1:16" ht="12.75" customHeight="1" x14ac:dyDescent="0.2">
      <c r="A18" s="54" t="str">
        <f t="shared" si="0"/>
        <v>BAVM 25 </v>
      </c>
      <c r="B18" s="2" t="str">
        <f t="shared" si="1"/>
        <v>I</v>
      </c>
      <c r="C18" s="54">
        <f t="shared" si="2"/>
        <v>41074.508000000002</v>
      </c>
      <c r="D18" t="str">
        <f t="shared" si="3"/>
        <v>vis</v>
      </c>
      <c r="E18">
        <f>VLOOKUP(C18,Active!C$21:E$948,3,FALSE)</f>
        <v>-6896.9543774913382</v>
      </c>
      <c r="F18" s="2" t="s">
        <v>287</v>
      </c>
      <c r="G18" t="str">
        <f t="shared" si="4"/>
        <v>41074.508</v>
      </c>
      <c r="H18" s="54">
        <f t="shared" si="5"/>
        <v>-6897</v>
      </c>
      <c r="I18" s="95" t="s">
        <v>314</v>
      </c>
      <c r="J18" s="96" t="s">
        <v>315</v>
      </c>
      <c r="K18" s="95">
        <v>-6897</v>
      </c>
      <c r="L18" s="95" t="s">
        <v>316</v>
      </c>
      <c r="M18" s="96" t="s">
        <v>291</v>
      </c>
      <c r="N18" s="96"/>
      <c r="O18" s="97" t="s">
        <v>317</v>
      </c>
      <c r="P18" s="98" t="s">
        <v>318</v>
      </c>
    </row>
    <row r="19" spans="1:16" ht="12.75" customHeight="1" x14ac:dyDescent="0.2">
      <c r="A19" s="54" t="str">
        <f t="shared" si="0"/>
        <v>BAVM 26 </v>
      </c>
      <c r="B19" s="2" t="str">
        <f t="shared" si="1"/>
        <v>I</v>
      </c>
      <c r="C19" s="54">
        <f t="shared" si="2"/>
        <v>41389.309000000001</v>
      </c>
      <c r="D19" t="str">
        <f t="shared" si="3"/>
        <v>vis</v>
      </c>
      <c r="E19">
        <f>VLOOKUP(C19,Active!C$21:E$948,3,FALSE)</f>
        <v>-6438.9820768715945</v>
      </c>
      <c r="F19" s="2" t="s">
        <v>287</v>
      </c>
      <c r="G19" t="str">
        <f t="shared" si="4"/>
        <v>41389.309</v>
      </c>
      <c r="H19" s="54">
        <f t="shared" si="5"/>
        <v>-6439</v>
      </c>
      <c r="I19" s="95" t="s">
        <v>319</v>
      </c>
      <c r="J19" s="96" t="s">
        <v>320</v>
      </c>
      <c r="K19" s="95">
        <v>-6439</v>
      </c>
      <c r="L19" s="95" t="s">
        <v>321</v>
      </c>
      <c r="M19" s="96" t="s">
        <v>291</v>
      </c>
      <c r="N19" s="96"/>
      <c r="O19" s="97" t="s">
        <v>317</v>
      </c>
      <c r="P19" s="98" t="s">
        <v>322</v>
      </c>
    </row>
    <row r="20" spans="1:16" ht="12.75" customHeight="1" x14ac:dyDescent="0.2">
      <c r="A20" s="54" t="str">
        <f t="shared" si="0"/>
        <v>BAVM 26 </v>
      </c>
      <c r="B20" s="2" t="str">
        <f t="shared" si="1"/>
        <v>I</v>
      </c>
      <c r="C20" s="54">
        <f t="shared" si="2"/>
        <v>41391.392999999996</v>
      </c>
      <c r="D20" t="str">
        <f t="shared" si="3"/>
        <v>vis</v>
      </c>
      <c r="E20">
        <f>VLOOKUP(C20,Active!C$21:E$948,3,FALSE)</f>
        <v>-6435.9502749570856</v>
      </c>
      <c r="F20" s="2" t="s">
        <v>287</v>
      </c>
      <c r="G20" t="str">
        <f t="shared" si="4"/>
        <v>41391.393</v>
      </c>
      <c r="H20" s="54">
        <f t="shared" si="5"/>
        <v>-6436</v>
      </c>
      <c r="I20" s="95" t="s">
        <v>323</v>
      </c>
      <c r="J20" s="96" t="s">
        <v>324</v>
      </c>
      <c r="K20" s="95">
        <v>-6436</v>
      </c>
      <c r="L20" s="95" t="s">
        <v>303</v>
      </c>
      <c r="M20" s="96" t="s">
        <v>291</v>
      </c>
      <c r="N20" s="96"/>
      <c r="O20" s="97" t="s">
        <v>317</v>
      </c>
      <c r="P20" s="98" t="s">
        <v>322</v>
      </c>
    </row>
    <row r="21" spans="1:16" ht="12.75" customHeight="1" x14ac:dyDescent="0.2">
      <c r="A21" s="54" t="str">
        <f t="shared" si="0"/>
        <v> BBS 8 </v>
      </c>
      <c r="B21" s="2" t="str">
        <f t="shared" si="1"/>
        <v>I</v>
      </c>
      <c r="C21" s="54">
        <f t="shared" si="2"/>
        <v>41766.682999999997</v>
      </c>
      <c r="D21" t="str">
        <f t="shared" si="3"/>
        <v>vis</v>
      </c>
      <c r="E21">
        <f>VLOOKUP(C21,Active!C$21:E$948,3,FALSE)</f>
        <v>-5889.9786144490681</v>
      </c>
      <c r="F21" s="2" t="str">
        <f>LEFT(M21,1)</f>
        <v>V</v>
      </c>
      <c r="G21" t="str">
        <f t="shared" si="4"/>
        <v>41766.683</v>
      </c>
      <c r="H21" s="54">
        <f t="shared" si="5"/>
        <v>-5890</v>
      </c>
      <c r="I21" s="95" t="s">
        <v>325</v>
      </c>
      <c r="J21" s="96" t="s">
        <v>326</v>
      </c>
      <c r="K21" s="95">
        <v>-5890</v>
      </c>
      <c r="L21" s="95" t="s">
        <v>327</v>
      </c>
      <c r="M21" s="96" t="s">
        <v>291</v>
      </c>
      <c r="N21" s="96"/>
      <c r="O21" s="97" t="s">
        <v>328</v>
      </c>
      <c r="P21" s="97" t="s">
        <v>329</v>
      </c>
    </row>
    <row r="22" spans="1:16" ht="12.75" customHeight="1" x14ac:dyDescent="0.2">
      <c r="A22" s="54" t="str">
        <f t="shared" si="0"/>
        <v> BBS 8 </v>
      </c>
      <c r="B22" s="2" t="str">
        <f t="shared" si="1"/>
        <v>I</v>
      </c>
      <c r="C22" s="54">
        <f t="shared" si="2"/>
        <v>41768.745000000003</v>
      </c>
      <c r="D22" t="str">
        <f t="shared" si="3"/>
        <v>vis</v>
      </c>
      <c r="E22">
        <f>VLOOKUP(C22,Active!C$21:E$948,3,FALSE)</f>
        <v>-5886.9788181209742</v>
      </c>
      <c r="F22" s="2" t="str">
        <f>LEFT(M22,1)</f>
        <v>V</v>
      </c>
      <c r="G22" t="str">
        <f t="shared" si="4"/>
        <v>41768.745</v>
      </c>
      <c r="H22" s="54">
        <f t="shared" si="5"/>
        <v>-5887</v>
      </c>
      <c r="I22" s="95" t="s">
        <v>330</v>
      </c>
      <c r="J22" s="96" t="s">
        <v>331</v>
      </c>
      <c r="K22" s="95">
        <v>-5887</v>
      </c>
      <c r="L22" s="95" t="s">
        <v>327</v>
      </c>
      <c r="M22" s="96" t="s">
        <v>291</v>
      </c>
      <c r="N22" s="96"/>
      <c r="O22" s="97" t="s">
        <v>328</v>
      </c>
      <c r="P22" s="97" t="s">
        <v>329</v>
      </c>
    </row>
    <row r="23" spans="1:16" ht="12.75" customHeight="1" x14ac:dyDescent="0.2">
      <c r="A23" s="54" t="str">
        <f t="shared" si="0"/>
        <v>IBVS 937 </v>
      </c>
      <c r="B23" s="2" t="str">
        <f t="shared" si="1"/>
        <v>I</v>
      </c>
      <c r="C23" s="54">
        <f t="shared" si="2"/>
        <v>41776.267</v>
      </c>
      <c r="D23" t="str">
        <f t="shared" si="3"/>
        <v>PE</v>
      </c>
      <c r="E23">
        <f>VLOOKUP(C23,Active!C$21:E$948,3,FALSE)</f>
        <v>-5876.0358171608104</v>
      </c>
      <c r="F23" s="2" t="str">
        <f>LEFT(M23,1)</f>
        <v>E</v>
      </c>
      <c r="G23" t="str">
        <f t="shared" si="4"/>
        <v>41776.267</v>
      </c>
      <c r="H23" s="54">
        <f t="shared" si="5"/>
        <v>-5876</v>
      </c>
      <c r="I23" s="95" t="s">
        <v>332</v>
      </c>
      <c r="J23" s="96" t="s">
        <v>333</v>
      </c>
      <c r="K23" s="95">
        <v>-5876</v>
      </c>
      <c r="L23" s="95" t="s">
        <v>334</v>
      </c>
      <c r="M23" s="96" t="s">
        <v>335</v>
      </c>
      <c r="N23" s="96" t="s">
        <v>336</v>
      </c>
      <c r="O23" s="97" t="s">
        <v>337</v>
      </c>
      <c r="P23" s="98" t="s">
        <v>338</v>
      </c>
    </row>
    <row r="24" spans="1:16" ht="12.75" customHeight="1" x14ac:dyDescent="0.2">
      <c r="A24" s="54" t="str">
        <f t="shared" si="0"/>
        <v> BBS 9 </v>
      </c>
      <c r="B24" s="2" t="str">
        <f t="shared" si="1"/>
        <v>I</v>
      </c>
      <c r="C24" s="54">
        <f t="shared" si="2"/>
        <v>41786.618999999999</v>
      </c>
      <c r="D24" t="str">
        <f t="shared" si="3"/>
        <v>vis</v>
      </c>
      <c r="E24">
        <f>VLOOKUP(C24,Active!C$21:E$948,3,FALSE)</f>
        <v>-5860.9757339462876</v>
      </c>
      <c r="F24" s="2" t="str">
        <f>LEFT(M24,1)</f>
        <v>V</v>
      </c>
      <c r="G24" t="str">
        <f t="shared" si="4"/>
        <v>41786.619</v>
      </c>
      <c r="H24" s="54">
        <f t="shared" si="5"/>
        <v>-5861</v>
      </c>
      <c r="I24" s="95" t="s">
        <v>339</v>
      </c>
      <c r="J24" s="96" t="s">
        <v>340</v>
      </c>
      <c r="K24" s="95">
        <v>-5861</v>
      </c>
      <c r="L24" s="95" t="s">
        <v>341</v>
      </c>
      <c r="M24" s="96" t="s">
        <v>291</v>
      </c>
      <c r="N24" s="96"/>
      <c r="O24" s="97" t="s">
        <v>328</v>
      </c>
      <c r="P24" s="97" t="s">
        <v>342</v>
      </c>
    </row>
    <row r="25" spans="1:16" ht="12.75" customHeight="1" x14ac:dyDescent="0.2">
      <c r="A25" s="54" t="str">
        <f t="shared" si="0"/>
        <v> BBS 11 </v>
      </c>
      <c r="B25" s="2" t="str">
        <f t="shared" si="1"/>
        <v>I</v>
      </c>
      <c r="C25" s="54">
        <f t="shared" si="2"/>
        <v>41942.642</v>
      </c>
      <c r="D25" t="str">
        <f t="shared" si="3"/>
        <v>vis</v>
      </c>
      <c r="E25">
        <f>VLOOKUP(C25,Active!C$21:E$948,3,FALSE)</f>
        <v>-5633.9935697867231</v>
      </c>
      <c r="F25" s="2" t="s">
        <v>287</v>
      </c>
      <c r="G25" t="str">
        <f t="shared" si="4"/>
        <v>41942.642</v>
      </c>
      <c r="H25" s="54">
        <f t="shared" si="5"/>
        <v>-5634</v>
      </c>
      <c r="I25" s="95" t="s">
        <v>343</v>
      </c>
      <c r="J25" s="96" t="s">
        <v>344</v>
      </c>
      <c r="K25" s="95">
        <v>-5634</v>
      </c>
      <c r="L25" s="95" t="s">
        <v>345</v>
      </c>
      <c r="M25" s="96" t="s">
        <v>291</v>
      </c>
      <c r="N25" s="96"/>
      <c r="O25" s="97" t="s">
        <v>346</v>
      </c>
      <c r="P25" s="97" t="s">
        <v>347</v>
      </c>
    </row>
    <row r="26" spans="1:16" ht="12.75" customHeight="1" x14ac:dyDescent="0.2">
      <c r="A26" s="54" t="str">
        <f t="shared" si="0"/>
        <v> AVSJ 6.32 </v>
      </c>
      <c r="B26" s="2" t="str">
        <f t="shared" si="1"/>
        <v>I</v>
      </c>
      <c r="C26" s="54">
        <f t="shared" si="2"/>
        <v>42096.623</v>
      </c>
      <c r="D26" t="str">
        <f t="shared" si="3"/>
        <v>vis</v>
      </c>
      <c r="E26">
        <f>VLOOKUP(C26,Active!C$21:E$948,3,FALSE)</f>
        <v>-5409.9821059675842</v>
      </c>
      <c r="F26" s="2" t="s">
        <v>287</v>
      </c>
      <c r="G26" t="str">
        <f t="shared" si="4"/>
        <v>42096.623</v>
      </c>
      <c r="H26" s="54">
        <f t="shared" si="5"/>
        <v>-5410</v>
      </c>
      <c r="I26" s="95" t="s">
        <v>348</v>
      </c>
      <c r="J26" s="96" t="s">
        <v>349</v>
      </c>
      <c r="K26" s="95">
        <v>-5410</v>
      </c>
      <c r="L26" s="95" t="s">
        <v>321</v>
      </c>
      <c r="M26" s="96" t="s">
        <v>291</v>
      </c>
      <c r="N26" s="96"/>
      <c r="O26" s="97" t="s">
        <v>350</v>
      </c>
      <c r="P26" s="97" t="s">
        <v>351</v>
      </c>
    </row>
    <row r="27" spans="1:16" ht="12.75" customHeight="1" x14ac:dyDescent="0.2">
      <c r="A27" s="54" t="str">
        <f t="shared" si="0"/>
        <v> AVSJ 6.32 </v>
      </c>
      <c r="B27" s="2" t="str">
        <f t="shared" si="1"/>
        <v>I</v>
      </c>
      <c r="C27" s="54">
        <f t="shared" si="2"/>
        <v>42105.56</v>
      </c>
      <c r="D27" t="str">
        <f t="shared" si="3"/>
        <v>vis</v>
      </c>
      <c r="E27">
        <f>VLOOKUP(C27,Active!C$21:E$948,3,FALSE)</f>
        <v>-5396.9805638802409</v>
      </c>
      <c r="F27" s="2" t="s">
        <v>287</v>
      </c>
      <c r="G27" t="str">
        <f t="shared" si="4"/>
        <v>42105.560</v>
      </c>
      <c r="H27" s="54">
        <f t="shared" si="5"/>
        <v>-5397</v>
      </c>
      <c r="I27" s="95" t="s">
        <v>352</v>
      </c>
      <c r="J27" s="96" t="s">
        <v>353</v>
      </c>
      <c r="K27" s="95">
        <v>-5397</v>
      </c>
      <c r="L27" s="95" t="s">
        <v>354</v>
      </c>
      <c r="M27" s="96" t="s">
        <v>291</v>
      </c>
      <c r="N27" s="96"/>
      <c r="O27" s="97" t="s">
        <v>350</v>
      </c>
      <c r="P27" s="97" t="s">
        <v>351</v>
      </c>
    </row>
    <row r="28" spans="1:16" ht="12.75" customHeight="1" x14ac:dyDescent="0.2">
      <c r="A28" s="54" t="str">
        <f t="shared" si="0"/>
        <v> AVSJ 6.32 </v>
      </c>
      <c r="B28" s="2" t="str">
        <f t="shared" si="1"/>
        <v>I</v>
      </c>
      <c r="C28" s="54">
        <f t="shared" si="2"/>
        <v>42120.671000000002</v>
      </c>
      <c r="D28" t="str">
        <f t="shared" si="3"/>
        <v>vis</v>
      </c>
      <c r="E28">
        <f>VLOOKUP(C28,Active!C$21:E$948,3,FALSE)</f>
        <v>-5374.9970904012271</v>
      </c>
      <c r="F28" s="2" t="s">
        <v>287</v>
      </c>
      <c r="G28" t="str">
        <f t="shared" si="4"/>
        <v>42120.671</v>
      </c>
      <c r="H28" s="54">
        <f t="shared" si="5"/>
        <v>-5375</v>
      </c>
      <c r="I28" s="95" t="s">
        <v>355</v>
      </c>
      <c r="J28" s="96" t="s">
        <v>356</v>
      </c>
      <c r="K28" s="95">
        <v>-5375</v>
      </c>
      <c r="L28" s="95" t="s">
        <v>357</v>
      </c>
      <c r="M28" s="96" t="s">
        <v>291</v>
      </c>
      <c r="N28" s="96"/>
      <c r="O28" s="97" t="s">
        <v>350</v>
      </c>
      <c r="P28" s="97" t="s">
        <v>351</v>
      </c>
    </row>
    <row r="29" spans="1:16" ht="12.75" customHeight="1" x14ac:dyDescent="0.2">
      <c r="A29" s="54" t="str">
        <f t="shared" si="0"/>
        <v> BBS 14 </v>
      </c>
      <c r="B29" s="2" t="str">
        <f t="shared" si="1"/>
        <v>I</v>
      </c>
      <c r="C29" s="54">
        <f t="shared" si="2"/>
        <v>42132.364000000001</v>
      </c>
      <c r="D29" t="str">
        <f t="shared" si="3"/>
        <v>vis</v>
      </c>
      <c r="E29">
        <f>VLOOKUP(C29,Active!C$21:E$948,3,FALSE)</f>
        <v>-5357.9861212138794</v>
      </c>
      <c r="F29" s="2" t="s">
        <v>287</v>
      </c>
      <c r="G29" t="str">
        <f t="shared" si="4"/>
        <v>42132.364</v>
      </c>
      <c r="H29" s="54">
        <f t="shared" si="5"/>
        <v>-5358</v>
      </c>
      <c r="I29" s="95" t="s">
        <v>358</v>
      </c>
      <c r="J29" s="96" t="s">
        <v>359</v>
      </c>
      <c r="K29" s="95">
        <v>-5358</v>
      </c>
      <c r="L29" s="95" t="s">
        <v>360</v>
      </c>
      <c r="M29" s="96" t="s">
        <v>291</v>
      </c>
      <c r="N29" s="96"/>
      <c r="O29" s="97" t="s">
        <v>361</v>
      </c>
      <c r="P29" s="97" t="s">
        <v>362</v>
      </c>
    </row>
    <row r="30" spans="1:16" ht="12.75" customHeight="1" x14ac:dyDescent="0.2">
      <c r="A30" s="54" t="str">
        <f t="shared" si="0"/>
        <v> AVSJ 6.32 </v>
      </c>
      <c r="B30" s="2" t="str">
        <f t="shared" si="1"/>
        <v>I</v>
      </c>
      <c r="C30" s="54">
        <f t="shared" si="2"/>
        <v>42151.608</v>
      </c>
      <c r="D30" t="str">
        <f t="shared" si="3"/>
        <v>vis</v>
      </c>
      <c r="E30">
        <f>VLOOKUP(C30,Active!C$21:E$948,3,FALSE)</f>
        <v>-5329.9899618842528</v>
      </c>
      <c r="F30" s="2" t="s">
        <v>287</v>
      </c>
      <c r="G30" t="str">
        <f t="shared" si="4"/>
        <v>42151.608</v>
      </c>
      <c r="H30" s="54">
        <f t="shared" si="5"/>
        <v>-5330</v>
      </c>
      <c r="I30" s="95" t="s">
        <v>363</v>
      </c>
      <c r="J30" s="96" t="s">
        <v>364</v>
      </c>
      <c r="K30" s="95">
        <v>-5330</v>
      </c>
      <c r="L30" s="95" t="s">
        <v>365</v>
      </c>
      <c r="M30" s="96" t="s">
        <v>291</v>
      </c>
      <c r="N30" s="96"/>
      <c r="O30" s="97" t="s">
        <v>350</v>
      </c>
      <c r="P30" s="97" t="s">
        <v>351</v>
      </c>
    </row>
    <row r="31" spans="1:16" ht="12.75" customHeight="1" x14ac:dyDescent="0.2">
      <c r="A31" s="54" t="str">
        <f t="shared" si="0"/>
        <v> BBS 16 </v>
      </c>
      <c r="B31" s="2" t="str">
        <f t="shared" si="1"/>
        <v>I</v>
      </c>
      <c r="C31" s="54">
        <f t="shared" si="2"/>
        <v>42202.483999999997</v>
      </c>
      <c r="D31" t="str">
        <f t="shared" si="3"/>
        <v>vis</v>
      </c>
      <c r="E31">
        <f>VLOOKUP(C31,Active!C$21:E$948,3,FALSE)</f>
        <v>-5255.9755884663518</v>
      </c>
      <c r="F31" s="2" t="s">
        <v>287</v>
      </c>
      <c r="G31" t="str">
        <f t="shared" si="4"/>
        <v>42202.484</v>
      </c>
      <c r="H31" s="54">
        <f t="shared" si="5"/>
        <v>-5256</v>
      </c>
      <c r="I31" s="95" t="s">
        <v>366</v>
      </c>
      <c r="J31" s="96" t="s">
        <v>367</v>
      </c>
      <c r="K31" s="95">
        <v>-5256</v>
      </c>
      <c r="L31" s="95" t="s">
        <v>341</v>
      </c>
      <c r="M31" s="96" t="s">
        <v>291</v>
      </c>
      <c r="N31" s="96"/>
      <c r="O31" s="97" t="s">
        <v>346</v>
      </c>
      <c r="P31" s="97" t="s">
        <v>368</v>
      </c>
    </row>
    <row r="32" spans="1:16" ht="12.75" customHeight="1" x14ac:dyDescent="0.2">
      <c r="A32" s="54" t="str">
        <f t="shared" si="0"/>
        <v> BBS 17 </v>
      </c>
      <c r="B32" s="2" t="str">
        <f t="shared" si="1"/>
        <v>I</v>
      </c>
      <c r="C32" s="54">
        <f t="shared" si="2"/>
        <v>42277.402000000002</v>
      </c>
      <c r="D32" t="str">
        <f t="shared" si="3"/>
        <v>vis</v>
      </c>
      <c r="E32">
        <f>VLOOKUP(C32,Active!C$21:E$948,3,FALSE)</f>
        <v>-5146.9849282783844</v>
      </c>
      <c r="F32" s="2" t="s">
        <v>287</v>
      </c>
      <c r="G32" t="str">
        <f t="shared" si="4"/>
        <v>42277.402</v>
      </c>
      <c r="H32" s="54">
        <f t="shared" si="5"/>
        <v>-5147</v>
      </c>
      <c r="I32" s="95" t="s">
        <v>369</v>
      </c>
      <c r="J32" s="96" t="s">
        <v>370</v>
      </c>
      <c r="K32" s="95">
        <v>-5147</v>
      </c>
      <c r="L32" s="95" t="s">
        <v>360</v>
      </c>
      <c r="M32" s="96" t="s">
        <v>291</v>
      </c>
      <c r="N32" s="96"/>
      <c r="O32" s="97" t="s">
        <v>371</v>
      </c>
      <c r="P32" s="97" t="s">
        <v>372</v>
      </c>
    </row>
    <row r="33" spans="1:16" ht="12.75" customHeight="1" x14ac:dyDescent="0.2">
      <c r="A33" s="54" t="str">
        <f t="shared" si="0"/>
        <v> BBS 18 </v>
      </c>
      <c r="B33" s="2" t="str">
        <f t="shared" si="1"/>
        <v>I</v>
      </c>
      <c r="C33" s="54">
        <f t="shared" si="2"/>
        <v>42362.635000000002</v>
      </c>
      <c r="D33" t="str">
        <f t="shared" si="3"/>
        <v>vis</v>
      </c>
      <c r="E33">
        <f>VLOOKUP(C33,Active!C$21:E$948,3,FALSE)</f>
        <v>-5022.9880124530764</v>
      </c>
      <c r="F33" s="2" t="s">
        <v>287</v>
      </c>
      <c r="G33" t="str">
        <f t="shared" si="4"/>
        <v>42362.635</v>
      </c>
      <c r="H33" s="54">
        <f t="shared" si="5"/>
        <v>-5023</v>
      </c>
      <c r="I33" s="95" t="s">
        <v>373</v>
      </c>
      <c r="J33" s="96" t="s">
        <v>374</v>
      </c>
      <c r="K33" s="95">
        <v>-5023</v>
      </c>
      <c r="L33" s="95" t="s">
        <v>375</v>
      </c>
      <c r="M33" s="96" t="s">
        <v>291</v>
      </c>
      <c r="N33" s="96"/>
      <c r="O33" s="97" t="s">
        <v>346</v>
      </c>
      <c r="P33" s="97" t="s">
        <v>376</v>
      </c>
    </row>
    <row r="34" spans="1:16" ht="12.75" customHeight="1" x14ac:dyDescent="0.2">
      <c r="A34" s="54" t="str">
        <f t="shared" si="0"/>
        <v> BBS 21 </v>
      </c>
      <c r="B34" s="2" t="str">
        <f t="shared" si="1"/>
        <v>I</v>
      </c>
      <c r="C34" s="54">
        <f t="shared" si="2"/>
        <v>42453.358999999997</v>
      </c>
      <c r="D34" t="str">
        <f t="shared" si="3"/>
        <v>vis</v>
      </c>
      <c r="E34">
        <f>VLOOKUP(C34,Active!C$21:E$948,3,FALSE)</f>
        <v>-4891.0027932148168</v>
      </c>
      <c r="F34" s="2" t="s">
        <v>287</v>
      </c>
      <c r="G34" t="str">
        <f t="shared" si="4"/>
        <v>42453.359</v>
      </c>
      <c r="H34" s="54">
        <f t="shared" si="5"/>
        <v>-4891</v>
      </c>
      <c r="I34" s="95" t="s">
        <v>377</v>
      </c>
      <c r="J34" s="96" t="s">
        <v>378</v>
      </c>
      <c r="K34" s="95">
        <v>-4891</v>
      </c>
      <c r="L34" s="95" t="s">
        <v>379</v>
      </c>
      <c r="M34" s="96" t="s">
        <v>291</v>
      </c>
      <c r="N34" s="96"/>
      <c r="O34" s="97" t="s">
        <v>361</v>
      </c>
      <c r="P34" s="97" t="s">
        <v>380</v>
      </c>
    </row>
    <row r="35" spans="1:16" ht="12.75" customHeight="1" x14ac:dyDescent="0.2">
      <c r="A35" s="54" t="str">
        <f t="shared" si="0"/>
        <v> BBS 21 </v>
      </c>
      <c r="B35" s="2" t="str">
        <f t="shared" si="1"/>
        <v>I</v>
      </c>
      <c r="C35" s="54">
        <f t="shared" si="2"/>
        <v>42453.362999999998</v>
      </c>
      <c r="D35" t="str">
        <f t="shared" si="3"/>
        <v>vis</v>
      </c>
      <c r="E35">
        <f>VLOOKUP(C35,Active!C$21:E$948,3,FALSE)</f>
        <v>-4890.9969740172828</v>
      </c>
      <c r="F35" s="2" t="s">
        <v>287</v>
      </c>
      <c r="G35" t="str">
        <f t="shared" si="4"/>
        <v>42453.363</v>
      </c>
      <c r="H35" s="54">
        <f t="shared" si="5"/>
        <v>-4891</v>
      </c>
      <c r="I35" s="95" t="s">
        <v>381</v>
      </c>
      <c r="J35" s="96" t="s">
        <v>382</v>
      </c>
      <c r="K35" s="95">
        <v>-4891</v>
      </c>
      <c r="L35" s="95" t="s">
        <v>357</v>
      </c>
      <c r="M35" s="96" t="s">
        <v>291</v>
      </c>
      <c r="N35" s="96"/>
      <c r="O35" s="97" t="s">
        <v>346</v>
      </c>
      <c r="P35" s="97" t="s">
        <v>380</v>
      </c>
    </row>
    <row r="36" spans="1:16" ht="12.75" customHeight="1" x14ac:dyDescent="0.2">
      <c r="A36" s="54" t="str">
        <f t="shared" si="0"/>
        <v> BBS 21 </v>
      </c>
      <c r="B36" s="2" t="str">
        <f t="shared" si="1"/>
        <v>I</v>
      </c>
      <c r="C36" s="54">
        <f t="shared" si="2"/>
        <v>42464.36</v>
      </c>
      <c r="D36" t="str">
        <f t="shared" si="3"/>
        <v>vis</v>
      </c>
      <c r="E36">
        <f>VLOOKUP(C36,Active!C$21:E$948,3,FALSE)</f>
        <v>-4874.9985452006122</v>
      </c>
      <c r="F36" s="2" t="s">
        <v>287</v>
      </c>
      <c r="G36" t="str">
        <f t="shared" si="4"/>
        <v>42464.360</v>
      </c>
      <c r="H36" s="54">
        <f t="shared" si="5"/>
        <v>-4875</v>
      </c>
      <c r="I36" s="95" t="s">
        <v>383</v>
      </c>
      <c r="J36" s="96" t="s">
        <v>384</v>
      </c>
      <c r="K36" s="95">
        <v>-4875</v>
      </c>
      <c r="L36" s="95" t="s">
        <v>385</v>
      </c>
      <c r="M36" s="96" t="s">
        <v>291</v>
      </c>
      <c r="N36" s="96"/>
      <c r="O36" s="97" t="s">
        <v>361</v>
      </c>
      <c r="P36" s="97" t="s">
        <v>380</v>
      </c>
    </row>
    <row r="37" spans="1:16" ht="12.75" customHeight="1" x14ac:dyDescent="0.2">
      <c r="A37" s="54" t="str">
        <f t="shared" si="0"/>
        <v>BAVM 28 </v>
      </c>
      <c r="B37" s="2" t="str">
        <f t="shared" si="1"/>
        <v>I</v>
      </c>
      <c r="C37" s="54">
        <f t="shared" si="2"/>
        <v>42521.419000000002</v>
      </c>
      <c r="D37" t="str">
        <f t="shared" si="3"/>
        <v>vis</v>
      </c>
      <c r="E37">
        <f>VLOOKUP(C37,Active!C$21:E$948,3,FALSE)</f>
        <v>-4791.9891471965957</v>
      </c>
      <c r="F37" s="2" t="s">
        <v>287</v>
      </c>
      <c r="G37" t="str">
        <f t="shared" si="4"/>
        <v>42521.419</v>
      </c>
      <c r="H37" s="54">
        <f t="shared" si="5"/>
        <v>-4792</v>
      </c>
      <c r="I37" s="95" t="s">
        <v>386</v>
      </c>
      <c r="J37" s="96" t="s">
        <v>387</v>
      </c>
      <c r="K37" s="95">
        <v>-4792</v>
      </c>
      <c r="L37" s="95" t="s">
        <v>365</v>
      </c>
      <c r="M37" s="96" t="s">
        <v>291</v>
      </c>
      <c r="N37" s="96"/>
      <c r="O37" s="97" t="s">
        <v>388</v>
      </c>
      <c r="P37" s="98" t="s">
        <v>389</v>
      </c>
    </row>
    <row r="38" spans="1:16" ht="12.75" customHeight="1" x14ac:dyDescent="0.2">
      <c r="A38" s="54" t="str">
        <f t="shared" si="0"/>
        <v> BBS 22 </v>
      </c>
      <c r="B38" s="2" t="str">
        <f t="shared" si="1"/>
        <v>I</v>
      </c>
      <c r="C38" s="54">
        <f t="shared" si="2"/>
        <v>42521.421999999999</v>
      </c>
      <c r="D38" t="str">
        <f t="shared" si="3"/>
        <v>vis</v>
      </c>
      <c r="E38">
        <f>VLOOKUP(C38,Active!C$21:E$948,3,FALSE)</f>
        <v>-4791.9847827984504</v>
      </c>
      <c r="F38" s="2" t="s">
        <v>287</v>
      </c>
      <c r="G38" t="str">
        <f t="shared" si="4"/>
        <v>42521.422</v>
      </c>
      <c r="H38" s="54">
        <f t="shared" si="5"/>
        <v>-4792</v>
      </c>
      <c r="I38" s="95" t="s">
        <v>390</v>
      </c>
      <c r="J38" s="96" t="s">
        <v>391</v>
      </c>
      <c r="K38" s="95">
        <v>-4792</v>
      </c>
      <c r="L38" s="95" t="s">
        <v>360</v>
      </c>
      <c r="M38" s="96" t="s">
        <v>291</v>
      </c>
      <c r="N38" s="96"/>
      <c r="O38" s="97" t="s">
        <v>392</v>
      </c>
      <c r="P38" s="97" t="s">
        <v>393</v>
      </c>
    </row>
    <row r="39" spans="1:16" ht="12.75" customHeight="1" x14ac:dyDescent="0.2">
      <c r="A39" s="54" t="str">
        <f t="shared" si="0"/>
        <v> BBS 22 </v>
      </c>
      <c r="B39" s="2" t="str">
        <f t="shared" si="1"/>
        <v>I</v>
      </c>
      <c r="C39" s="54">
        <f t="shared" si="2"/>
        <v>42530.347999999998</v>
      </c>
      <c r="D39" t="str">
        <f t="shared" si="3"/>
        <v>vis</v>
      </c>
      <c r="E39">
        <f>VLOOKUP(C39,Active!C$21:E$948,3,FALSE)</f>
        <v>-4778.9992435043205</v>
      </c>
      <c r="F39" s="2" t="s">
        <v>287</v>
      </c>
      <c r="G39" t="str">
        <f t="shared" si="4"/>
        <v>42530.348</v>
      </c>
      <c r="H39" s="54">
        <f t="shared" si="5"/>
        <v>-4779</v>
      </c>
      <c r="I39" s="95" t="s">
        <v>394</v>
      </c>
      <c r="J39" s="96" t="s">
        <v>395</v>
      </c>
      <c r="K39" s="95">
        <v>-4779</v>
      </c>
      <c r="L39" s="95" t="s">
        <v>385</v>
      </c>
      <c r="M39" s="96" t="s">
        <v>291</v>
      </c>
      <c r="N39" s="96"/>
      <c r="O39" s="97" t="s">
        <v>396</v>
      </c>
      <c r="P39" s="97" t="s">
        <v>393</v>
      </c>
    </row>
    <row r="40" spans="1:16" ht="12.75" customHeight="1" x14ac:dyDescent="0.2">
      <c r="A40" s="54" t="str">
        <f t="shared" si="0"/>
        <v>BAVM 28 </v>
      </c>
      <c r="B40" s="2" t="str">
        <f t="shared" si="1"/>
        <v>I</v>
      </c>
      <c r="C40" s="54">
        <f t="shared" si="2"/>
        <v>42530.351999999999</v>
      </c>
      <c r="D40" t="str">
        <f t="shared" si="3"/>
        <v>vis</v>
      </c>
      <c r="E40">
        <f>VLOOKUP(C40,Active!C$21:E$948,3,FALSE)</f>
        <v>-4778.9934243067864</v>
      </c>
      <c r="F40" s="2" t="s">
        <v>287</v>
      </c>
      <c r="G40" t="str">
        <f t="shared" si="4"/>
        <v>42530.352</v>
      </c>
      <c r="H40" s="54">
        <f t="shared" si="5"/>
        <v>-4779</v>
      </c>
      <c r="I40" s="95" t="s">
        <v>397</v>
      </c>
      <c r="J40" s="96" t="s">
        <v>398</v>
      </c>
      <c r="K40" s="95">
        <v>-4779</v>
      </c>
      <c r="L40" s="95" t="s">
        <v>399</v>
      </c>
      <c r="M40" s="96" t="s">
        <v>291</v>
      </c>
      <c r="N40" s="96"/>
      <c r="O40" s="97" t="s">
        <v>388</v>
      </c>
      <c r="P40" s="98" t="s">
        <v>389</v>
      </c>
    </row>
    <row r="41" spans="1:16" ht="12.75" customHeight="1" x14ac:dyDescent="0.2">
      <c r="A41" s="54" t="str">
        <f t="shared" si="0"/>
        <v>BAVM 28 </v>
      </c>
      <c r="B41" s="2" t="str">
        <f t="shared" si="1"/>
        <v>I</v>
      </c>
      <c r="C41" s="54">
        <f t="shared" si="2"/>
        <v>42532.409</v>
      </c>
      <c r="D41" t="str">
        <f t="shared" si="3"/>
        <v>vis</v>
      </c>
      <c r="E41">
        <f>VLOOKUP(C41,Active!C$21:E$948,3,FALSE)</f>
        <v>-4776.0009019756144</v>
      </c>
      <c r="F41" s="2" t="s">
        <v>287</v>
      </c>
      <c r="G41" t="str">
        <f t="shared" si="4"/>
        <v>42532.409</v>
      </c>
      <c r="H41" s="54">
        <f t="shared" si="5"/>
        <v>-4776</v>
      </c>
      <c r="I41" s="95" t="s">
        <v>400</v>
      </c>
      <c r="J41" s="96" t="s">
        <v>401</v>
      </c>
      <c r="K41" s="95">
        <v>-4776</v>
      </c>
      <c r="L41" s="95" t="s">
        <v>402</v>
      </c>
      <c r="M41" s="96" t="s">
        <v>291</v>
      </c>
      <c r="N41" s="96"/>
      <c r="O41" s="97" t="s">
        <v>388</v>
      </c>
      <c r="P41" s="98" t="s">
        <v>389</v>
      </c>
    </row>
    <row r="42" spans="1:16" ht="12.75" customHeight="1" x14ac:dyDescent="0.2">
      <c r="A42" s="54" t="str">
        <f t="shared" si="0"/>
        <v>BAVM 29 </v>
      </c>
      <c r="B42" s="2" t="str">
        <f t="shared" si="1"/>
        <v>I</v>
      </c>
      <c r="C42" s="54">
        <f t="shared" si="2"/>
        <v>42532.413</v>
      </c>
      <c r="D42" t="str">
        <f t="shared" si="3"/>
        <v>vis</v>
      </c>
      <c r="E42">
        <f>VLOOKUP(C42,Active!C$21:E$948,3,FALSE)</f>
        <v>-4775.9950827780813</v>
      </c>
      <c r="F42" s="2" t="s">
        <v>287</v>
      </c>
      <c r="G42" t="str">
        <f t="shared" si="4"/>
        <v>42532.413</v>
      </c>
      <c r="H42" s="54">
        <f t="shared" si="5"/>
        <v>-4776</v>
      </c>
      <c r="I42" s="95" t="s">
        <v>403</v>
      </c>
      <c r="J42" s="96" t="s">
        <v>404</v>
      </c>
      <c r="K42" s="95">
        <v>-4776</v>
      </c>
      <c r="L42" s="95" t="s">
        <v>405</v>
      </c>
      <c r="M42" s="96" t="s">
        <v>291</v>
      </c>
      <c r="N42" s="96"/>
      <c r="O42" s="97" t="s">
        <v>317</v>
      </c>
      <c r="P42" s="98" t="s">
        <v>406</v>
      </c>
    </row>
    <row r="43" spans="1:16" ht="12.75" customHeight="1" x14ac:dyDescent="0.2">
      <c r="A43" s="54" t="str">
        <f t="shared" si="0"/>
        <v> BRNO 20 </v>
      </c>
      <c r="B43" s="2" t="str">
        <f t="shared" si="1"/>
        <v>I</v>
      </c>
      <c r="C43" s="54">
        <f t="shared" si="2"/>
        <v>42532.413999999997</v>
      </c>
      <c r="D43" t="str">
        <f t="shared" si="3"/>
        <v>vis</v>
      </c>
      <c r="E43">
        <f>VLOOKUP(C43,Active!C$21:E$948,3,FALSE)</f>
        <v>-4775.9936279787025</v>
      </c>
      <c r="F43" s="2" t="s">
        <v>287</v>
      </c>
      <c r="G43" t="str">
        <f t="shared" si="4"/>
        <v>42532.414</v>
      </c>
      <c r="H43" s="54">
        <f t="shared" si="5"/>
        <v>-4776</v>
      </c>
      <c r="I43" s="95" t="s">
        <v>407</v>
      </c>
      <c r="J43" s="96" t="s">
        <v>408</v>
      </c>
      <c r="K43" s="95">
        <v>-4776</v>
      </c>
      <c r="L43" s="95" t="s">
        <v>345</v>
      </c>
      <c r="M43" s="96" t="s">
        <v>291</v>
      </c>
      <c r="N43" s="96"/>
      <c r="O43" s="97" t="s">
        <v>409</v>
      </c>
      <c r="P43" s="97" t="s">
        <v>410</v>
      </c>
    </row>
    <row r="44" spans="1:16" ht="12.75" customHeight="1" x14ac:dyDescent="0.2">
      <c r="A44" s="54" t="str">
        <f t="shared" si="0"/>
        <v> BRNO 20 </v>
      </c>
      <c r="B44" s="2" t="str">
        <f t="shared" si="1"/>
        <v>I</v>
      </c>
      <c r="C44" s="54">
        <f t="shared" si="2"/>
        <v>42532.415000000001</v>
      </c>
      <c r="D44" t="str">
        <f t="shared" si="3"/>
        <v>vis</v>
      </c>
      <c r="E44">
        <f>VLOOKUP(C44,Active!C$21:E$948,3,FALSE)</f>
        <v>-4775.9921731793138</v>
      </c>
      <c r="F44" s="2" t="s">
        <v>287</v>
      </c>
      <c r="G44" t="str">
        <f t="shared" si="4"/>
        <v>42532.415</v>
      </c>
      <c r="H44" s="54">
        <f t="shared" si="5"/>
        <v>-4776</v>
      </c>
      <c r="I44" s="95" t="s">
        <v>411</v>
      </c>
      <c r="J44" s="96" t="s">
        <v>412</v>
      </c>
      <c r="K44" s="95">
        <v>-4776</v>
      </c>
      <c r="L44" s="95" t="s">
        <v>399</v>
      </c>
      <c r="M44" s="96" t="s">
        <v>291</v>
      </c>
      <c r="N44" s="96"/>
      <c r="O44" s="97" t="s">
        <v>413</v>
      </c>
      <c r="P44" s="97" t="s">
        <v>410</v>
      </c>
    </row>
    <row r="45" spans="1:16" ht="12.75" customHeight="1" x14ac:dyDescent="0.2">
      <c r="A45" s="54" t="str">
        <f t="shared" si="0"/>
        <v> BBS 22 </v>
      </c>
      <c r="B45" s="2" t="str">
        <f t="shared" si="1"/>
        <v>I</v>
      </c>
      <c r="C45" s="54">
        <f t="shared" si="2"/>
        <v>42532.417999999998</v>
      </c>
      <c r="D45" t="str">
        <f t="shared" si="3"/>
        <v>vis</v>
      </c>
      <c r="E45">
        <f>VLOOKUP(C45,Active!C$21:E$948,3,FALSE)</f>
        <v>-4775.9878087811685</v>
      </c>
      <c r="F45" s="2" t="s">
        <v>287</v>
      </c>
      <c r="G45" t="str">
        <f t="shared" si="4"/>
        <v>42532.418</v>
      </c>
      <c r="H45" s="54">
        <f t="shared" si="5"/>
        <v>-4776</v>
      </c>
      <c r="I45" s="95" t="s">
        <v>414</v>
      </c>
      <c r="J45" s="96" t="s">
        <v>415</v>
      </c>
      <c r="K45" s="95">
        <v>-4776</v>
      </c>
      <c r="L45" s="95" t="s">
        <v>375</v>
      </c>
      <c r="M45" s="96" t="s">
        <v>291</v>
      </c>
      <c r="N45" s="96"/>
      <c r="O45" s="97" t="s">
        <v>396</v>
      </c>
      <c r="P45" s="97" t="s">
        <v>393</v>
      </c>
    </row>
    <row r="46" spans="1:16" ht="12.75" customHeight="1" x14ac:dyDescent="0.2">
      <c r="A46" s="54" t="str">
        <f t="shared" si="0"/>
        <v>IBVS 1030 </v>
      </c>
      <c r="B46" s="2" t="str">
        <f t="shared" si="1"/>
        <v>I</v>
      </c>
      <c r="C46" s="54">
        <f t="shared" si="2"/>
        <v>42534.472999999998</v>
      </c>
      <c r="D46" t="str">
        <f t="shared" si="3"/>
        <v>vis</v>
      </c>
      <c r="E46">
        <f>VLOOKUP(C46,Active!C$21:E$948,3,FALSE)</f>
        <v>-4772.9981960487639</v>
      </c>
      <c r="F46" s="2" t="s">
        <v>287</v>
      </c>
      <c r="G46" t="str">
        <f t="shared" si="4"/>
        <v>42534.473</v>
      </c>
      <c r="H46" s="54">
        <f t="shared" si="5"/>
        <v>-4773</v>
      </c>
      <c r="I46" s="95" t="s">
        <v>416</v>
      </c>
      <c r="J46" s="96" t="s">
        <v>417</v>
      </c>
      <c r="K46" s="95">
        <v>-4773</v>
      </c>
      <c r="L46" s="95" t="s">
        <v>385</v>
      </c>
      <c r="M46" s="96" t="s">
        <v>418</v>
      </c>
      <c r="N46" s="96"/>
      <c r="O46" s="97" t="s">
        <v>419</v>
      </c>
      <c r="P46" s="98" t="s">
        <v>420</v>
      </c>
    </row>
    <row r="47" spans="1:16" ht="12.75" customHeight="1" x14ac:dyDescent="0.2">
      <c r="A47" s="54" t="str">
        <f t="shared" si="0"/>
        <v> BBS 22 </v>
      </c>
      <c r="B47" s="2" t="str">
        <f t="shared" si="1"/>
        <v>I</v>
      </c>
      <c r="C47" s="54">
        <f t="shared" si="2"/>
        <v>42543.409</v>
      </c>
      <c r="D47" t="str">
        <f t="shared" si="3"/>
        <v>vis</v>
      </c>
      <c r="E47">
        <f>VLOOKUP(C47,Active!C$21:E$948,3,FALSE)</f>
        <v>-4759.9981087607994</v>
      </c>
      <c r="F47" s="2" t="s">
        <v>287</v>
      </c>
      <c r="G47" t="str">
        <f t="shared" si="4"/>
        <v>42543.409</v>
      </c>
      <c r="H47" s="54">
        <f t="shared" si="5"/>
        <v>-4760</v>
      </c>
      <c r="I47" s="95" t="s">
        <v>421</v>
      </c>
      <c r="J47" s="96" t="s">
        <v>422</v>
      </c>
      <c r="K47" s="95">
        <v>-4760</v>
      </c>
      <c r="L47" s="95" t="s">
        <v>385</v>
      </c>
      <c r="M47" s="96" t="s">
        <v>291</v>
      </c>
      <c r="N47" s="96"/>
      <c r="O47" s="97" t="s">
        <v>396</v>
      </c>
      <c r="P47" s="97" t="s">
        <v>393</v>
      </c>
    </row>
    <row r="48" spans="1:16" ht="12.75" customHeight="1" x14ac:dyDescent="0.2">
      <c r="A48" s="54" t="str">
        <f t="shared" si="0"/>
        <v> BBS 23 </v>
      </c>
      <c r="B48" s="2" t="str">
        <f t="shared" si="1"/>
        <v>I</v>
      </c>
      <c r="C48" s="54">
        <f t="shared" si="2"/>
        <v>42578.468000000001</v>
      </c>
      <c r="D48" t="str">
        <f t="shared" si="3"/>
        <v>vis</v>
      </c>
      <c r="E48">
        <f>VLOOKUP(C48,Active!C$21:E$948,3,FALSE)</f>
        <v>-4708.9942971864139</v>
      </c>
      <c r="F48" s="2" t="s">
        <v>287</v>
      </c>
      <c r="G48" t="str">
        <f t="shared" si="4"/>
        <v>42578.468</v>
      </c>
      <c r="H48" s="54">
        <f t="shared" si="5"/>
        <v>-4709</v>
      </c>
      <c r="I48" s="95" t="s">
        <v>423</v>
      </c>
      <c r="J48" s="96" t="s">
        <v>424</v>
      </c>
      <c r="K48" s="95">
        <v>-4709</v>
      </c>
      <c r="L48" s="95" t="s">
        <v>345</v>
      </c>
      <c r="M48" s="96" t="s">
        <v>291</v>
      </c>
      <c r="N48" s="96"/>
      <c r="O48" s="97" t="s">
        <v>396</v>
      </c>
      <c r="P48" s="97" t="s">
        <v>425</v>
      </c>
    </row>
    <row r="49" spans="1:16" ht="12.75" customHeight="1" x14ac:dyDescent="0.2">
      <c r="A49" s="54" t="str">
        <f t="shared" si="0"/>
        <v> BBS 25 </v>
      </c>
      <c r="B49" s="2" t="str">
        <f t="shared" si="1"/>
        <v>I</v>
      </c>
      <c r="C49" s="54">
        <f t="shared" si="2"/>
        <v>42770.269</v>
      </c>
      <c r="D49" t="str">
        <f t="shared" si="3"/>
        <v>vis</v>
      </c>
      <c r="E49">
        <f>VLOOKUP(C49,Active!C$21:E$948,3,FALSE)</f>
        <v>-4429.9623206959723</v>
      </c>
      <c r="F49" s="2" t="s">
        <v>287</v>
      </c>
      <c r="G49" t="str">
        <f t="shared" si="4"/>
        <v>42770.269</v>
      </c>
      <c r="H49" s="54">
        <f t="shared" si="5"/>
        <v>-4430</v>
      </c>
      <c r="I49" s="95" t="s">
        <v>426</v>
      </c>
      <c r="J49" s="96" t="s">
        <v>427</v>
      </c>
      <c r="K49" s="95">
        <v>-4430</v>
      </c>
      <c r="L49" s="95" t="s">
        <v>428</v>
      </c>
      <c r="M49" s="96" t="s">
        <v>291</v>
      </c>
      <c r="N49" s="96"/>
      <c r="O49" s="97" t="s">
        <v>346</v>
      </c>
      <c r="P49" s="97" t="s">
        <v>429</v>
      </c>
    </row>
    <row r="50" spans="1:16" ht="12.75" customHeight="1" x14ac:dyDescent="0.2">
      <c r="A50" s="54" t="str">
        <f t="shared" si="0"/>
        <v>IBVS 1751 </v>
      </c>
      <c r="B50" s="2" t="str">
        <f t="shared" si="1"/>
        <v>I</v>
      </c>
      <c r="C50" s="54">
        <f t="shared" si="2"/>
        <v>42811.487099999998</v>
      </c>
      <c r="D50" t="str">
        <f t="shared" si="3"/>
        <v>vis</v>
      </c>
      <c r="E50">
        <f>VLOOKUP(C50,Active!C$21:E$948,3,FALSE)</f>
        <v>-4369.9982542407388</v>
      </c>
      <c r="F50" s="2" t="s">
        <v>287</v>
      </c>
      <c r="G50" t="str">
        <f t="shared" si="4"/>
        <v>42811.4871</v>
      </c>
      <c r="H50" s="54">
        <f t="shared" si="5"/>
        <v>-4370</v>
      </c>
      <c r="I50" s="95" t="s">
        <v>430</v>
      </c>
      <c r="J50" s="96" t="s">
        <v>431</v>
      </c>
      <c r="K50" s="95">
        <v>-4370</v>
      </c>
      <c r="L50" s="95" t="s">
        <v>432</v>
      </c>
      <c r="M50" s="96" t="s">
        <v>335</v>
      </c>
      <c r="N50" s="96" t="s">
        <v>336</v>
      </c>
      <c r="O50" s="97" t="s">
        <v>433</v>
      </c>
      <c r="P50" s="98" t="s">
        <v>434</v>
      </c>
    </row>
    <row r="51" spans="1:16" ht="12.75" customHeight="1" x14ac:dyDescent="0.2">
      <c r="A51" s="54" t="str">
        <f t="shared" si="0"/>
        <v>IBVS 1200 </v>
      </c>
      <c r="B51" s="2" t="str">
        <f t="shared" si="1"/>
        <v>I</v>
      </c>
      <c r="C51" s="54">
        <f t="shared" si="2"/>
        <v>42815.610699999997</v>
      </c>
      <c r="D51" t="str">
        <f t="shared" si="3"/>
        <v>vis</v>
      </c>
      <c r="E51">
        <f>VLOOKUP(C51,Active!C$21:E$948,3,FALSE)</f>
        <v>-4363.9992435043214</v>
      </c>
      <c r="F51" s="2" t="s">
        <v>287</v>
      </c>
      <c r="G51" t="str">
        <f t="shared" si="4"/>
        <v>42815.6107</v>
      </c>
      <c r="H51" s="54">
        <f t="shared" si="5"/>
        <v>-4364</v>
      </c>
      <c r="I51" s="95" t="s">
        <v>435</v>
      </c>
      <c r="J51" s="96" t="s">
        <v>436</v>
      </c>
      <c r="K51" s="95">
        <v>-4364</v>
      </c>
      <c r="L51" s="95" t="s">
        <v>437</v>
      </c>
      <c r="M51" s="96" t="s">
        <v>335</v>
      </c>
      <c r="N51" s="96" t="s">
        <v>336</v>
      </c>
      <c r="O51" s="97" t="s">
        <v>433</v>
      </c>
      <c r="P51" s="98" t="s">
        <v>438</v>
      </c>
    </row>
    <row r="52" spans="1:16" ht="12.75" customHeight="1" x14ac:dyDescent="0.2">
      <c r="A52" s="54" t="str">
        <f t="shared" si="0"/>
        <v>IBVS 1200 </v>
      </c>
      <c r="B52" s="2" t="str">
        <f t="shared" si="1"/>
        <v>I</v>
      </c>
      <c r="C52" s="54">
        <f t="shared" si="2"/>
        <v>42831.419099999999</v>
      </c>
      <c r="D52" t="str">
        <f t="shared" si="3"/>
        <v>vis</v>
      </c>
      <c r="E52">
        <f>VLOOKUP(C52,Active!C$21:E$948,3,FALSE)</f>
        <v>-4341.0011929354923</v>
      </c>
      <c r="F52" s="2" t="s">
        <v>287</v>
      </c>
      <c r="G52" t="str">
        <f t="shared" si="4"/>
        <v>42831.4191</v>
      </c>
      <c r="H52" s="54">
        <f t="shared" si="5"/>
        <v>-4341</v>
      </c>
      <c r="I52" s="95" t="s">
        <v>439</v>
      </c>
      <c r="J52" s="96" t="s">
        <v>440</v>
      </c>
      <c r="K52" s="95">
        <v>-4341</v>
      </c>
      <c r="L52" s="95" t="s">
        <v>441</v>
      </c>
      <c r="M52" s="96" t="s">
        <v>335</v>
      </c>
      <c r="N52" s="96" t="s">
        <v>336</v>
      </c>
      <c r="O52" s="97" t="s">
        <v>433</v>
      </c>
      <c r="P52" s="98" t="s">
        <v>438</v>
      </c>
    </row>
    <row r="53" spans="1:16" ht="12.75" customHeight="1" x14ac:dyDescent="0.2">
      <c r="A53" s="54" t="str">
        <f t="shared" si="0"/>
        <v> AOEB 1 </v>
      </c>
      <c r="B53" s="2" t="str">
        <f t="shared" si="1"/>
        <v>I</v>
      </c>
      <c r="C53" s="54">
        <f t="shared" si="2"/>
        <v>42832.792000000001</v>
      </c>
      <c r="D53" t="str">
        <f t="shared" si="3"/>
        <v>vis</v>
      </c>
      <c r="E53">
        <f>VLOOKUP(C53,Active!C$21:E$948,3,FALSE)</f>
        <v>-4339.0038988623419</v>
      </c>
      <c r="F53" s="2" t="s">
        <v>287</v>
      </c>
      <c r="G53" t="str">
        <f t="shared" si="4"/>
        <v>42832.792</v>
      </c>
      <c r="H53" s="54">
        <f t="shared" si="5"/>
        <v>-4339</v>
      </c>
      <c r="I53" s="95" t="s">
        <v>442</v>
      </c>
      <c r="J53" s="96" t="s">
        <v>443</v>
      </c>
      <c r="K53" s="95">
        <v>-4339</v>
      </c>
      <c r="L53" s="95" t="s">
        <v>444</v>
      </c>
      <c r="M53" s="96" t="s">
        <v>291</v>
      </c>
      <c r="N53" s="96"/>
      <c r="O53" s="97" t="s">
        <v>445</v>
      </c>
      <c r="P53" s="97" t="s">
        <v>135</v>
      </c>
    </row>
    <row r="54" spans="1:16" ht="12.75" customHeight="1" x14ac:dyDescent="0.2">
      <c r="A54" s="54" t="str">
        <f t="shared" si="0"/>
        <v> BBS 26 </v>
      </c>
      <c r="B54" s="2" t="str">
        <f t="shared" si="1"/>
        <v>I</v>
      </c>
      <c r="C54" s="54">
        <f t="shared" si="2"/>
        <v>42838.296999999999</v>
      </c>
      <c r="D54" t="str">
        <f t="shared" si="3"/>
        <v>vis</v>
      </c>
      <c r="E54">
        <f>VLOOKUP(C54,Active!C$21:E$948,3,FALSE)</f>
        <v>-4330.9952282580216</v>
      </c>
      <c r="F54" s="2" t="s">
        <v>287</v>
      </c>
      <c r="G54" t="str">
        <f t="shared" si="4"/>
        <v>42838.297</v>
      </c>
      <c r="H54" s="54">
        <f t="shared" si="5"/>
        <v>-4331</v>
      </c>
      <c r="I54" s="95" t="s">
        <v>446</v>
      </c>
      <c r="J54" s="96" t="s">
        <v>447</v>
      </c>
      <c r="K54" s="95">
        <v>-4331</v>
      </c>
      <c r="L54" s="95" t="s">
        <v>405</v>
      </c>
      <c r="M54" s="96" t="s">
        <v>291</v>
      </c>
      <c r="N54" s="96"/>
      <c r="O54" s="97" t="s">
        <v>392</v>
      </c>
      <c r="P54" s="97" t="s">
        <v>448</v>
      </c>
    </row>
    <row r="55" spans="1:16" ht="12.75" customHeight="1" x14ac:dyDescent="0.2">
      <c r="A55" s="54" t="str">
        <f t="shared" si="0"/>
        <v>BAVM 29 </v>
      </c>
      <c r="B55" s="2" t="str">
        <f t="shared" si="1"/>
        <v>I</v>
      </c>
      <c r="C55" s="54">
        <f t="shared" si="2"/>
        <v>42840.341</v>
      </c>
      <c r="D55" t="str">
        <f t="shared" si="3"/>
        <v>vis</v>
      </c>
      <c r="E55">
        <f>VLOOKUP(C55,Active!C$21:E$948,3,FALSE)</f>
        <v>-4328.0216183188295</v>
      </c>
      <c r="F55" s="2" t="s">
        <v>287</v>
      </c>
      <c r="G55" t="str">
        <f t="shared" si="4"/>
        <v>42840.341</v>
      </c>
      <c r="H55" s="54">
        <f t="shared" si="5"/>
        <v>-4328</v>
      </c>
      <c r="I55" s="95" t="s">
        <v>449</v>
      </c>
      <c r="J55" s="96" t="s">
        <v>450</v>
      </c>
      <c r="K55" s="95">
        <v>-4328</v>
      </c>
      <c r="L55" s="95" t="s">
        <v>451</v>
      </c>
      <c r="M55" s="96" t="s">
        <v>291</v>
      </c>
      <c r="N55" s="96"/>
      <c r="O55" s="97" t="s">
        <v>317</v>
      </c>
      <c r="P55" s="98" t="s">
        <v>406</v>
      </c>
    </row>
    <row r="56" spans="1:16" ht="12.75" customHeight="1" x14ac:dyDescent="0.2">
      <c r="A56" s="54" t="str">
        <f t="shared" si="0"/>
        <v>IBVS 1200 </v>
      </c>
      <c r="B56" s="2" t="str">
        <f t="shared" si="1"/>
        <v>I</v>
      </c>
      <c r="C56" s="54">
        <f t="shared" si="2"/>
        <v>42840.356200000002</v>
      </c>
      <c r="D56" t="str">
        <f t="shared" si="3"/>
        <v>vis</v>
      </c>
      <c r="E56">
        <f>VLOOKUP(C56,Active!C$21:E$948,3,FALSE)</f>
        <v>-4327.9995053682032</v>
      </c>
      <c r="F56" s="2" t="s">
        <v>287</v>
      </c>
      <c r="G56" t="str">
        <f t="shared" si="4"/>
        <v>42840.3562</v>
      </c>
      <c r="H56" s="54">
        <f t="shared" si="5"/>
        <v>-4328</v>
      </c>
      <c r="I56" s="95" t="s">
        <v>452</v>
      </c>
      <c r="J56" s="96" t="s">
        <v>453</v>
      </c>
      <c r="K56" s="95">
        <v>-4328</v>
      </c>
      <c r="L56" s="95" t="s">
        <v>454</v>
      </c>
      <c r="M56" s="96" t="s">
        <v>335</v>
      </c>
      <c r="N56" s="96" t="s">
        <v>336</v>
      </c>
      <c r="O56" s="97" t="s">
        <v>433</v>
      </c>
      <c r="P56" s="98" t="s">
        <v>438</v>
      </c>
    </row>
    <row r="57" spans="1:16" ht="12.75" customHeight="1" x14ac:dyDescent="0.2">
      <c r="A57" s="54" t="str">
        <f t="shared" si="0"/>
        <v> BBS 27 </v>
      </c>
      <c r="B57" s="2" t="str">
        <f t="shared" si="1"/>
        <v>I</v>
      </c>
      <c r="C57" s="54">
        <f t="shared" si="2"/>
        <v>42840.381000000001</v>
      </c>
      <c r="D57" t="str">
        <f t="shared" si="3"/>
        <v>vis</v>
      </c>
      <c r="E57">
        <f>VLOOKUP(C57,Active!C$21:E$948,3,FALSE)</f>
        <v>-4327.9634263435019</v>
      </c>
      <c r="F57" s="2" t="s">
        <v>287</v>
      </c>
      <c r="G57" t="str">
        <f t="shared" si="4"/>
        <v>42840.381</v>
      </c>
      <c r="H57" s="54">
        <f t="shared" si="5"/>
        <v>-4328</v>
      </c>
      <c r="I57" s="95" t="s">
        <v>455</v>
      </c>
      <c r="J57" s="96" t="s">
        <v>456</v>
      </c>
      <c r="K57" s="95">
        <v>-4328</v>
      </c>
      <c r="L57" s="95" t="s">
        <v>457</v>
      </c>
      <c r="M57" s="96" t="s">
        <v>291</v>
      </c>
      <c r="N57" s="96"/>
      <c r="O57" s="97" t="s">
        <v>392</v>
      </c>
      <c r="P57" s="97" t="s">
        <v>458</v>
      </c>
    </row>
    <row r="58" spans="1:16" ht="12.75" customHeight="1" x14ac:dyDescent="0.2">
      <c r="A58" s="54" t="str">
        <f t="shared" si="0"/>
        <v> BBS 27 </v>
      </c>
      <c r="B58" s="2" t="str">
        <f t="shared" si="1"/>
        <v>I</v>
      </c>
      <c r="C58" s="54">
        <f t="shared" si="2"/>
        <v>42842.419000000002</v>
      </c>
      <c r="D58" t="str">
        <f t="shared" si="3"/>
        <v>vis</v>
      </c>
      <c r="E58">
        <f>VLOOKUP(C58,Active!C$21:E$948,3,FALSE)</f>
        <v>-4324.9985452006113</v>
      </c>
      <c r="F58" s="2" t="s">
        <v>287</v>
      </c>
      <c r="G58" t="str">
        <f t="shared" si="4"/>
        <v>42842.419</v>
      </c>
      <c r="H58" s="54">
        <f t="shared" si="5"/>
        <v>-4325</v>
      </c>
      <c r="I58" s="95" t="s">
        <v>459</v>
      </c>
      <c r="J58" s="96" t="s">
        <v>460</v>
      </c>
      <c r="K58" s="95">
        <v>-4325</v>
      </c>
      <c r="L58" s="95" t="s">
        <v>385</v>
      </c>
      <c r="M58" s="96" t="s">
        <v>291</v>
      </c>
      <c r="N58" s="96"/>
      <c r="O58" s="97" t="s">
        <v>396</v>
      </c>
      <c r="P58" s="97" t="s">
        <v>458</v>
      </c>
    </row>
    <row r="59" spans="1:16" ht="12.75" customHeight="1" x14ac:dyDescent="0.2">
      <c r="A59" s="54" t="str">
        <f t="shared" si="0"/>
        <v>IBVS 1358 </v>
      </c>
      <c r="B59" s="2" t="str">
        <f t="shared" si="1"/>
        <v>I</v>
      </c>
      <c r="C59" s="54">
        <f t="shared" si="2"/>
        <v>42842.427000000003</v>
      </c>
      <c r="D59" t="str">
        <f t="shared" si="3"/>
        <v>vis</v>
      </c>
      <c r="E59">
        <f>VLOOKUP(C59,Active!C$21:E$948,3,FALSE)</f>
        <v>-4324.9869068055432</v>
      </c>
      <c r="F59" s="2" t="s">
        <v>287</v>
      </c>
      <c r="G59" t="str">
        <f t="shared" si="4"/>
        <v>42842.427</v>
      </c>
      <c r="H59" s="54">
        <f t="shared" si="5"/>
        <v>-4325</v>
      </c>
      <c r="I59" s="95" t="s">
        <v>461</v>
      </c>
      <c r="J59" s="96" t="s">
        <v>462</v>
      </c>
      <c r="K59" s="95">
        <v>-4325</v>
      </c>
      <c r="L59" s="95" t="s">
        <v>463</v>
      </c>
      <c r="M59" s="96" t="s">
        <v>335</v>
      </c>
      <c r="N59" s="96" t="s">
        <v>336</v>
      </c>
      <c r="O59" s="97" t="s">
        <v>464</v>
      </c>
      <c r="P59" s="98" t="s">
        <v>465</v>
      </c>
    </row>
    <row r="60" spans="1:16" ht="12.75" customHeight="1" x14ac:dyDescent="0.2">
      <c r="A60" s="54" t="str">
        <f t="shared" si="0"/>
        <v> AOEB 1 </v>
      </c>
      <c r="B60" s="2" t="str">
        <f t="shared" si="1"/>
        <v>I</v>
      </c>
      <c r="C60" s="54">
        <f t="shared" si="2"/>
        <v>42859.620999999999</v>
      </c>
      <c r="D60" t="str">
        <f t="shared" si="3"/>
        <v>vis</v>
      </c>
      <c r="E60">
        <f>VLOOKUP(C60,Active!C$21:E$948,3,FALSE)</f>
        <v>-4299.9730862114093</v>
      </c>
      <c r="F60" s="2" t="s">
        <v>287</v>
      </c>
      <c r="G60" t="str">
        <f t="shared" si="4"/>
        <v>42859.621</v>
      </c>
      <c r="H60" s="54">
        <f t="shared" si="5"/>
        <v>-4300</v>
      </c>
      <c r="I60" s="95" t="s">
        <v>466</v>
      </c>
      <c r="J60" s="96" t="s">
        <v>467</v>
      </c>
      <c r="K60" s="95">
        <v>-4300</v>
      </c>
      <c r="L60" s="95" t="s">
        <v>468</v>
      </c>
      <c r="M60" s="96" t="s">
        <v>291</v>
      </c>
      <c r="N60" s="96"/>
      <c r="O60" s="97" t="s">
        <v>469</v>
      </c>
      <c r="P60" s="97" t="s">
        <v>135</v>
      </c>
    </row>
    <row r="61" spans="1:16" ht="12.75" customHeight="1" x14ac:dyDescent="0.2">
      <c r="A61" s="54" t="str">
        <f t="shared" si="0"/>
        <v> AOEB 1 </v>
      </c>
      <c r="B61" s="2" t="str">
        <f t="shared" si="1"/>
        <v>I</v>
      </c>
      <c r="C61" s="54">
        <f t="shared" si="2"/>
        <v>42861.659</v>
      </c>
      <c r="D61" t="str">
        <f t="shared" si="3"/>
        <v>vis</v>
      </c>
      <c r="E61">
        <f>VLOOKUP(C61,Active!C$21:E$948,3,FALSE)</f>
        <v>-4297.0082050685178</v>
      </c>
      <c r="F61" s="2" t="s">
        <v>287</v>
      </c>
      <c r="G61" t="str">
        <f t="shared" si="4"/>
        <v>42861.659</v>
      </c>
      <c r="H61" s="54">
        <f t="shared" si="5"/>
        <v>-4297</v>
      </c>
      <c r="I61" s="95" t="s">
        <v>470</v>
      </c>
      <c r="J61" s="96" t="s">
        <v>471</v>
      </c>
      <c r="K61" s="95">
        <v>-4297</v>
      </c>
      <c r="L61" s="95" t="s">
        <v>472</v>
      </c>
      <c r="M61" s="96" t="s">
        <v>291</v>
      </c>
      <c r="N61" s="96"/>
      <c r="O61" s="97" t="s">
        <v>469</v>
      </c>
      <c r="P61" s="97" t="s">
        <v>135</v>
      </c>
    </row>
    <row r="62" spans="1:16" ht="12.75" customHeight="1" x14ac:dyDescent="0.2">
      <c r="A62" s="54" t="str">
        <f t="shared" si="0"/>
        <v> BBS 28 </v>
      </c>
      <c r="B62" s="2" t="str">
        <f t="shared" si="1"/>
        <v>I</v>
      </c>
      <c r="C62" s="54">
        <f t="shared" si="2"/>
        <v>42862.356</v>
      </c>
      <c r="D62" t="str">
        <f t="shared" si="3"/>
        <v>vis</v>
      </c>
      <c r="E62">
        <f>VLOOKUP(C62,Active!C$21:E$948,3,FALSE)</f>
        <v>-4295.994209898452</v>
      </c>
      <c r="F62" s="2" t="s">
        <v>287</v>
      </c>
      <c r="G62" t="str">
        <f t="shared" si="4"/>
        <v>42862.356</v>
      </c>
      <c r="H62" s="54">
        <f t="shared" si="5"/>
        <v>-4296</v>
      </c>
      <c r="I62" s="95" t="s">
        <v>473</v>
      </c>
      <c r="J62" s="96" t="s">
        <v>474</v>
      </c>
      <c r="K62" s="95">
        <v>-4296</v>
      </c>
      <c r="L62" s="95" t="s">
        <v>345</v>
      </c>
      <c r="M62" s="96" t="s">
        <v>291</v>
      </c>
      <c r="N62" s="96"/>
      <c r="O62" s="97" t="s">
        <v>396</v>
      </c>
      <c r="P62" s="97" t="s">
        <v>475</v>
      </c>
    </row>
    <row r="63" spans="1:16" ht="12.75" customHeight="1" x14ac:dyDescent="0.2">
      <c r="A63" s="54" t="str">
        <f t="shared" si="0"/>
        <v> BBS 28 </v>
      </c>
      <c r="B63" s="2" t="str">
        <f t="shared" si="1"/>
        <v>I</v>
      </c>
      <c r="C63" s="54">
        <f t="shared" si="2"/>
        <v>42864.42</v>
      </c>
      <c r="D63" t="str">
        <f t="shared" si="3"/>
        <v>vis</v>
      </c>
      <c r="E63">
        <f>VLOOKUP(C63,Active!C$21:E$948,3,FALSE)</f>
        <v>-4292.9915039716016</v>
      </c>
      <c r="F63" s="2" t="s">
        <v>287</v>
      </c>
      <c r="G63" t="str">
        <f t="shared" si="4"/>
        <v>42864.420</v>
      </c>
      <c r="H63" s="54">
        <f t="shared" si="5"/>
        <v>-4293</v>
      </c>
      <c r="I63" s="95" t="s">
        <v>476</v>
      </c>
      <c r="J63" s="96" t="s">
        <v>477</v>
      </c>
      <c r="K63" s="95">
        <v>-4293</v>
      </c>
      <c r="L63" s="95" t="s">
        <v>478</v>
      </c>
      <c r="M63" s="96" t="s">
        <v>291</v>
      </c>
      <c r="N63" s="96"/>
      <c r="O63" s="97" t="s">
        <v>396</v>
      </c>
      <c r="P63" s="97" t="s">
        <v>475</v>
      </c>
    </row>
    <row r="64" spans="1:16" ht="12.75" customHeight="1" x14ac:dyDescent="0.2">
      <c r="A64" s="54" t="str">
        <f t="shared" si="0"/>
        <v> AOEB 1 </v>
      </c>
      <c r="B64" s="2" t="str">
        <f t="shared" si="1"/>
        <v>I</v>
      </c>
      <c r="C64" s="54">
        <f t="shared" si="2"/>
        <v>42865.786</v>
      </c>
      <c r="D64" t="str">
        <f t="shared" si="3"/>
        <v>vis</v>
      </c>
      <c r="E64">
        <f>VLOOKUP(C64,Active!C$21:E$948,3,FALSE)</f>
        <v>-4291.0042480141956</v>
      </c>
      <c r="F64" s="2" t="s">
        <v>287</v>
      </c>
      <c r="G64" t="str">
        <f t="shared" si="4"/>
        <v>42865.786</v>
      </c>
      <c r="H64" s="54">
        <f t="shared" si="5"/>
        <v>-4291</v>
      </c>
      <c r="I64" s="95" t="s">
        <v>479</v>
      </c>
      <c r="J64" s="96" t="s">
        <v>480</v>
      </c>
      <c r="K64" s="95">
        <v>-4291</v>
      </c>
      <c r="L64" s="95" t="s">
        <v>444</v>
      </c>
      <c r="M64" s="96" t="s">
        <v>291</v>
      </c>
      <c r="N64" s="96"/>
      <c r="O64" s="97" t="s">
        <v>469</v>
      </c>
      <c r="P64" s="97" t="s">
        <v>135</v>
      </c>
    </row>
    <row r="65" spans="1:16" ht="12.75" customHeight="1" x14ac:dyDescent="0.2">
      <c r="A65" s="54" t="str">
        <f t="shared" si="0"/>
        <v> AOEB 1 </v>
      </c>
      <c r="B65" s="2" t="str">
        <f t="shared" si="1"/>
        <v>I</v>
      </c>
      <c r="C65" s="54">
        <f t="shared" si="2"/>
        <v>42865.8</v>
      </c>
      <c r="D65" t="str">
        <f t="shared" si="3"/>
        <v>vis</v>
      </c>
      <c r="E65">
        <f>VLOOKUP(C65,Active!C$21:E$948,3,FALSE)</f>
        <v>-4290.9838808228269</v>
      </c>
      <c r="F65" s="2" t="s">
        <v>287</v>
      </c>
      <c r="G65" t="str">
        <f t="shared" si="4"/>
        <v>42865.800</v>
      </c>
      <c r="H65" s="54">
        <f t="shared" si="5"/>
        <v>-4291</v>
      </c>
      <c r="I65" s="95" t="s">
        <v>481</v>
      </c>
      <c r="J65" s="96" t="s">
        <v>482</v>
      </c>
      <c r="K65" s="95">
        <v>-4291</v>
      </c>
      <c r="L65" s="95" t="s">
        <v>483</v>
      </c>
      <c r="M65" s="96" t="s">
        <v>291</v>
      </c>
      <c r="N65" s="96"/>
      <c r="O65" s="97" t="s">
        <v>484</v>
      </c>
      <c r="P65" s="97" t="s">
        <v>135</v>
      </c>
    </row>
    <row r="66" spans="1:16" ht="12.75" customHeight="1" x14ac:dyDescent="0.2">
      <c r="A66" s="54" t="str">
        <f t="shared" si="0"/>
        <v>BAVM 29 </v>
      </c>
      <c r="B66" s="2" t="str">
        <f t="shared" si="1"/>
        <v>I</v>
      </c>
      <c r="C66" s="54">
        <f t="shared" si="2"/>
        <v>42866.478000000003</v>
      </c>
      <c r="D66" t="str">
        <f t="shared" si="3"/>
        <v>vis</v>
      </c>
      <c r="E66">
        <f>VLOOKUP(C66,Active!C$21:E$948,3,FALSE)</f>
        <v>-4289.9975268410408</v>
      </c>
      <c r="F66" s="2" t="s">
        <v>287</v>
      </c>
      <c r="G66" t="str">
        <f t="shared" si="4"/>
        <v>42866.478</v>
      </c>
      <c r="H66" s="54">
        <f t="shared" si="5"/>
        <v>-4290</v>
      </c>
      <c r="I66" s="95" t="s">
        <v>485</v>
      </c>
      <c r="J66" s="96" t="s">
        <v>486</v>
      </c>
      <c r="K66" s="95">
        <v>-4290</v>
      </c>
      <c r="L66" s="95" t="s">
        <v>357</v>
      </c>
      <c r="M66" s="96" t="s">
        <v>291</v>
      </c>
      <c r="N66" s="96"/>
      <c r="O66" s="97" t="s">
        <v>487</v>
      </c>
      <c r="P66" s="98" t="s">
        <v>406</v>
      </c>
    </row>
    <row r="67" spans="1:16" ht="12.75" customHeight="1" x14ac:dyDescent="0.2">
      <c r="A67" s="54" t="str">
        <f t="shared" si="0"/>
        <v> BBS 28 </v>
      </c>
      <c r="B67" s="2" t="str">
        <f t="shared" si="1"/>
        <v>I</v>
      </c>
      <c r="C67" s="54">
        <f t="shared" si="2"/>
        <v>42866.491999999998</v>
      </c>
      <c r="D67" t="str">
        <f t="shared" si="3"/>
        <v>vis</v>
      </c>
      <c r="E67">
        <f>VLOOKUP(C67,Active!C$21:E$948,3,FALSE)</f>
        <v>-4289.977159649683</v>
      </c>
      <c r="F67" s="2" t="s">
        <v>287</v>
      </c>
      <c r="G67" t="str">
        <f t="shared" si="4"/>
        <v>42866.492</v>
      </c>
      <c r="H67" s="54">
        <f t="shared" si="5"/>
        <v>-4290</v>
      </c>
      <c r="I67" s="95" t="s">
        <v>488</v>
      </c>
      <c r="J67" s="96" t="s">
        <v>489</v>
      </c>
      <c r="K67" s="95">
        <v>-4290</v>
      </c>
      <c r="L67" s="95" t="s">
        <v>490</v>
      </c>
      <c r="M67" s="96" t="s">
        <v>291</v>
      </c>
      <c r="N67" s="96"/>
      <c r="O67" s="97" t="s">
        <v>392</v>
      </c>
      <c r="P67" s="97" t="s">
        <v>475</v>
      </c>
    </row>
    <row r="68" spans="1:16" ht="12.75" customHeight="1" x14ac:dyDescent="0.2">
      <c r="A68" s="54" t="str">
        <f t="shared" si="0"/>
        <v> BBS 28 </v>
      </c>
      <c r="B68" s="2" t="str">
        <f t="shared" si="1"/>
        <v>I</v>
      </c>
      <c r="C68" s="54">
        <f t="shared" si="2"/>
        <v>42886.41</v>
      </c>
      <c r="D68" t="str">
        <f t="shared" si="3"/>
        <v>vis</v>
      </c>
      <c r="E68">
        <f>VLOOKUP(C68,Active!C$21:E$948,3,FALSE)</f>
        <v>-4261.0004655357943</v>
      </c>
      <c r="F68" s="2" t="s">
        <v>287</v>
      </c>
      <c r="G68" t="str">
        <f t="shared" si="4"/>
        <v>42886.410</v>
      </c>
      <c r="H68" s="54">
        <f t="shared" si="5"/>
        <v>-4261</v>
      </c>
      <c r="I68" s="95" t="s">
        <v>491</v>
      </c>
      <c r="J68" s="96" t="s">
        <v>492</v>
      </c>
      <c r="K68" s="95">
        <v>-4261</v>
      </c>
      <c r="L68" s="95" t="s">
        <v>493</v>
      </c>
      <c r="M68" s="96" t="s">
        <v>291</v>
      </c>
      <c r="N68" s="96"/>
      <c r="O68" s="97" t="s">
        <v>396</v>
      </c>
      <c r="P68" s="97" t="s">
        <v>475</v>
      </c>
    </row>
    <row r="69" spans="1:16" ht="12.75" customHeight="1" x14ac:dyDescent="0.2">
      <c r="A69" s="54" t="str">
        <f t="shared" si="0"/>
        <v> BBS 28 </v>
      </c>
      <c r="B69" s="2" t="str">
        <f t="shared" si="1"/>
        <v>I</v>
      </c>
      <c r="C69" s="54">
        <f t="shared" si="2"/>
        <v>42886.423999999999</v>
      </c>
      <c r="D69" t="str">
        <f t="shared" si="3"/>
        <v>vis</v>
      </c>
      <c r="E69">
        <f>VLOOKUP(C69,Active!C$21:E$948,3,FALSE)</f>
        <v>-4260.9800983444366</v>
      </c>
      <c r="F69" s="2" t="s">
        <v>287</v>
      </c>
      <c r="G69" t="str">
        <f t="shared" si="4"/>
        <v>42886.424</v>
      </c>
      <c r="H69" s="54">
        <f t="shared" si="5"/>
        <v>-4261</v>
      </c>
      <c r="I69" s="95" t="s">
        <v>494</v>
      </c>
      <c r="J69" s="96" t="s">
        <v>495</v>
      </c>
      <c r="K69" s="95">
        <v>-4261</v>
      </c>
      <c r="L69" s="95" t="s">
        <v>496</v>
      </c>
      <c r="M69" s="96" t="s">
        <v>291</v>
      </c>
      <c r="N69" s="96"/>
      <c r="O69" s="97" t="s">
        <v>392</v>
      </c>
      <c r="P69" s="97" t="s">
        <v>475</v>
      </c>
    </row>
    <row r="70" spans="1:16" ht="12.75" customHeight="1" x14ac:dyDescent="0.2">
      <c r="A70" s="54" t="str">
        <f t="shared" si="0"/>
        <v> AOEB 1 </v>
      </c>
      <c r="B70" s="2" t="str">
        <f t="shared" si="1"/>
        <v>I</v>
      </c>
      <c r="C70" s="54">
        <f t="shared" si="2"/>
        <v>42898.786</v>
      </c>
      <c r="D70" t="str">
        <f t="shared" si="3"/>
        <v>vis</v>
      </c>
      <c r="E70">
        <f>VLOOKUP(C70,Active!C$21:E$948,3,FALSE)</f>
        <v>-4242.9958683697487</v>
      </c>
      <c r="F70" s="2" t="s">
        <v>287</v>
      </c>
      <c r="G70" t="str">
        <f t="shared" si="4"/>
        <v>42898.786</v>
      </c>
      <c r="H70" s="54">
        <f t="shared" si="5"/>
        <v>-4243</v>
      </c>
      <c r="I70" s="95" t="s">
        <v>497</v>
      </c>
      <c r="J70" s="96" t="s">
        <v>498</v>
      </c>
      <c r="K70" s="95">
        <v>-4243</v>
      </c>
      <c r="L70" s="95" t="s">
        <v>405</v>
      </c>
      <c r="M70" s="96" t="s">
        <v>291</v>
      </c>
      <c r="N70" s="96"/>
      <c r="O70" s="97" t="s">
        <v>499</v>
      </c>
      <c r="P70" s="97" t="s">
        <v>135</v>
      </c>
    </row>
    <row r="71" spans="1:16" ht="12.75" customHeight="1" x14ac:dyDescent="0.2">
      <c r="A71" s="54" t="str">
        <f t="shared" si="0"/>
        <v> AOEB 1 </v>
      </c>
      <c r="B71" s="2" t="str">
        <f t="shared" si="1"/>
        <v>I</v>
      </c>
      <c r="C71" s="54">
        <f t="shared" si="2"/>
        <v>42909.78</v>
      </c>
      <c r="D71" t="str">
        <f t="shared" si="3"/>
        <v>vis</v>
      </c>
      <c r="E71">
        <f>VLOOKUP(C71,Active!C$21:E$948,3,FALSE)</f>
        <v>-4227.0018039512333</v>
      </c>
      <c r="F71" s="2" t="s">
        <v>287</v>
      </c>
      <c r="G71" t="str">
        <f t="shared" si="4"/>
        <v>42909.780</v>
      </c>
      <c r="H71" s="54">
        <f t="shared" si="5"/>
        <v>-4227</v>
      </c>
      <c r="I71" s="95" t="s">
        <v>500</v>
      </c>
      <c r="J71" s="96" t="s">
        <v>501</v>
      </c>
      <c r="K71" s="95">
        <v>-4227</v>
      </c>
      <c r="L71" s="95" t="s">
        <v>402</v>
      </c>
      <c r="M71" s="96" t="s">
        <v>291</v>
      </c>
      <c r="N71" s="96"/>
      <c r="O71" s="97" t="s">
        <v>445</v>
      </c>
      <c r="P71" s="97" t="s">
        <v>135</v>
      </c>
    </row>
    <row r="72" spans="1:16" ht="12.75" customHeight="1" x14ac:dyDescent="0.2">
      <c r="A72" s="54" t="str">
        <f t="shared" si="0"/>
        <v> AOEB 1 </v>
      </c>
      <c r="B72" s="2" t="str">
        <f t="shared" si="1"/>
        <v>I</v>
      </c>
      <c r="C72" s="54">
        <f t="shared" si="2"/>
        <v>43043.819000000003</v>
      </c>
      <c r="D72" t="str">
        <f t="shared" si="3"/>
        <v>vis</v>
      </c>
      <c r="E72">
        <f>VLOOKUP(C72,Active!C$21:E$948,3,FALSE)</f>
        <v>-4032.0019494311655</v>
      </c>
      <c r="F72" s="2" t="s">
        <v>287</v>
      </c>
      <c r="G72" t="str">
        <f t="shared" si="4"/>
        <v>43043.819</v>
      </c>
      <c r="H72" s="54">
        <f t="shared" si="5"/>
        <v>-4032</v>
      </c>
      <c r="I72" s="95" t="s">
        <v>502</v>
      </c>
      <c r="J72" s="96" t="s">
        <v>503</v>
      </c>
      <c r="K72" s="95">
        <v>-4032</v>
      </c>
      <c r="L72" s="95" t="s">
        <v>402</v>
      </c>
      <c r="M72" s="96" t="s">
        <v>291</v>
      </c>
      <c r="N72" s="96"/>
      <c r="O72" s="97" t="s">
        <v>445</v>
      </c>
      <c r="P72" s="97" t="s">
        <v>135</v>
      </c>
    </row>
    <row r="73" spans="1:16" ht="12.75" customHeight="1" x14ac:dyDescent="0.2">
      <c r="A73" s="54" t="str">
        <f t="shared" si="0"/>
        <v> BBS 31 </v>
      </c>
      <c r="B73" s="2" t="str">
        <f t="shared" si="1"/>
        <v>I</v>
      </c>
      <c r="C73" s="54">
        <f t="shared" si="2"/>
        <v>43143.476000000002</v>
      </c>
      <c r="D73" t="str">
        <f t="shared" si="3"/>
        <v>vis</v>
      </c>
      <c r="E73">
        <f>VLOOKUP(C73,Active!C$21:E$948,3,FALSE)</f>
        <v>-3887.0210073030862</v>
      </c>
      <c r="F73" s="2" t="s">
        <v>287</v>
      </c>
      <c r="G73" t="str">
        <f t="shared" si="4"/>
        <v>43143.476</v>
      </c>
      <c r="H73" s="54">
        <f t="shared" si="5"/>
        <v>-3887</v>
      </c>
      <c r="I73" s="95" t="s">
        <v>504</v>
      </c>
      <c r="J73" s="96" t="s">
        <v>505</v>
      </c>
      <c r="K73" s="95">
        <v>-3887</v>
      </c>
      <c r="L73" s="95" t="s">
        <v>506</v>
      </c>
      <c r="M73" s="96" t="s">
        <v>291</v>
      </c>
      <c r="N73" s="96"/>
      <c r="O73" s="97" t="s">
        <v>346</v>
      </c>
      <c r="P73" s="97" t="s">
        <v>507</v>
      </c>
    </row>
    <row r="74" spans="1:16" ht="12.75" customHeight="1" x14ac:dyDescent="0.2">
      <c r="A74" s="54" t="str">
        <f t="shared" si="0"/>
        <v> AOEB 1 </v>
      </c>
      <c r="B74" s="2" t="str">
        <f t="shared" si="1"/>
        <v>I</v>
      </c>
      <c r="C74" s="54">
        <f t="shared" si="2"/>
        <v>43149.671999999999</v>
      </c>
      <c r="D74" t="str">
        <f t="shared" si="3"/>
        <v>vis</v>
      </c>
      <c r="E74">
        <f>VLOOKUP(C74,Active!C$21:E$948,3,FALSE)</f>
        <v>-3878.0070703250008</v>
      </c>
      <c r="F74" s="2" t="s">
        <v>287</v>
      </c>
      <c r="G74" t="str">
        <f t="shared" si="4"/>
        <v>43149.672</v>
      </c>
      <c r="H74" s="54">
        <f t="shared" si="5"/>
        <v>-3878</v>
      </c>
      <c r="I74" s="95" t="s">
        <v>508</v>
      </c>
      <c r="J74" s="96" t="s">
        <v>509</v>
      </c>
      <c r="K74" s="95">
        <v>-3878</v>
      </c>
      <c r="L74" s="95" t="s">
        <v>510</v>
      </c>
      <c r="M74" s="96" t="s">
        <v>291</v>
      </c>
      <c r="N74" s="96"/>
      <c r="O74" s="97" t="s">
        <v>350</v>
      </c>
      <c r="P74" s="97" t="s">
        <v>135</v>
      </c>
    </row>
    <row r="75" spans="1:16" ht="12.75" customHeight="1" x14ac:dyDescent="0.2">
      <c r="A75" s="54" t="str">
        <f t="shared" ref="A75:A138" si="6">P75</f>
        <v> AOEB 1 </v>
      </c>
      <c r="B75" s="2" t="str">
        <f t="shared" ref="B75:B138" si="7">IF(H75=INT(H75),"I","II")</f>
        <v>I</v>
      </c>
      <c r="C75" s="54">
        <f t="shared" ref="C75:C138" si="8">1*G75</f>
        <v>43184.732000000004</v>
      </c>
      <c r="D75" t="str">
        <f t="shared" ref="D75:D138" si="9">VLOOKUP(F75,I$1:J$5,2,FALSE)</f>
        <v>vis</v>
      </c>
      <c r="E75">
        <f>VLOOKUP(C75,Active!C$21:E$948,3,FALSE)</f>
        <v>-3827.0018039512265</v>
      </c>
      <c r="F75" s="2" t="s">
        <v>287</v>
      </c>
      <c r="G75" t="str">
        <f t="shared" ref="G75:G138" si="10">MID(I75,3,LEN(I75)-3)</f>
        <v>43184.732</v>
      </c>
      <c r="H75" s="54">
        <f t="shared" ref="H75:H138" si="11">1*K75</f>
        <v>-3827</v>
      </c>
      <c r="I75" s="95" t="s">
        <v>511</v>
      </c>
      <c r="J75" s="96" t="s">
        <v>512</v>
      </c>
      <c r="K75" s="95">
        <v>-3827</v>
      </c>
      <c r="L75" s="95" t="s">
        <v>402</v>
      </c>
      <c r="M75" s="96" t="s">
        <v>291</v>
      </c>
      <c r="N75" s="96"/>
      <c r="O75" s="97" t="s">
        <v>445</v>
      </c>
      <c r="P75" s="97" t="s">
        <v>135</v>
      </c>
    </row>
    <row r="76" spans="1:16" ht="12.75" customHeight="1" x14ac:dyDescent="0.2">
      <c r="A76" s="54" t="str">
        <f t="shared" si="6"/>
        <v>IBVS 1751 </v>
      </c>
      <c r="B76" s="2" t="str">
        <f t="shared" si="7"/>
        <v>I</v>
      </c>
      <c r="C76" s="54">
        <f t="shared" si="8"/>
        <v>43198.48</v>
      </c>
      <c r="D76" t="str">
        <f t="shared" si="9"/>
        <v>vis</v>
      </c>
      <c r="E76">
        <f>VLOOKUP(C76,Active!C$21:E$948,3,FALSE)</f>
        <v>-3807.0012220314738</v>
      </c>
      <c r="F76" s="2" t="s">
        <v>287</v>
      </c>
      <c r="G76" t="str">
        <f t="shared" si="10"/>
        <v>43198.4800</v>
      </c>
      <c r="H76" s="54">
        <f t="shared" si="11"/>
        <v>-3807</v>
      </c>
      <c r="I76" s="95" t="s">
        <v>513</v>
      </c>
      <c r="J76" s="96" t="s">
        <v>514</v>
      </c>
      <c r="K76" s="95">
        <v>-3807</v>
      </c>
      <c r="L76" s="95" t="s">
        <v>441</v>
      </c>
      <c r="M76" s="96" t="s">
        <v>335</v>
      </c>
      <c r="N76" s="96" t="s">
        <v>336</v>
      </c>
      <c r="O76" s="97" t="s">
        <v>433</v>
      </c>
      <c r="P76" s="98" t="s">
        <v>434</v>
      </c>
    </row>
    <row r="77" spans="1:16" ht="12.75" customHeight="1" x14ac:dyDescent="0.2">
      <c r="A77" s="54" t="str">
        <f t="shared" si="6"/>
        <v> AOEB 1 </v>
      </c>
      <c r="B77" s="2" t="str">
        <f t="shared" si="7"/>
        <v>I</v>
      </c>
      <c r="C77" s="54">
        <f t="shared" si="8"/>
        <v>43228.726000000002</v>
      </c>
      <c r="D77" t="str">
        <f t="shared" si="9"/>
        <v>vis</v>
      </c>
      <c r="E77">
        <f>VLOOKUP(C77,Active!C$21:E$948,3,FALSE)</f>
        <v>-3762.9993598882647</v>
      </c>
      <c r="F77" s="2" t="s">
        <v>287</v>
      </c>
      <c r="G77" t="str">
        <f t="shared" si="10"/>
        <v>43228.726</v>
      </c>
      <c r="H77" s="54">
        <f t="shared" si="11"/>
        <v>-3763</v>
      </c>
      <c r="I77" s="95" t="s">
        <v>515</v>
      </c>
      <c r="J77" s="96" t="s">
        <v>516</v>
      </c>
      <c r="K77" s="95">
        <v>-3763</v>
      </c>
      <c r="L77" s="95" t="s">
        <v>517</v>
      </c>
      <c r="M77" s="96" t="s">
        <v>291</v>
      </c>
      <c r="N77" s="96"/>
      <c r="O77" s="97" t="s">
        <v>499</v>
      </c>
      <c r="P77" s="97" t="s">
        <v>135</v>
      </c>
    </row>
    <row r="78" spans="1:16" ht="12.75" customHeight="1" x14ac:dyDescent="0.2">
      <c r="A78" s="54" t="str">
        <f t="shared" si="6"/>
        <v> AOEB 1 </v>
      </c>
      <c r="B78" s="2" t="str">
        <f t="shared" si="7"/>
        <v>I</v>
      </c>
      <c r="C78" s="54">
        <f t="shared" si="8"/>
        <v>43569.66</v>
      </c>
      <c r="D78" t="str">
        <f t="shared" si="9"/>
        <v>vis</v>
      </c>
      <c r="E78">
        <f>VLOOKUP(C78,Active!C$21:E$948,3,FALSE)</f>
        <v>-3267.0087869882659</v>
      </c>
      <c r="F78" s="2" t="s">
        <v>287</v>
      </c>
      <c r="G78" t="str">
        <f t="shared" si="10"/>
        <v>43569.660</v>
      </c>
      <c r="H78" s="54">
        <f t="shared" si="11"/>
        <v>-3267</v>
      </c>
      <c r="I78" s="95" t="s">
        <v>518</v>
      </c>
      <c r="J78" s="96" t="s">
        <v>519</v>
      </c>
      <c r="K78" s="95">
        <v>-3267</v>
      </c>
      <c r="L78" s="95" t="s">
        <v>472</v>
      </c>
      <c r="M78" s="96" t="s">
        <v>291</v>
      </c>
      <c r="N78" s="96"/>
      <c r="O78" s="97" t="s">
        <v>445</v>
      </c>
      <c r="P78" s="97" t="s">
        <v>135</v>
      </c>
    </row>
    <row r="79" spans="1:16" ht="12.75" customHeight="1" x14ac:dyDescent="0.2">
      <c r="A79" s="54" t="str">
        <f t="shared" si="6"/>
        <v> AOEB 1 </v>
      </c>
      <c r="B79" s="2" t="str">
        <f t="shared" si="7"/>
        <v>I</v>
      </c>
      <c r="C79" s="54">
        <f t="shared" si="8"/>
        <v>43578.589</v>
      </c>
      <c r="D79" t="str">
        <f t="shared" si="9"/>
        <v>vis</v>
      </c>
      <c r="E79">
        <f>VLOOKUP(C79,Active!C$21:E$948,3,FALSE)</f>
        <v>-3254.0188832959902</v>
      </c>
      <c r="F79" s="2" t="s">
        <v>287</v>
      </c>
      <c r="G79" t="str">
        <f t="shared" si="10"/>
        <v>43578.589</v>
      </c>
      <c r="H79" s="54">
        <f t="shared" si="11"/>
        <v>-3254</v>
      </c>
      <c r="I79" s="95" t="s">
        <v>520</v>
      </c>
      <c r="J79" s="96" t="s">
        <v>521</v>
      </c>
      <c r="K79" s="95">
        <v>-3254</v>
      </c>
      <c r="L79" s="95" t="s">
        <v>522</v>
      </c>
      <c r="M79" s="96" t="s">
        <v>291</v>
      </c>
      <c r="N79" s="96"/>
      <c r="O79" s="97" t="s">
        <v>350</v>
      </c>
      <c r="P79" s="97" t="s">
        <v>135</v>
      </c>
    </row>
    <row r="80" spans="1:16" ht="12.75" customHeight="1" x14ac:dyDescent="0.2">
      <c r="A80" s="54" t="str">
        <f t="shared" si="6"/>
        <v> AOEB 1 </v>
      </c>
      <c r="B80" s="2" t="str">
        <f t="shared" si="7"/>
        <v>I</v>
      </c>
      <c r="C80" s="54">
        <f t="shared" si="8"/>
        <v>43600.588000000003</v>
      </c>
      <c r="D80" t="str">
        <f t="shared" si="9"/>
        <v>vis</v>
      </c>
      <c r="E80">
        <f>VLOOKUP(C80,Active!C$21:E$948,3,FALSE)</f>
        <v>-3222.0147516657371</v>
      </c>
      <c r="F80" s="2" t="s">
        <v>287</v>
      </c>
      <c r="G80" t="str">
        <f t="shared" si="10"/>
        <v>43600.588</v>
      </c>
      <c r="H80" s="54">
        <f t="shared" si="11"/>
        <v>-3222</v>
      </c>
      <c r="I80" s="95" t="s">
        <v>523</v>
      </c>
      <c r="J80" s="96" t="s">
        <v>524</v>
      </c>
      <c r="K80" s="95">
        <v>-3222</v>
      </c>
      <c r="L80" s="95" t="s">
        <v>525</v>
      </c>
      <c r="M80" s="96" t="s">
        <v>291</v>
      </c>
      <c r="N80" s="96"/>
      <c r="O80" s="97" t="s">
        <v>350</v>
      </c>
      <c r="P80" s="97" t="s">
        <v>135</v>
      </c>
    </row>
    <row r="81" spans="1:16" ht="12.75" customHeight="1" x14ac:dyDescent="0.2">
      <c r="A81" s="54" t="str">
        <f t="shared" si="6"/>
        <v> AOEB 1 </v>
      </c>
      <c r="B81" s="2" t="str">
        <f t="shared" si="7"/>
        <v>I</v>
      </c>
      <c r="C81" s="54">
        <f t="shared" si="8"/>
        <v>43613.659</v>
      </c>
      <c r="D81" t="str">
        <f t="shared" si="9"/>
        <v>vis</v>
      </c>
      <c r="E81">
        <f>VLOOKUP(C81,Active!C$21:E$948,3,FALSE)</f>
        <v>-3202.9990689283918</v>
      </c>
      <c r="F81" s="2" t="s">
        <v>287</v>
      </c>
      <c r="G81" t="str">
        <f t="shared" si="10"/>
        <v>43613.659</v>
      </c>
      <c r="H81" s="54">
        <f t="shared" si="11"/>
        <v>-3203</v>
      </c>
      <c r="I81" s="95" t="s">
        <v>526</v>
      </c>
      <c r="J81" s="96" t="s">
        <v>527</v>
      </c>
      <c r="K81" s="95">
        <v>-3203</v>
      </c>
      <c r="L81" s="95" t="s">
        <v>385</v>
      </c>
      <c r="M81" s="96" t="s">
        <v>291</v>
      </c>
      <c r="N81" s="96"/>
      <c r="O81" s="97" t="s">
        <v>350</v>
      </c>
      <c r="P81" s="97" t="s">
        <v>135</v>
      </c>
    </row>
    <row r="82" spans="1:16" ht="12.75" customHeight="1" x14ac:dyDescent="0.2">
      <c r="A82" s="54" t="str">
        <f t="shared" si="6"/>
        <v> BRNO 23 </v>
      </c>
      <c r="B82" s="2" t="str">
        <f t="shared" si="7"/>
        <v>I</v>
      </c>
      <c r="C82" s="54">
        <f t="shared" si="8"/>
        <v>43614.34</v>
      </c>
      <c r="D82" t="str">
        <f t="shared" si="9"/>
        <v>vis</v>
      </c>
      <c r="E82">
        <f>VLOOKUP(C82,Active!C$21:E$948,3,FALSE)</f>
        <v>-3202.0083505484608</v>
      </c>
      <c r="F82" s="2" t="s">
        <v>287</v>
      </c>
      <c r="G82" t="str">
        <f t="shared" si="10"/>
        <v>43614.340</v>
      </c>
      <c r="H82" s="54">
        <f t="shared" si="11"/>
        <v>-3202</v>
      </c>
      <c r="I82" s="95" t="s">
        <v>528</v>
      </c>
      <c r="J82" s="96" t="s">
        <v>529</v>
      </c>
      <c r="K82" s="95">
        <v>-3202</v>
      </c>
      <c r="L82" s="95" t="s">
        <v>472</v>
      </c>
      <c r="M82" s="96" t="s">
        <v>291</v>
      </c>
      <c r="N82" s="96"/>
      <c r="O82" s="97" t="s">
        <v>530</v>
      </c>
      <c r="P82" s="97" t="s">
        <v>531</v>
      </c>
    </row>
    <row r="83" spans="1:16" ht="12.75" customHeight="1" x14ac:dyDescent="0.2">
      <c r="A83" s="54" t="str">
        <f t="shared" si="6"/>
        <v> BBS 37 </v>
      </c>
      <c r="B83" s="2" t="str">
        <f t="shared" si="7"/>
        <v>I</v>
      </c>
      <c r="C83" s="54">
        <f t="shared" si="8"/>
        <v>43625.332999999999</v>
      </c>
      <c r="D83" t="str">
        <f t="shared" si="9"/>
        <v>vis</v>
      </c>
      <c r="E83">
        <f>VLOOKUP(C83,Active!C$21:E$948,3,FALSE)</f>
        <v>-3186.0157409293242</v>
      </c>
      <c r="F83" s="2" t="s">
        <v>287</v>
      </c>
      <c r="G83" t="str">
        <f t="shared" si="10"/>
        <v>43625.333</v>
      </c>
      <c r="H83" s="54">
        <f t="shared" si="11"/>
        <v>-3186</v>
      </c>
      <c r="I83" s="95" t="s">
        <v>532</v>
      </c>
      <c r="J83" s="96" t="s">
        <v>533</v>
      </c>
      <c r="K83" s="95">
        <v>-3186</v>
      </c>
      <c r="L83" s="95" t="s">
        <v>534</v>
      </c>
      <c r="M83" s="96" t="s">
        <v>291</v>
      </c>
      <c r="N83" s="96"/>
      <c r="O83" s="97" t="s">
        <v>392</v>
      </c>
      <c r="P83" s="97" t="s">
        <v>535</v>
      </c>
    </row>
    <row r="84" spans="1:16" ht="12.75" customHeight="1" x14ac:dyDescent="0.2">
      <c r="A84" s="54" t="str">
        <f t="shared" si="6"/>
        <v> AOEB 1 </v>
      </c>
      <c r="B84" s="2" t="str">
        <f t="shared" si="7"/>
        <v>I</v>
      </c>
      <c r="C84" s="54">
        <f t="shared" si="8"/>
        <v>43626.716999999997</v>
      </c>
      <c r="D84" t="str">
        <f t="shared" si="9"/>
        <v>vis</v>
      </c>
      <c r="E84">
        <f>VLOOKUP(C84,Active!C$21:E$948,3,FALSE)</f>
        <v>-3184.0022985830265</v>
      </c>
      <c r="F84" s="2" t="s">
        <v>287</v>
      </c>
      <c r="G84" t="str">
        <f t="shared" si="10"/>
        <v>43626.717</v>
      </c>
      <c r="H84" s="54">
        <f t="shared" si="11"/>
        <v>-3184</v>
      </c>
      <c r="I84" s="95" t="s">
        <v>536</v>
      </c>
      <c r="J84" s="96" t="s">
        <v>537</v>
      </c>
      <c r="K84" s="95">
        <v>-3184</v>
      </c>
      <c r="L84" s="95" t="s">
        <v>379</v>
      </c>
      <c r="M84" s="96" t="s">
        <v>291</v>
      </c>
      <c r="N84" s="96"/>
      <c r="O84" s="97" t="s">
        <v>499</v>
      </c>
      <c r="P84" s="97" t="s">
        <v>135</v>
      </c>
    </row>
    <row r="85" spans="1:16" ht="12.75" customHeight="1" x14ac:dyDescent="0.2">
      <c r="A85" s="54" t="str">
        <f t="shared" si="6"/>
        <v> AOEB 1 </v>
      </c>
      <c r="B85" s="2" t="str">
        <f t="shared" si="7"/>
        <v>I</v>
      </c>
      <c r="C85" s="54">
        <f t="shared" si="8"/>
        <v>43635.658000000003</v>
      </c>
      <c r="D85" t="str">
        <f t="shared" si="9"/>
        <v>vis</v>
      </c>
      <c r="E85">
        <f>VLOOKUP(C85,Active!C$21:E$948,3,FALSE)</f>
        <v>-3170.9949372981387</v>
      </c>
      <c r="F85" s="2" t="s">
        <v>287</v>
      </c>
      <c r="G85" t="str">
        <f t="shared" si="10"/>
        <v>43635.658</v>
      </c>
      <c r="H85" s="54">
        <f t="shared" si="11"/>
        <v>-3171</v>
      </c>
      <c r="I85" s="95" t="s">
        <v>538</v>
      </c>
      <c r="J85" s="96" t="s">
        <v>539</v>
      </c>
      <c r="K85" s="95">
        <v>-3171</v>
      </c>
      <c r="L85" s="95" t="s">
        <v>405</v>
      </c>
      <c r="M85" s="96" t="s">
        <v>291</v>
      </c>
      <c r="N85" s="96"/>
      <c r="O85" s="97" t="s">
        <v>540</v>
      </c>
      <c r="P85" s="97" t="s">
        <v>135</v>
      </c>
    </row>
    <row r="86" spans="1:16" ht="12.75" customHeight="1" x14ac:dyDescent="0.2">
      <c r="A86" s="54" t="str">
        <f t="shared" si="6"/>
        <v> BBS 42 </v>
      </c>
      <c r="B86" s="2" t="str">
        <f t="shared" si="7"/>
        <v>I</v>
      </c>
      <c r="C86" s="54">
        <f t="shared" si="8"/>
        <v>43926.417000000001</v>
      </c>
      <c r="D86" t="str">
        <f t="shared" si="9"/>
        <v>vis</v>
      </c>
      <c r="E86">
        <f>VLOOKUP(C86,Active!C$21:E$948,3,FALSE)</f>
        <v>-2747.998923448451</v>
      </c>
      <c r="F86" s="2" t="s">
        <v>287</v>
      </c>
      <c r="G86" t="str">
        <f t="shared" si="10"/>
        <v>43926.417</v>
      </c>
      <c r="H86" s="54">
        <f t="shared" si="11"/>
        <v>-2748</v>
      </c>
      <c r="I86" s="95" t="s">
        <v>541</v>
      </c>
      <c r="J86" s="96" t="s">
        <v>542</v>
      </c>
      <c r="K86" s="95">
        <v>-2748</v>
      </c>
      <c r="L86" s="95" t="s">
        <v>385</v>
      </c>
      <c r="M86" s="96" t="s">
        <v>291</v>
      </c>
      <c r="N86" s="96"/>
      <c r="O86" s="97" t="s">
        <v>396</v>
      </c>
      <c r="P86" s="97" t="s">
        <v>543</v>
      </c>
    </row>
    <row r="87" spans="1:16" ht="12.75" customHeight="1" x14ac:dyDescent="0.2">
      <c r="A87" s="54" t="str">
        <f t="shared" si="6"/>
        <v> BBS 42 </v>
      </c>
      <c r="B87" s="2" t="str">
        <f t="shared" si="7"/>
        <v>I</v>
      </c>
      <c r="C87" s="54">
        <f t="shared" si="8"/>
        <v>43957.349000000002</v>
      </c>
      <c r="D87" t="str">
        <f t="shared" si="9"/>
        <v>vis</v>
      </c>
      <c r="E87">
        <f>VLOOKUP(C87,Active!C$21:E$948,3,FALSE)</f>
        <v>-2702.9990689283886</v>
      </c>
      <c r="F87" s="2" t="s">
        <v>287</v>
      </c>
      <c r="G87" t="str">
        <f t="shared" si="10"/>
        <v>43957.349</v>
      </c>
      <c r="H87" s="54">
        <f t="shared" si="11"/>
        <v>-2703</v>
      </c>
      <c r="I87" s="95" t="s">
        <v>544</v>
      </c>
      <c r="J87" s="96" t="s">
        <v>545</v>
      </c>
      <c r="K87" s="95">
        <v>-2703</v>
      </c>
      <c r="L87" s="95" t="s">
        <v>385</v>
      </c>
      <c r="M87" s="96" t="s">
        <v>291</v>
      </c>
      <c r="N87" s="96"/>
      <c r="O87" s="97" t="s">
        <v>392</v>
      </c>
      <c r="P87" s="97" t="s">
        <v>543</v>
      </c>
    </row>
    <row r="88" spans="1:16" ht="12.75" customHeight="1" x14ac:dyDescent="0.2">
      <c r="A88" s="54" t="str">
        <f t="shared" si="6"/>
        <v> AOEB 1 </v>
      </c>
      <c r="B88" s="2" t="str">
        <f t="shared" si="7"/>
        <v>I</v>
      </c>
      <c r="C88" s="54">
        <f t="shared" si="8"/>
        <v>43967.656000000003</v>
      </c>
      <c r="D88" t="str">
        <f t="shared" si="9"/>
        <v>vis</v>
      </c>
      <c r="E88">
        <f>VLOOKUP(C88,Active!C$21:E$948,3,FALSE)</f>
        <v>-2688.0044516861053</v>
      </c>
      <c r="F88" s="2" t="s">
        <v>287</v>
      </c>
      <c r="G88" t="str">
        <f t="shared" si="10"/>
        <v>43967.656</v>
      </c>
      <c r="H88" s="54">
        <f t="shared" si="11"/>
        <v>-2688</v>
      </c>
      <c r="I88" s="95" t="s">
        <v>546</v>
      </c>
      <c r="J88" s="96" t="s">
        <v>547</v>
      </c>
      <c r="K88" s="95">
        <v>-2688</v>
      </c>
      <c r="L88" s="95" t="s">
        <v>444</v>
      </c>
      <c r="M88" s="96" t="s">
        <v>291</v>
      </c>
      <c r="N88" s="96"/>
      <c r="O88" s="97" t="s">
        <v>499</v>
      </c>
      <c r="P88" s="97" t="s">
        <v>135</v>
      </c>
    </row>
    <row r="89" spans="1:16" ht="12.75" customHeight="1" x14ac:dyDescent="0.2">
      <c r="A89" s="54" t="str">
        <f t="shared" si="6"/>
        <v> AOEB 1 </v>
      </c>
      <c r="B89" s="2" t="str">
        <f t="shared" si="7"/>
        <v>I</v>
      </c>
      <c r="C89" s="54">
        <f t="shared" si="8"/>
        <v>43980.709000000003</v>
      </c>
      <c r="D89" t="str">
        <f t="shared" si="9"/>
        <v>vis</v>
      </c>
      <c r="E89">
        <f>VLOOKUP(C89,Active!C$21:E$948,3,FALSE)</f>
        <v>-2669.0149553376518</v>
      </c>
      <c r="F89" s="2" t="s">
        <v>287</v>
      </c>
      <c r="G89" t="str">
        <f t="shared" si="10"/>
        <v>43980.709</v>
      </c>
      <c r="H89" s="54">
        <f t="shared" si="11"/>
        <v>-2669</v>
      </c>
      <c r="I89" s="95" t="s">
        <v>548</v>
      </c>
      <c r="J89" s="96" t="s">
        <v>549</v>
      </c>
      <c r="K89" s="95">
        <v>-2669</v>
      </c>
      <c r="L89" s="95" t="s">
        <v>525</v>
      </c>
      <c r="M89" s="96" t="s">
        <v>291</v>
      </c>
      <c r="N89" s="96"/>
      <c r="O89" s="97" t="s">
        <v>445</v>
      </c>
      <c r="P89" s="97" t="s">
        <v>135</v>
      </c>
    </row>
    <row r="90" spans="1:16" ht="12.75" customHeight="1" x14ac:dyDescent="0.2">
      <c r="A90" s="54" t="str">
        <f t="shared" si="6"/>
        <v> BBS 43 </v>
      </c>
      <c r="B90" s="2" t="str">
        <f t="shared" si="7"/>
        <v>I</v>
      </c>
      <c r="C90" s="54">
        <f t="shared" si="8"/>
        <v>43981.406000000003</v>
      </c>
      <c r="D90" t="str">
        <f t="shared" si="9"/>
        <v>vis</v>
      </c>
      <c r="E90">
        <f>VLOOKUP(C90,Active!C$21:E$948,3,FALSE)</f>
        <v>-2668.0009601675856</v>
      </c>
      <c r="F90" s="2" t="s">
        <v>287</v>
      </c>
      <c r="G90" t="str">
        <f t="shared" si="10"/>
        <v>43981.406</v>
      </c>
      <c r="H90" s="54">
        <f t="shared" si="11"/>
        <v>-2668</v>
      </c>
      <c r="I90" s="95" t="s">
        <v>550</v>
      </c>
      <c r="J90" s="96" t="s">
        <v>551</v>
      </c>
      <c r="K90" s="95">
        <v>-2668</v>
      </c>
      <c r="L90" s="95" t="s">
        <v>402</v>
      </c>
      <c r="M90" s="96" t="s">
        <v>291</v>
      </c>
      <c r="N90" s="96"/>
      <c r="O90" s="97" t="s">
        <v>396</v>
      </c>
      <c r="P90" s="97" t="s">
        <v>552</v>
      </c>
    </row>
    <row r="91" spans="1:16" ht="12.75" customHeight="1" x14ac:dyDescent="0.2">
      <c r="A91" s="54" t="str">
        <f t="shared" si="6"/>
        <v> BRNO 23 </v>
      </c>
      <c r="B91" s="2" t="str">
        <f t="shared" si="7"/>
        <v>I</v>
      </c>
      <c r="C91" s="54">
        <f t="shared" si="8"/>
        <v>44014.392999999996</v>
      </c>
      <c r="D91" t="str">
        <f t="shared" si="9"/>
        <v>vis</v>
      </c>
      <c r="E91">
        <f>VLOOKUP(C91,Active!C$21:E$948,3,FALSE)</f>
        <v>-2620.0114929151287</v>
      </c>
      <c r="F91" s="2" t="s">
        <v>287</v>
      </c>
      <c r="G91" t="str">
        <f t="shared" si="10"/>
        <v>44014.393</v>
      </c>
      <c r="H91" s="54">
        <f t="shared" si="11"/>
        <v>-2620</v>
      </c>
      <c r="I91" s="95" t="s">
        <v>553</v>
      </c>
      <c r="J91" s="96" t="s">
        <v>554</v>
      </c>
      <c r="K91" s="95">
        <v>-2620</v>
      </c>
      <c r="L91" s="95" t="s">
        <v>555</v>
      </c>
      <c r="M91" s="96" t="s">
        <v>291</v>
      </c>
      <c r="N91" s="96"/>
      <c r="O91" s="97" t="s">
        <v>556</v>
      </c>
      <c r="P91" s="97" t="s">
        <v>531</v>
      </c>
    </row>
    <row r="92" spans="1:16" ht="12.75" customHeight="1" x14ac:dyDescent="0.2">
      <c r="A92" s="54" t="str">
        <f t="shared" si="6"/>
        <v>IBVS 1751 </v>
      </c>
      <c r="B92" s="2" t="str">
        <f t="shared" si="7"/>
        <v>I</v>
      </c>
      <c r="C92" s="54">
        <f t="shared" si="8"/>
        <v>44014.397299999997</v>
      </c>
      <c r="D92" t="str">
        <f t="shared" si="9"/>
        <v>vis</v>
      </c>
      <c r="E92">
        <f>VLOOKUP(C92,Active!C$21:E$948,3,FALSE)</f>
        <v>-2620.0052372777805</v>
      </c>
      <c r="F92" s="2" t="s">
        <v>287</v>
      </c>
      <c r="G92" t="str">
        <f t="shared" si="10"/>
        <v>44014.3973</v>
      </c>
      <c r="H92" s="54">
        <f t="shared" si="11"/>
        <v>-2620</v>
      </c>
      <c r="I92" s="95" t="s">
        <v>557</v>
      </c>
      <c r="J92" s="96" t="s">
        <v>558</v>
      </c>
      <c r="K92" s="95">
        <v>-2620</v>
      </c>
      <c r="L92" s="95" t="s">
        <v>559</v>
      </c>
      <c r="M92" s="96" t="s">
        <v>335</v>
      </c>
      <c r="N92" s="96" t="s">
        <v>336</v>
      </c>
      <c r="O92" s="97" t="s">
        <v>433</v>
      </c>
      <c r="P92" s="98" t="s">
        <v>434</v>
      </c>
    </row>
    <row r="93" spans="1:16" ht="12.75" customHeight="1" x14ac:dyDescent="0.2">
      <c r="A93" s="54" t="str">
        <f t="shared" si="6"/>
        <v> BRNO 23 </v>
      </c>
      <c r="B93" s="2" t="str">
        <f t="shared" si="7"/>
        <v>I</v>
      </c>
      <c r="C93" s="54">
        <f t="shared" si="8"/>
        <v>44016.451999999997</v>
      </c>
      <c r="D93" t="str">
        <f t="shared" si="9"/>
        <v>vis</v>
      </c>
      <c r="E93">
        <f>VLOOKUP(C93,Active!C$21:E$948,3,FALSE)</f>
        <v>-2617.0160609851905</v>
      </c>
      <c r="F93" s="2" t="s">
        <v>287</v>
      </c>
      <c r="G93" t="str">
        <f t="shared" si="10"/>
        <v>44016.452</v>
      </c>
      <c r="H93" s="54">
        <f t="shared" si="11"/>
        <v>-2617</v>
      </c>
      <c r="I93" s="95" t="s">
        <v>560</v>
      </c>
      <c r="J93" s="96" t="s">
        <v>561</v>
      </c>
      <c r="K93" s="95">
        <v>-2617</v>
      </c>
      <c r="L93" s="95" t="s">
        <v>534</v>
      </c>
      <c r="M93" s="96" t="s">
        <v>291</v>
      </c>
      <c r="N93" s="96"/>
      <c r="O93" s="97" t="s">
        <v>562</v>
      </c>
      <c r="P93" s="97" t="s">
        <v>531</v>
      </c>
    </row>
    <row r="94" spans="1:16" ht="12.75" customHeight="1" x14ac:dyDescent="0.2">
      <c r="A94" s="54" t="str">
        <f t="shared" si="6"/>
        <v> BBS 43 </v>
      </c>
      <c r="B94" s="2" t="str">
        <f t="shared" si="7"/>
        <v>I</v>
      </c>
      <c r="C94" s="54">
        <f t="shared" si="8"/>
        <v>44025.394</v>
      </c>
      <c r="D94" t="str">
        <f t="shared" si="9"/>
        <v>vis</v>
      </c>
      <c r="E94">
        <f>VLOOKUP(C94,Active!C$21:E$948,3,FALSE)</f>
        <v>-2604.0072449009244</v>
      </c>
      <c r="F94" s="2" t="s">
        <v>287</v>
      </c>
      <c r="G94" t="str">
        <f t="shared" si="10"/>
        <v>44025.394</v>
      </c>
      <c r="H94" s="54">
        <f t="shared" si="11"/>
        <v>-2604</v>
      </c>
      <c r="I94" s="95" t="s">
        <v>563</v>
      </c>
      <c r="J94" s="96" t="s">
        <v>564</v>
      </c>
      <c r="K94" s="95">
        <v>-2604</v>
      </c>
      <c r="L94" s="95" t="s">
        <v>510</v>
      </c>
      <c r="M94" s="96" t="s">
        <v>291</v>
      </c>
      <c r="N94" s="96"/>
      <c r="O94" s="97" t="s">
        <v>396</v>
      </c>
      <c r="P94" s="97" t="s">
        <v>552</v>
      </c>
    </row>
    <row r="95" spans="1:16" ht="12.75" customHeight="1" x14ac:dyDescent="0.2">
      <c r="A95" s="54" t="str">
        <f t="shared" si="6"/>
        <v> AOEB 1 </v>
      </c>
      <c r="B95" s="2" t="str">
        <f t="shared" si="7"/>
        <v>I</v>
      </c>
      <c r="C95" s="54">
        <f t="shared" si="8"/>
        <v>44237.8</v>
      </c>
      <c r="D95" t="str">
        <f t="shared" si="9"/>
        <v>vis</v>
      </c>
      <c r="E95">
        <f>VLOOKUP(C95,Active!C$21:E$948,3,FALSE)</f>
        <v>-2294.9991271203626</v>
      </c>
      <c r="F95" s="2" t="s">
        <v>287</v>
      </c>
      <c r="G95" t="str">
        <f t="shared" si="10"/>
        <v>44237.800</v>
      </c>
      <c r="H95" s="54">
        <f t="shared" si="11"/>
        <v>-2295</v>
      </c>
      <c r="I95" s="95" t="s">
        <v>565</v>
      </c>
      <c r="J95" s="96" t="s">
        <v>566</v>
      </c>
      <c r="K95" s="95">
        <v>-2295</v>
      </c>
      <c r="L95" s="95" t="s">
        <v>385</v>
      </c>
      <c r="M95" s="96" t="s">
        <v>291</v>
      </c>
      <c r="N95" s="96"/>
      <c r="O95" s="97" t="s">
        <v>567</v>
      </c>
      <c r="P95" s="97" t="s">
        <v>135</v>
      </c>
    </row>
    <row r="96" spans="1:16" ht="12.75" customHeight="1" x14ac:dyDescent="0.2">
      <c r="A96" s="54" t="str">
        <f t="shared" si="6"/>
        <v> AOEB 1 </v>
      </c>
      <c r="B96" s="2" t="str">
        <f t="shared" si="7"/>
        <v>I</v>
      </c>
      <c r="C96" s="54">
        <f t="shared" si="8"/>
        <v>44237.809000000001</v>
      </c>
      <c r="D96" t="str">
        <f t="shared" si="9"/>
        <v>vis</v>
      </c>
      <c r="E96">
        <f>VLOOKUP(C96,Active!C$21:E$948,3,FALSE)</f>
        <v>-2294.9860339259167</v>
      </c>
      <c r="F96" s="2" t="s">
        <v>287</v>
      </c>
      <c r="G96" t="str">
        <f t="shared" si="10"/>
        <v>44237.809</v>
      </c>
      <c r="H96" s="54">
        <f t="shared" si="11"/>
        <v>-2295</v>
      </c>
      <c r="I96" s="95" t="s">
        <v>568</v>
      </c>
      <c r="J96" s="96" t="s">
        <v>569</v>
      </c>
      <c r="K96" s="95">
        <v>-2295</v>
      </c>
      <c r="L96" s="95" t="s">
        <v>360</v>
      </c>
      <c r="M96" s="96" t="s">
        <v>291</v>
      </c>
      <c r="N96" s="96"/>
      <c r="O96" s="97" t="s">
        <v>469</v>
      </c>
      <c r="P96" s="97" t="s">
        <v>135</v>
      </c>
    </row>
    <row r="97" spans="1:16" ht="12.75" customHeight="1" x14ac:dyDescent="0.2">
      <c r="A97" s="54" t="str">
        <f t="shared" si="6"/>
        <v> BBS 46 </v>
      </c>
      <c r="B97" s="2" t="str">
        <f t="shared" si="7"/>
        <v>I</v>
      </c>
      <c r="C97" s="54">
        <f t="shared" si="8"/>
        <v>44278.356</v>
      </c>
      <c r="D97" t="str">
        <f t="shared" si="9"/>
        <v>vis</v>
      </c>
      <c r="E97">
        <f>VLOOKUP(C97,Active!C$21:E$948,3,FALSE)</f>
        <v>-2235.9982833367249</v>
      </c>
      <c r="F97" s="2" t="s">
        <v>287</v>
      </c>
      <c r="G97" t="str">
        <f t="shared" si="10"/>
        <v>44278.356</v>
      </c>
      <c r="H97" s="54">
        <f t="shared" si="11"/>
        <v>-2236</v>
      </c>
      <c r="I97" s="95" t="s">
        <v>570</v>
      </c>
      <c r="J97" s="96" t="s">
        <v>571</v>
      </c>
      <c r="K97" s="95">
        <v>-2236</v>
      </c>
      <c r="L97" s="95" t="s">
        <v>385</v>
      </c>
      <c r="M97" s="96" t="s">
        <v>291</v>
      </c>
      <c r="N97" s="96"/>
      <c r="O97" s="97" t="s">
        <v>392</v>
      </c>
      <c r="P97" s="97" t="s">
        <v>572</v>
      </c>
    </row>
    <row r="98" spans="1:16" ht="12.75" customHeight="1" x14ac:dyDescent="0.2">
      <c r="A98" s="54" t="str">
        <f t="shared" si="6"/>
        <v> AOEB 1 </v>
      </c>
      <c r="B98" s="2" t="str">
        <f t="shared" si="7"/>
        <v>I</v>
      </c>
      <c r="C98" s="54">
        <f t="shared" si="8"/>
        <v>44281.796000000002</v>
      </c>
      <c r="D98" t="str">
        <f t="shared" si="9"/>
        <v>vis</v>
      </c>
      <c r="E98">
        <f>VLOOKUP(C98,Active!C$21:E$948,3,FALSE)</f>
        <v>-2230.9937734586338</v>
      </c>
      <c r="F98" s="2" t="s">
        <v>287</v>
      </c>
      <c r="G98" t="str">
        <f t="shared" si="10"/>
        <v>44281.796</v>
      </c>
      <c r="H98" s="54">
        <f t="shared" si="11"/>
        <v>-2231</v>
      </c>
      <c r="I98" s="95" t="s">
        <v>573</v>
      </c>
      <c r="J98" s="96" t="s">
        <v>574</v>
      </c>
      <c r="K98" s="95">
        <v>-2231</v>
      </c>
      <c r="L98" s="95" t="s">
        <v>345</v>
      </c>
      <c r="M98" s="96" t="s">
        <v>291</v>
      </c>
      <c r="N98" s="96"/>
      <c r="O98" s="97" t="s">
        <v>567</v>
      </c>
      <c r="P98" s="97" t="s">
        <v>135</v>
      </c>
    </row>
    <row r="99" spans="1:16" ht="12.75" customHeight="1" x14ac:dyDescent="0.2">
      <c r="A99" s="54" t="str">
        <f t="shared" si="6"/>
        <v> AOEB 1 </v>
      </c>
      <c r="B99" s="2" t="str">
        <f t="shared" si="7"/>
        <v>I</v>
      </c>
      <c r="C99" s="54">
        <f t="shared" si="8"/>
        <v>44314.788</v>
      </c>
      <c r="D99" t="str">
        <f t="shared" si="9"/>
        <v>vis</v>
      </c>
      <c r="E99">
        <f>VLOOKUP(C99,Active!C$21:E$948,3,FALSE)</f>
        <v>-2182.997032209254</v>
      </c>
      <c r="F99" s="2" t="s">
        <v>287</v>
      </c>
      <c r="G99" t="str">
        <f t="shared" si="10"/>
        <v>44314.788</v>
      </c>
      <c r="H99" s="54">
        <f t="shared" si="11"/>
        <v>-2183</v>
      </c>
      <c r="I99" s="95" t="s">
        <v>575</v>
      </c>
      <c r="J99" s="96" t="s">
        <v>576</v>
      </c>
      <c r="K99" s="95">
        <v>-2183</v>
      </c>
      <c r="L99" s="95" t="s">
        <v>357</v>
      </c>
      <c r="M99" s="96" t="s">
        <v>291</v>
      </c>
      <c r="N99" s="96"/>
      <c r="O99" s="97" t="s">
        <v>567</v>
      </c>
      <c r="P99" s="97" t="s">
        <v>135</v>
      </c>
    </row>
    <row r="100" spans="1:16" ht="12.75" customHeight="1" x14ac:dyDescent="0.2">
      <c r="A100" s="54" t="str">
        <f t="shared" si="6"/>
        <v> BRNO 23 </v>
      </c>
      <c r="B100" s="2" t="str">
        <f t="shared" si="7"/>
        <v>I</v>
      </c>
      <c r="C100" s="54">
        <f t="shared" si="8"/>
        <v>44315.453999999998</v>
      </c>
      <c r="D100" t="str">
        <f t="shared" si="9"/>
        <v>vis</v>
      </c>
      <c r="E100">
        <f>VLOOKUP(C100,Active!C$21:E$948,3,FALSE)</f>
        <v>-2182.02813582007</v>
      </c>
      <c r="F100" s="2" t="s">
        <v>287</v>
      </c>
      <c r="G100" t="str">
        <f t="shared" si="10"/>
        <v>44315.454</v>
      </c>
      <c r="H100" s="54">
        <f t="shared" si="11"/>
        <v>-2182</v>
      </c>
      <c r="I100" s="95" t="s">
        <v>577</v>
      </c>
      <c r="J100" s="96" t="s">
        <v>578</v>
      </c>
      <c r="K100" s="95">
        <v>-2182</v>
      </c>
      <c r="L100" s="95" t="s">
        <v>579</v>
      </c>
      <c r="M100" s="96" t="s">
        <v>291</v>
      </c>
      <c r="N100" s="96"/>
      <c r="O100" s="97" t="s">
        <v>580</v>
      </c>
      <c r="P100" s="97" t="s">
        <v>531</v>
      </c>
    </row>
    <row r="101" spans="1:16" ht="12.75" customHeight="1" x14ac:dyDescent="0.2">
      <c r="A101" s="54" t="str">
        <f t="shared" si="6"/>
        <v> AOEB 1 </v>
      </c>
      <c r="B101" s="2" t="str">
        <f t="shared" si="7"/>
        <v>I</v>
      </c>
      <c r="C101" s="54">
        <f t="shared" si="8"/>
        <v>44321.659</v>
      </c>
      <c r="D101" t="str">
        <f t="shared" si="9"/>
        <v>vis</v>
      </c>
      <c r="E101">
        <f>VLOOKUP(C101,Active!C$21:E$948,3,FALSE)</f>
        <v>-2173.0011056475282</v>
      </c>
      <c r="F101" s="2" t="s">
        <v>287</v>
      </c>
      <c r="G101" t="str">
        <f t="shared" si="10"/>
        <v>44321.659</v>
      </c>
      <c r="H101" s="54">
        <f t="shared" si="11"/>
        <v>-2173</v>
      </c>
      <c r="I101" s="95" t="s">
        <v>581</v>
      </c>
      <c r="J101" s="96" t="s">
        <v>582</v>
      </c>
      <c r="K101" s="95">
        <v>-2173</v>
      </c>
      <c r="L101" s="95" t="s">
        <v>402</v>
      </c>
      <c r="M101" s="96" t="s">
        <v>291</v>
      </c>
      <c r="N101" s="96"/>
      <c r="O101" s="97" t="s">
        <v>350</v>
      </c>
      <c r="P101" s="97" t="s">
        <v>135</v>
      </c>
    </row>
    <row r="102" spans="1:16" ht="12.75" customHeight="1" x14ac:dyDescent="0.2">
      <c r="A102" s="54" t="str">
        <f t="shared" si="6"/>
        <v> BBS 47 </v>
      </c>
      <c r="B102" s="2" t="str">
        <f t="shared" si="7"/>
        <v>I</v>
      </c>
      <c r="C102" s="54">
        <f t="shared" si="8"/>
        <v>44337.47</v>
      </c>
      <c r="D102" t="str">
        <f t="shared" si="9"/>
        <v>vis</v>
      </c>
      <c r="E102">
        <f>VLOOKUP(C102,Active!C$21:E$948,3,FALSE)</f>
        <v>-2149.9992726003034</v>
      </c>
      <c r="F102" s="2" t="s">
        <v>287</v>
      </c>
      <c r="G102" t="str">
        <f t="shared" si="10"/>
        <v>44337.470</v>
      </c>
      <c r="H102" s="54">
        <f t="shared" si="11"/>
        <v>-2150</v>
      </c>
      <c r="I102" s="95" t="s">
        <v>583</v>
      </c>
      <c r="J102" s="96" t="s">
        <v>584</v>
      </c>
      <c r="K102" s="95">
        <v>-2150</v>
      </c>
      <c r="L102" s="95" t="s">
        <v>385</v>
      </c>
      <c r="M102" s="96" t="s">
        <v>291</v>
      </c>
      <c r="N102" s="96"/>
      <c r="O102" s="97" t="s">
        <v>396</v>
      </c>
      <c r="P102" s="97" t="s">
        <v>585</v>
      </c>
    </row>
    <row r="103" spans="1:16" ht="12.75" customHeight="1" x14ac:dyDescent="0.2">
      <c r="A103" s="54" t="str">
        <f t="shared" si="6"/>
        <v> BBS 48 </v>
      </c>
      <c r="B103" s="2" t="str">
        <f t="shared" si="7"/>
        <v>I</v>
      </c>
      <c r="C103" s="54">
        <f t="shared" si="8"/>
        <v>44370.47</v>
      </c>
      <c r="D103" t="str">
        <f t="shared" si="9"/>
        <v>vis</v>
      </c>
      <c r="E103">
        <f>VLOOKUP(C103,Active!C$21:E$948,3,FALSE)</f>
        <v>-2101.9908929558565</v>
      </c>
      <c r="F103" s="2" t="s">
        <v>287</v>
      </c>
      <c r="G103" t="str">
        <f t="shared" si="10"/>
        <v>44370.470</v>
      </c>
      <c r="H103" s="54">
        <f t="shared" si="11"/>
        <v>-2102</v>
      </c>
      <c r="I103" s="95" t="s">
        <v>586</v>
      </c>
      <c r="J103" s="96" t="s">
        <v>587</v>
      </c>
      <c r="K103" s="95">
        <v>-2102</v>
      </c>
      <c r="L103" s="95" t="s">
        <v>478</v>
      </c>
      <c r="M103" s="96" t="s">
        <v>291</v>
      </c>
      <c r="N103" s="96"/>
      <c r="O103" s="97" t="s">
        <v>396</v>
      </c>
      <c r="P103" s="97" t="s">
        <v>588</v>
      </c>
    </row>
    <row r="104" spans="1:16" ht="12.75" customHeight="1" x14ac:dyDescent="0.2">
      <c r="A104" s="54" t="str">
        <f t="shared" si="6"/>
        <v> AOEB 1 </v>
      </c>
      <c r="B104" s="2" t="str">
        <f t="shared" si="7"/>
        <v>I</v>
      </c>
      <c r="C104" s="54">
        <f t="shared" si="8"/>
        <v>44593.858999999997</v>
      </c>
      <c r="D104" t="str">
        <f t="shared" si="9"/>
        <v>vis</v>
      </c>
      <c r="E104">
        <f>VLOOKUP(C104,Active!C$21:E$948,3,FALSE)</f>
        <v>-1777.0047135500029</v>
      </c>
      <c r="F104" s="2" t="s">
        <v>287</v>
      </c>
      <c r="G104" t="str">
        <f t="shared" si="10"/>
        <v>44593.859</v>
      </c>
      <c r="H104" s="54">
        <f t="shared" si="11"/>
        <v>-1777</v>
      </c>
      <c r="I104" s="95" t="s">
        <v>589</v>
      </c>
      <c r="J104" s="96" t="s">
        <v>590</v>
      </c>
      <c r="K104" s="95">
        <v>-1777</v>
      </c>
      <c r="L104" s="95" t="s">
        <v>444</v>
      </c>
      <c r="M104" s="96" t="s">
        <v>291</v>
      </c>
      <c r="N104" s="96"/>
      <c r="O104" s="97" t="s">
        <v>445</v>
      </c>
      <c r="P104" s="97" t="s">
        <v>135</v>
      </c>
    </row>
    <row r="105" spans="1:16" ht="12.75" customHeight="1" x14ac:dyDescent="0.2">
      <c r="A105" s="54" t="str">
        <f t="shared" si="6"/>
        <v> AOEB 1 </v>
      </c>
      <c r="B105" s="2" t="str">
        <f t="shared" si="7"/>
        <v>I</v>
      </c>
      <c r="C105" s="54">
        <f t="shared" si="8"/>
        <v>44609.671999999999</v>
      </c>
      <c r="D105" t="str">
        <f t="shared" si="9"/>
        <v>vis</v>
      </c>
      <c r="E105">
        <f>VLOOKUP(C105,Active!C$21:E$948,3,FALSE)</f>
        <v>-1753.9999709040108</v>
      </c>
      <c r="F105" s="2" t="s">
        <v>287</v>
      </c>
      <c r="G105" t="str">
        <f t="shared" si="10"/>
        <v>44609.672</v>
      </c>
      <c r="H105" s="54">
        <f t="shared" si="11"/>
        <v>-1754</v>
      </c>
      <c r="I105" s="95" t="s">
        <v>591</v>
      </c>
      <c r="J105" s="96" t="s">
        <v>592</v>
      </c>
      <c r="K105" s="95">
        <v>-1754</v>
      </c>
      <c r="L105" s="95" t="s">
        <v>517</v>
      </c>
      <c r="M105" s="96" t="s">
        <v>291</v>
      </c>
      <c r="N105" s="96"/>
      <c r="O105" s="97" t="s">
        <v>593</v>
      </c>
      <c r="P105" s="97" t="s">
        <v>135</v>
      </c>
    </row>
    <row r="106" spans="1:16" ht="12.75" customHeight="1" x14ac:dyDescent="0.2">
      <c r="A106" s="54" t="str">
        <f t="shared" si="6"/>
        <v> AOEB 1 </v>
      </c>
      <c r="B106" s="2" t="str">
        <f t="shared" si="7"/>
        <v>I</v>
      </c>
      <c r="C106" s="54">
        <f t="shared" si="8"/>
        <v>44629.608</v>
      </c>
      <c r="D106" t="str">
        <f t="shared" si="9"/>
        <v>vis</v>
      </c>
      <c r="E106">
        <f>VLOOKUP(C106,Active!C$21:E$948,3,FALSE)</f>
        <v>-1724.99709040123</v>
      </c>
      <c r="F106" s="2" t="s">
        <v>287</v>
      </c>
      <c r="G106" t="str">
        <f t="shared" si="10"/>
        <v>44629.608</v>
      </c>
      <c r="H106" s="54">
        <f t="shared" si="11"/>
        <v>-1725</v>
      </c>
      <c r="I106" s="95" t="s">
        <v>594</v>
      </c>
      <c r="J106" s="96" t="s">
        <v>595</v>
      </c>
      <c r="K106" s="95">
        <v>-1725</v>
      </c>
      <c r="L106" s="95" t="s">
        <v>357</v>
      </c>
      <c r="M106" s="96" t="s">
        <v>291</v>
      </c>
      <c r="N106" s="96"/>
      <c r="O106" s="97" t="s">
        <v>567</v>
      </c>
      <c r="P106" s="97" t="s">
        <v>135</v>
      </c>
    </row>
    <row r="107" spans="1:16" ht="12.75" customHeight="1" x14ac:dyDescent="0.2">
      <c r="A107" s="54" t="str">
        <f t="shared" si="6"/>
        <v> BRNO 23 </v>
      </c>
      <c r="B107" s="2" t="str">
        <f t="shared" si="7"/>
        <v>I</v>
      </c>
      <c r="C107" s="54">
        <f t="shared" si="8"/>
        <v>44636.474999999999</v>
      </c>
      <c r="D107" t="str">
        <f t="shared" si="9"/>
        <v>vis</v>
      </c>
      <c r="E107">
        <f>VLOOKUP(C107,Active!C$21:E$948,3,FALSE)</f>
        <v>-1715.0069830370378</v>
      </c>
      <c r="F107" s="2" t="s">
        <v>287</v>
      </c>
      <c r="G107" t="str">
        <f t="shared" si="10"/>
        <v>44636.475</v>
      </c>
      <c r="H107" s="54">
        <f t="shared" si="11"/>
        <v>-1715</v>
      </c>
      <c r="I107" s="95" t="s">
        <v>596</v>
      </c>
      <c r="J107" s="96" t="s">
        <v>597</v>
      </c>
      <c r="K107" s="95">
        <v>-1715</v>
      </c>
      <c r="L107" s="95" t="s">
        <v>510</v>
      </c>
      <c r="M107" s="96" t="s">
        <v>291</v>
      </c>
      <c r="N107" s="96"/>
      <c r="O107" s="97" t="s">
        <v>598</v>
      </c>
      <c r="P107" s="97" t="s">
        <v>531</v>
      </c>
    </row>
    <row r="108" spans="1:16" ht="12.75" customHeight="1" x14ac:dyDescent="0.2">
      <c r="A108" s="54" t="str">
        <f t="shared" si="6"/>
        <v> BRNO 23 </v>
      </c>
      <c r="B108" s="2" t="str">
        <f t="shared" si="7"/>
        <v>I</v>
      </c>
      <c r="C108" s="54">
        <f t="shared" si="8"/>
        <v>44636.474999999999</v>
      </c>
      <c r="D108" t="str">
        <f t="shared" si="9"/>
        <v>vis</v>
      </c>
      <c r="E108">
        <f>VLOOKUP(C108,Active!C$21:E$948,3,FALSE)</f>
        <v>-1715.0069830370378</v>
      </c>
      <c r="F108" s="2" t="s">
        <v>287</v>
      </c>
      <c r="G108" t="str">
        <f t="shared" si="10"/>
        <v>44636.475</v>
      </c>
      <c r="H108" s="54">
        <f t="shared" si="11"/>
        <v>-1715</v>
      </c>
      <c r="I108" s="95" t="s">
        <v>596</v>
      </c>
      <c r="J108" s="96" t="s">
        <v>597</v>
      </c>
      <c r="K108" s="95">
        <v>-1715</v>
      </c>
      <c r="L108" s="95" t="s">
        <v>510</v>
      </c>
      <c r="M108" s="96" t="s">
        <v>291</v>
      </c>
      <c r="N108" s="96"/>
      <c r="O108" s="97" t="s">
        <v>562</v>
      </c>
      <c r="P108" s="97" t="s">
        <v>531</v>
      </c>
    </row>
    <row r="109" spans="1:16" ht="12.75" customHeight="1" x14ac:dyDescent="0.2">
      <c r="A109" s="54" t="str">
        <f t="shared" si="6"/>
        <v> BBS 53 </v>
      </c>
      <c r="B109" s="2" t="str">
        <f t="shared" si="7"/>
        <v>I</v>
      </c>
      <c r="C109" s="54">
        <f t="shared" si="8"/>
        <v>44663.288</v>
      </c>
      <c r="D109" t="str">
        <f t="shared" si="9"/>
        <v>vis</v>
      </c>
      <c r="E109">
        <f>VLOOKUP(C109,Active!C$21:E$948,3,FALSE)</f>
        <v>-1675.9994471762302</v>
      </c>
      <c r="F109" s="2" t="s">
        <v>287</v>
      </c>
      <c r="G109" t="str">
        <f t="shared" si="10"/>
        <v>44663.288</v>
      </c>
      <c r="H109" s="54">
        <f t="shared" si="11"/>
        <v>-1676</v>
      </c>
      <c r="I109" s="95" t="s">
        <v>599</v>
      </c>
      <c r="J109" s="96" t="s">
        <v>600</v>
      </c>
      <c r="K109" s="95">
        <v>-1676</v>
      </c>
      <c r="L109" s="95" t="s">
        <v>517</v>
      </c>
      <c r="M109" s="96" t="s">
        <v>291</v>
      </c>
      <c r="N109" s="96"/>
      <c r="O109" s="97" t="s">
        <v>392</v>
      </c>
      <c r="P109" s="97" t="s">
        <v>601</v>
      </c>
    </row>
    <row r="110" spans="1:16" ht="12.75" customHeight="1" x14ac:dyDescent="0.2">
      <c r="A110" s="54" t="str">
        <f t="shared" si="6"/>
        <v> AOEB 1 </v>
      </c>
      <c r="B110" s="2" t="str">
        <f t="shared" si="7"/>
        <v>I</v>
      </c>
      <c r="C110" s="54">
        <f t="shared" si="8"/>
        <v>44677.733</v>
      </c>
      <c r="D110" t="str">
        <f t="shared" si="9"/>
        <v>vis</v>
      </c>
      <c r="E110">
        <f>VLOOKUP(C110,Active!C$21:E$948,3,FALSE)</f>
        <v>-1654.9848700864113</v>
      </c>
      <c r="F110" s="2" t="s">
        <v>287</v>
      </c>
      <c r="G110" t="str">
        <f t="shared" si="10"/>
        <v>44677.733</v>
      </c>
      <c r="H110" s="54">
        <f t="shared" si="11"/>
        <v>-1655</v>
      </c>
      <c r="I110" s="95" t="s">
        <v>602</v>
      </c>
      <c r="J110" s="96" t="s">
        <v>603</v>
      </c>
      <c r="K110" s="95">
        <v>-1655</v>
      </c>
      <c r="L110" s="95" t="s">
        <v>360</v>
      </c>
      <c r="M110" s="96" t="s">
        <v>291</v>
      </c>
      <c r="N110" s="96"/>
      <c r="O110" s="97" t="s">
        <v>604</v>
      </c>
      <c r="P110" s="97" t="s">
        <v>135</v>
      </c>
    </row>
    <row r="111" spans="1:16" ht="12.75" customHeight="1" x14ac:dyDescent="0.2">
      <c r="A111" s="54" t="str">
        <f t="shared" si="6"/>
        <v> BRNO 26 </v>
      </c>
      <c r="B111" s="2" t="str">
        <f t="shared" si="7"/>
        <v>I</v>
      </c>
      <c r="C111" s="54">
        <f t="shared" si="8"/>
        <v>44687.334000000003</v>
      </c>
      <c r="D111" t="str">
        <f t="shared" si="9"/>
        <v>vis</v>
      </c>
      <c r="E111">
        <f>VLOOKUP(C111,Active!C$21:E$948,3,FALSE)</f>
        <v>-1641.0173412086401</v>
      </c>
      <c r="F111" s="2" t="s">
        <v>287</v>
      </c>
      <c r="G111" t="str">
        <f t="shared" si="10"/>
        <v>44687.334</v>
      </c>
      <c r="H111" s="54">
        <f t="shared" si="11"/>
        <v>-1641</v>
      </c>
      <c r="I111" s="95" t="s">
        <v>605</v>
      </c>
      <c r="J111" s="96" t="s">
        <v>606</v>
      </c>
      <c r="K111" s="95">
        <v>-1641</v>
      </c>
      <c r="L111" s="95" t="s">
        <v>607</v>
      </c>
      <c r="M111" s="96" t="s">
        <v>291</v>
      </c>
      <c r="N111" s="96"/>
      <c r="O111" s="97" t="s">
        <v>556</v>
      </c>
      <c r="P111" s="97" t="s">
        <v>155</v>
      </c>
    </row>
    <row r="112" spans="1:16" ht="12.75" customHeight="1" x14ac:dyDescent="0.2">
      <c r="A112" s="54" t="str">
        <f t="shared" si="6"/>
        <v> BRNO 26 </v>
      </c>
      <c r="B112" s="2" t="str">
        <f t="shared" si="7"/>
        <v>I</v>
      </c>
      <c r="C112" s="54">
        <f t="shared" si="8"/>
        <v>44691.457999999999</v>
      </c>
      <c r="D112" t="str">
        <f t="shared" si="9"/>
        <v>vis</v>
      </c>
      <c r="E112">
        <f>VLOOKUP(C112,Active!C$21:E$948,3,FALSE)</f>
        <v>-1635.017748552473</v>
      </c>
      <c r="F112" s="2" t="s">
        <v>287</v>
      </c>
      <c r="G112" t="str">
        <f t="shared" si="10"/>
        <v>44691.458</v>
      </c>
      <c r="H112" s="54">
        <f t="shared" si="11"/>
        <v>-1635</v>
      </c>
      <c r="I112" s="95" t="s">
        <v>608</v>
      </c>
      <c r="J112" s="96" t="s">
        <v>609</v>
      </c>
      <c r="K112" s="95">
        <v>-1635</v>
      </c>
      <c r="L112" s="95" t="s">
        <v>607</v>
      </c>
      <c r="M112" s="96" t="s">
        <v>291</v>
      </c>
      <c r="N112" s="96"/>
      <c r="O112" s="97" t="s">
        <v>562</v>
      </c>
      <c r="P112" s="97" t="s">
        <v>155</v>
      </c>
    </row>
    <row r="113" spans="1:16" ht="12.75" customHeight="1" x14ac:dyDescent="0.2">
      <c r="A113" s="54" t="str">
        <f t="shared" si="6"/>
        <v> BRNO 26 </v>
      </c>
      <c r="B113" s="2" t="str">
        <f t="shared" si="7"/>
        <v>I</v>
      </c>
      <c r="C113" s="54">
        <f t="shared" si="8"/>
        <v>44691.474999999999</v>
      </c>
      <c r="D113" t="str">
        <f t="shared" si="9"/>
        <v>vis</v>
      </c>
      <c r="E113">
        <f>VLOOKUP(C113,Active!C$21:E$948,3,FALSE)</f>
        <v>-1634.9930169629595</v>
      </c>
      <c r="F113" s="2" t="s">
        <v>287</v>
      </c>
      <c r="G113" t="str">
        <f t="shared" si="10"/>
        <v>44691.475</v>
      </c>
      <c r="H113" s="54">
        <f t="shared" si="11"/>
        <v>-1635</v>
      </c>
      <c r="I113" s="95" t="s">
        <v>610</v>
      </c>
      <c r="J113" s="96" t="s">
        <v>611</v>
      </c>
      <c r="K113" s="95">
        <v>-1635</v>
      </c>
      <c r="L113" s="95" t="s">
        <v>399</v>
      </c>
      <c r="M113" s="96" t="s">
        <v>291</v>
      </c>
      <c r="N113" s="96"/>
      <c r="O113" s="97" t="s">
        <v>612</v>
      </c>
      <c r="P113" s="97" t="s">
        <v>155</v>
      </c>
    </row>
    <row r="114" spans="1:16" x14ac:dyDescent="0.2">
      <c r="A114" s="54" t="str">
        <f t="shared" si="6"/>
        <v> BRNO 26 </v>
      </c>
      <c r="B114" s="2" t="str">
        <f t="shared" si="7"/>
        <v>I</v>
      </c>
      <c r="C114" s="54">
        <f t="shared" si="8"/>
        <v>44691.476000000002</v>
      </c>
      <c r="D114" t="str">
        <f t="shared" si="9"/>
        <v>vis</v>
      </c>
      <c r="E114">
        <f>VLOOKUP(C114,Active!C$21:E$948,3,FALSE)</f>
        <v>-1634.9915621635707</v>
      </c>
      <c r="F114" s="2" t="s">
        <v>287</v>
      </c>
      <c r="G114" t="str">
        <f t="shared" si="10"/>
        <v>44691.476</v>
      </c>
      <c r="H114" s="54">
        <f t="shared" si="11"/>
        <v>-1635</v>
      </c>
      <c r="I114" s="95" t="s">
        <v>613</v>
      </c>
      <c r="J114" s="96" t="s">
        <v>614</v>
      </c>
      <c r="K114" s="95">
        <v>-1635</v>
      </c>
      <c r="L114" s="95" t="s">
        <v>478</v>
      </c>
      <c r="M114" s="96" t="s">
        <v>291</v>
      </c>
      <c r="N114" s="96"/>
      <c r="O114" s="97" t="s">
        <v>615</v>
      </c>
      <c r="P114" s="97" t="s">
        <v>155</v>
      </c>
    </row>
    <row r="115" spans="1:16" x14ac:dyDescent="0.2">
      <c r="A115" s="54" t="str">
        <f t="shared" si="6"/>
        <v> BBS 54 </v>
      </c>
      <c r="B115" s="2" t="str">
        <f t="shared" si="7"/>
        <v>I</v>
      </c>
      <c r="C115" s="54">
        <f t="shared" si="8"/>
        <v>44744.409</v>
      </c>
      <c r="D115" t="str">
        <f t="shared" si="9"/>
        <v>vis</v>
      </c>
      <c r="E115">
        <f>VLOOKUP(C115,Active!C$21:E$948,3,FALSE)</f>
        <v>-1557.9846664144984</v>
      </c>
      <c r="F115" s="2" t="s">
        <v>287</v>
      </c>
      <c r="G115" t="str">
        <f t="shared" si="10"/>
        <v>44744.409</v>
      </c>
      <c r="H115" s="54">
        <f t="shared" si="11"/>
        <v>-1558</v>
      </c>
      <c r="I115" s="95" t="s">
        <v>616</v>
      </c>
      <c r="J115" s="96" t="s">
        <v>617</v>
      </c>
      <c r="K115" s="95">
        <v>-1558</v>
      </c>
      <c r="L115" s="95" t="s">
        <v>483</v>
      </c>
      <c r="M115" s="96" t="s">
        <v>291</v>
      </c>
      <c r="N115" s="96"/>
      <c r="O115" s="97" t="s">
        <v>392</v>
      </c>
      <c r="P115" s="97" t="s">
        <v>618</v>
      </c>
    </row>
    <row r="116" spans="1:16" x14ac:dyDescent="0.2">
      <c r="A116" s="54" t="str">
        <f t="shared" si="6"/>
        <v> AOEB 1 </v>
      </c>
      <c r="B116" s="2" t="str">
        <f t="shared" si="7"/>
        <v>I</v>
      </c>
      <c r="C116" s="54">
        <f t="shared" si="8"/>
        <v>44778.754999999997</v>
      </c>
      <c r="D116" t="str">
        <f t="shared" si="9"/>
        <v>vis</v>
      </c>
      <c r="E116">
        <f>VLOOKUP(C116,Active!C$21:E$948,3,FALSE)</f>
        <v>-1508.0181268003146</v>
      </c>
      <c r="F116" s="2" t="s">
        <v>287</v>
      </c>
      <c r="G116" t="str">
        <f t="shared" si="10"/>
        <v>44778.755</v>
      </c>
      <c r="H116" s="54">
        <f t="shared" si="11"/>
        <v>-1508</v>
      </c>
      <c r="I116" s="95" t="s">
        <v>619</v>
      </c>
      <c r="J116" s="96" t="s">
        <v>620</v>
      </c>
      <c r="K116" s="95">
        <v>-1508</v>
      </c>
      <c r="L116" s="95" t="s">
        <v>607</v>
      </c>
      <c r="M116" s="96" t="s">
        <v>291</v>
      </c>
      <c r="N116" s="96"/>
      <c r="O116" s="97" t="s">
        <v>621</v>
      </c>
      <c r="P116" s="97" t="s">
        <v>135</v>
      </c>
    </row>
    <row r="117" spans="1:16" x14ac:dyDescent="0.2">
      <c r="A117" s="54" t="str">
        <f t="shared" si="6"/>
        <v> AOEB 1 </v>
      </c>
      <c r="B117" s="2" t="str">
        <f t="shared" si="7"/>
        <v>I</v>
      </c>
      <c r="C117" s="54">
        <f t="shared" si="8"/>
        <v>44958.862000000001</v>
      </c>
      <c r="D117" t="str">
        <f t="shared" si="9"/>
        <v>vis</v>
      </c>
      <c r="E117">
        <f>VLOOKUP(C117,Active!C$21:E$948,3,FALSE)</f>
        <v>-1245.9985742965996</v>
      </c>
      <c r="F117" s="2" t="s">
        <v>287</v>
      </c>
      <c r="G117" t="str">
        <f t="shared" si="10"/>
        <v>44958.862</v>
      </c>
      <c r="H117" s="54">
        <f t="shared" si="11"/>
        <v>-1246</v>
      </c>
      <c r="I117" s="95" t="s">
        <v>622</v>
      </c>
      <c r="J117" s="96" t="s">
        <v>623</v>
      </c>
      <c r="K117" s="95">
        <v>-1246</v>
      </c>
      <c r="L117" s="95" t="s">
        <v>385</v>
      </c>
      <c r="M117" s="96" t="s">
        <v>291</v>
      </c>
      <c r="N117" s="96"/>
      <c r="O117" s="97" t="s">
        <v>445</v>
      </c>
      <c r="P117" s="97" t="s">
        <v>135</v>
      </c>
    </row>
    <row r="118" spans="1:16" x14ac:dyDescent="0.2">
      <c r="A118" s="54" t="str">
        <f t="shared" si="6"/>
        <v> BRNO 26 </v>
      </c>
      <c r="B118" s="2" t="str">
        <f t="shared" si="7"/>
        <v>I</v>
      </c>
      <c r="C118" s="54">
        <f t="shared" si="8"/>
        <v>45001.474000000002</v>
      </c>
      <c r="D118" t="str">
        <f t="shared" si="9"/>
        <v>vis</v>
      </c>
      <c r="E118">
        <f>VLOOKUP(C118,Active!C$21:E$948,3,FALSE)</f>
        <v>-1184.0066629811686</v>
      </c>
      <c r="F118" s="2" t="s">
        <v>287</v>
      </c>
      <c r="G118" t="str">
        <f t="shared" si="10"/>
        <v>45001.474</v>
      </c>
      <c r="H118" s="54">
        <f t="shared" si="11"/>
        <v>-1184</v>
      </c>
      <c r="I118" s="95" t="s">
        <v>624</v>
      </c>
      <c r="J118" s="96" t="s">
        <v>625</v>
      </c>
      <c r="K118" s="95">
        <v>-1184</v>
      </c>
      <c r="L118" s="95" t="s">
        <v>510</v>
      </c>
      <c r="M118" s="96" t="s">
        <v>291</v>
      </c>
      <c r="N118" s="96"/>
      <c r="O118" s="97" t="s">
        <v>562</v>
      </c>
      <c r="P118" s="97" t="s">
        <v>155</v>
      </c>
    </row>
    <row r="119" spans="1:16" x14ac:dyDescent="0.2">
      <c r="A119" s="54" t="str">
        <f t="shared" si="6"/>
        <v> BBS 59 </v>
      </c>
      <c r="B119" s="2" t="str">
        <f t="shared" si="7"/>
        <v>I</v>
      </c>
      <c r="C119" s="54">
        <f t="shared" si="8"/>
        <v>45006.296999999999</v>
      </c>
      <c r="D119" t="str">
        <f t="shared" si="9"/>
        <v>vis</v>
      </c>
      <c r="E119">
        <f>VLOOKUP(C119,Active!C$21:E$948,3,FALSE)</f>
        <v>-1176.9901655561682</v>
      </c>
      <c r="F119" s="2" t="s">
        <v>287</v>
      </c>
      <c r="G119" t="str">
        <f t="shared" si="10"/>
        <v>45006.297</v>
      </c>
      <c r="H119" s="54">
        <f t="shared" si="11"/>
        <v>-1177</v>
      </c>
      <c r="I119" s="95" t="s">
        <v>626</v>
      </c>
      <c r="J119" s="96" t="s">
        <v>627</v>
      </c>
      <c r="K119" s="95">
        <v>-1177</v>
      </c>
      <c r="L119" s="95" t="s">
        <v>365</v>
      </c>
      <c r="M119" s="96" t="s">
        <v>291</v>
      </c>
      <c r="N119" s="96"/>
      <c r="O119" s="97" t="s">
        <v>392</v>
      </c>
      <c r="P119" s="97" t="s">
        <v>628</v>
      </c>
    </row>
    <row r="120" spans="1:16" x14ac:dyDescent="0.2">
      <c r="A120" s="54" t="str">
        <f t="shared" si="6"/>
        <v> BRNO 26 </v>
      </c>
      <c r="B120" s="2" t="str">
        <f t="shared" si="7"/>
        <v>I</v>
      </c>
      <c r="C120" s="54">
        <f t="shared" si="8"/>
        <v>45021.377999999997</v>
      </c>
      <c r="D120" t="str">
        <f t="shared" si="9"/>
        <v>vis</v>
      </c>
      <c r="E120">
        <f>VLOOKUP(C120,Active!C$21:E$948,3,FALSE)</f>
        <v>-1155.0503360586586</v>
      </c>
      <c r="F120" s="2" t="s">
        <v>287</v>
      </c>
      <c r="G120" t="str">
        <f t="shared" si="10"/>
        <v>45021.378</v>
      </c>
      <c r="H120" s="54">
        <f t="shared" si="11"/>
        <v>-1155</v>
      </c>
      <c r="I120" s="95" t="s">
        <v>629</v>
      </c>
      <c r="J120" s="96" t="s">
        <v>630</v>
      </c>
      <c r="K120" s="95">
        <v>-1155</v>
      </c>
      <c r="L120" s="95" t="s">
        <v>631</v>
      </c>
      <c r="M120" s="96" t="s">
        <v>291</v>
      </c>
      <c r="N120" s="96"/>
      <c r="O120" s="97" t="s">
        <v>632</v>
      </c>
      <c r="P120" s="97" t="s">
        <v>155</v>
      </c>
    </row>
    <row r="121" spans="1:16" x14ac:dyDescent="0.2">
      <c r="A121" s="54" t="str">
        <f t="shared" si="6"/>
        <v> BRNO 26 </v>
      </c>
      <c r="B121" s="2" t="str">
        <f t="shared" si="7"/>
        <v>I</v>
      </c>
      <c r="C121" s="54">
        <f t="shared" si="8"/>
        <v>45021.387000000002</v>
      </c>
      <c r="D121" t="str">
        <f t="shared" si="9"/>
        <v>vis</v>
      </c>
      <c r="E121">
        <f>VLOOKUP(C121,Active!C$21:E$948,3,FALSE)</f>
        <v>-1155.037242864202</v>
      </c>
      <c r="F121" s="2" t="s">
        <v>287</v>
      </c>
      <c r="G121" t="str">
        <f t="shared" si="10"/>
        <v>45021.387</v>
      </c>
      <c r="H121" s="54">
        <f t="shared" si="11"/>
        <v>-1155</v>
      </c>
      <c r="I121" s="95" t="s">
        <v>633</v>
      </c>
      <c r="J121" s="96" t="s">
        <v>634</v>
      </c>
      <c r="K121" s="95">
        <v>-1155</v>
      </c>
      <c r="L121" s="95" t="s">
        <v>635</v>
      </c>
      <c r="M121" s="96" t="s">
        <v>291</v>
      </c>
      <c r="N121" s="96"/>
      <c r="O121" s="97" t="s">
        <v>556</v>
      </c>
      <c r="P121" s="97" t="s">
        <v>155</v>
      </c>
    </row>
    <row r="122" spans="1:16" x14ac:dyDescent="0.2">
      <c r="A122" s="54" t="str">
        <f t="shared" si="6"/>
        <v> BBS 59 </v>
      </c>
      <c r="B122" s="2" t="str">
        <f t="shared" si="7"/>
        <v>I</v>
      </c>
      <c r="C122" s="54">
        <f t="shared" si="8"/>
        <v>45028.29</v>
      </c>
      <c r="D122" t="str">
        <f t="shared" si="9"/>
        <v>vis</v>
      </c>
      <c r="E122">
        <f>VLOOKUP(C122,Active!C$21:E$948,3,FALSE)</f>
        <v>-1144.9947627222159</v>
      </c>
      <c r="F122" s="2" t="s">
        <v>287</v>
      </c>
      <c r="G122" t="str">
        <f t="shared" si="10"/>
        <v>45028.290</v>
      </c>
      <c r="H122" s="54">
        <f t="shared" si="11"/>
        <v>-1145</v>
      </c>
      <c r="I122" s="95" t="s">
        <v>636</v>
      </c>
      <c r="J122" s="96" t="s">
        <v>637</v>
      </c>
      <c r="K122" s="95">
        <v>-1145</v>
      </c>
      <c r="L122" s="95" t="s">
        <v>345</v>
      </c>
      <c r="M122" s="96" t="s">
        <v>291</v>
      </c>
      <c r="N122" s="96"/>
      <c r="O122" s="97" t="s">
        <v>392</v>
      </c>
      <c r="P122" s="97" t="s">
        <v>628</v>
      </c>
    </row>
    <row r="123" spans="1:16" x14ac:dyDescent="0.2">
      <c r="A123" s="54" t="str">
        <f t="shared" si="6"/>
        <v> AOEB 1 </v>
      </c>
      <c r="B123" s="2" t="str">
        <f t="shared" si="7"/>
        <v>I</v>
      </c>
      <c r="C123" s="54">
        <f t="shared" si="8"/>
        <v>45042.718000000001</v>
      </c>
      <c r="D123" t="str">
        <f t="shared" si="9"/>
        <v>vis</v>
      </c>
      <c r="E123">
        <f>VLOOKUP(C123,Active!C$21:E$948,3,FALSE)</f>
        <v>-1124.0049172219105</v>
      </c>
      <c r="F123" s="2" t="s">
        <v>287</v>
      </c>
      <c r="G123" t="str">
        <f t="shared" si="10"/>
        <v>45042.718</v>
      </c>
      <c r="H123" s="54">
        <f t="shared" si="11"/>
        <v>-1124</v>
      </c>
      <c r="I123" s="95" t="s">
        <v>638</v>
      </c>
      <c r="J123" s="96" t="s">
        <v>639</v>
      </c>
      <c r="K123" s="95">
        <v>-1124</v>
      </c>
      <c r="L123" s="95" t="s">
        <v>444</v>
      </c>
      <c r="M123" s="96" t="s">
        <v>291</v>
      </c>
      <c r="N123" s="96"/>
      <c r="O123" s="97" t="s">
        <v>445</v>
      </c>
      <c r="P123" s="97" t="s">
        <v>135</v>
      </c>
    </row>
    <row r="124" spans="1:16" x14ac:dyDescent="0.2">
      <c r="A124" s="54" t="str">
        <f t="shared" si="6"/>
        <v> BBS 59 </v>
      </c>
      <c r="B124" s="2" t="str">
        <f t="shared" si="7"/>
        <v>I</v>
      </c>
      <c r="C124" s="54">
        <f t="shared" si="8"/>
        <v>45054.394999999997</v>
      </c>
      <c r="D124" t="str">
        <f t="shared" si="9"/>
        <v>vis</v>
      </c>
      <c r="E124">
        <f>VLOOKUP(C124,Active!C$21:E$948,3,FALSE)</f>
        <v>-1107.0172248246979</v>
      </c>
      <c r="F124" s="2" t="s">
        <v>287</v>
      </c>
      <c r="G124" t="str">
        <f t="shared" si="10"/>
        <v>45054.395</v>
      </c>
      <c r="H124" s="54">
        <f t="shared" si="11"/>
        <v>-1107</v>
      </c>
      <c r="I124" s="95" t="s">
        <v>640</v>
      </c>
      <c r="J124" s="96" t="s">
        <v>641</v>
      </c>
      <c r="K124" s="95">
        <v>-1107</v>
      </c>
      <c r="L124" s="95" t="s">
        <v>607</v>
      </c>
      <c r="M124" s="96" t="s">
        <v>291</v>
      </c>
      <c r="N124" s="96"/>
      <c r="O124" s="97" t="s">
        <v>392</v>
      </c>
      <c r="P124" s="97" t="s">
        <v>628</v>
      </c>
    </row>
    <row r="125" spans="1:16" x14ac:dyDescent="0.2">
      <c r="A125" s="54" t="str">
        <f t="shared" si="6"/>
        <v> BRNO 26 </v>
      </c>
      <c r="B125" s="2" t="str">
        <f t="shared" si="7"/>
        <v>I</v>
      </c>
      <c r="C125" s="54">
        <f t="shared" si="8"/>
        <v>45056.444000000003</v>
      </c>
      <c r="D125" t="str">
        <f t="shared" si="9"/>
        <v>vis</v>
      </c>
      <c r="E125">
        <f>VLOOKUP(C125,Active!C$21:E$948,3,FALSE)</f>
        <v>-1104.0363408885835</v>
      </c>
      <c r="F125" s="2" t="s">
        <v>287</v>
      </c>
      <c r="G125" t="str">
        <f t="shared" si="10"/>
        <v>45056.444</v>
      </c>
      <c r="H125" s="54">
        <f t="shared" si="11"/>
        <v>-1104</v>
      </c>
      <c r="I125" s="95" t="s">
        <v>642</v>
      </c>
      <c r="J125" s="96" t="s">
        <v>643</v>
      </c>
      <c r="K125" s="95">
        <v>-1104</v>
      </c>
      <c r="L125" s="95" t="s">
        <v>334</v>
      </c>
      <c r="M125" s="96" t="s">
        <v>291</v>
      </c>
      <c r="N125" s="96"/>
      <c r="O125" s="97" t="s">
        <v>632</v>
      </c>
      <c r="P125" s="97" t="s">
        <v>155</v>
      </c>
    </row>
    <row r="126" spans="1:16" x14ac:dyDescent="0.2">
      <c r="A126" s="54" t="str">
        <f t="shared" si="6"/>
        <v> BRNO 26 </v>
      </c>
      <c r="B126" s="2" t="str">
        <f t="shared" si="7"/>
        <v>I</v>
      </c>
      <c r="C126" s="54">
        <f t="shared" si="8"/>
        <v>45056.463000000003</v>
      </c>
      <c r="D126" t="str">
        <f t="shared" si="9"/>
        <v>vis</v>
      </c>
      <c r="E126">
        <f>VLOOKUP(C126,Active!C$21:E$948,3,FALSE)</f>
        <v>-1104.0086997003029</v>
      </c>
      <c r="F126" s="2" t="s">
        <v>287</v>
      </c>
      <c r="G126" t="str">
        <f t="shared" si="10"/>
        <v>45056.463</v>
      </c>
      <c r="H126" s="54">
        <f t="shared" si="11"/>
        <v>-1104</v>
      </c>
      <c r="I126" s="95" t="s">
        <v>644</v>
      </c>
      <c r="J126" s="96" t="s">
        <v>645</v>
      </c>
      <c r="K126" s="95">
        <v>-1104</v>
      </c>
      <c r="L126" s="95" t="s">
        <v>472</v>
      </c>
      <c r="M126" s="96" t="s">
        <v>418</v>
      </c>
      <c r="N126" s="96"/>
      <c r="O126" s="97" t="s">
        <v>646</v>
      </c>
      <c r="P126" s="97" t="s">
        <v>155</v>
      </c>
    </row>
    <row r="127" spans="1:16" x14ac:dyDescent="0.2">
      <c r="A127" s="54" t="str">
        <f t="shared" si="6"/>
        <v> BRNO 26 </v>
      </c>
      <c r="B127" s="2" t="str">
        <f t="shared" si="7"/>
        <v>I</v>
      </c>
      <c r="C127" s="54">
        <f t="shared" si="8"/>
        <v>45056.466</v>
      </c>
      <c r="D127" t="str">
        <f t="shared" si="9"/>
        <v>vis</v>
      </c>
      <c r="E127">
        <f>VLOOKUP(C127,Active!C$21:E$948,3,FALSE)</f>
        <v>-1104.0043353021579</v>
      </c>
      <c r="F127" s="2" t="s">
        <v>287</v>
      </c>
      <c r="G127" t="str">
        <f t="shared" si="10"/>
        <v>45056.466</v>
      </c>
      <c r="H127" s="54">
        <f t="shared" si="11"/>
        <v>-1104</v>
      </c>
      <c r="I127" s="95" t="s">
        <v>647</v>
      </c>
      <c r="J127" s="96" t="s">
        <v>648</v>
      </c>
      <c r="K127" s="95">
        <v>-1104</v>
      </c>
      <c r="L127" s="95" t="s">
        <v>444</v>
      </c>
      <c r="M127" s="96" t="s">
        <v>291</v>
      </c>
      <c r="N127" s="96"/>
      <c r="O127" s="97" t="s">
        <v>649</v>
      </c>
      <c r="P127" s="97" t="s">
        <v>155</v>
      </c>
    </row>
    <row r="128" spans="1:16" x14ac:dyDescent="0.2">
      <c r="A128" s="54" t="str">
        <f t="shared" si="6"/>
        <v> BBS 60 </v>
      </c>
      <c r="B128" s="2" t="str">
        <f t="shared" si="7"/>
        <v>I</v>
      </c>
      <c r="C128" s="54">
        <f t="shared" si="8"/>
        <v>45085.343999999997</v>
      </c>
      <c r="D128" t="str">
        <f t="shared" si="9"/>
        <v>vis</v>
      </c>
      <c r="E128">
        <f>VLOOKUP(C128,Active!C$21:E$948,3,FALSE)</f>
        <v>-1061.9926387151215</v>
      </c>
      <c r="F128" s="2" t="s">
        <v>287</v>
      </c>
      <c r="G128" t="str">
        <f t="shared" si="10"/>
        <v>45085.344</v>
      </c>
      <c r="H128" s="54">
        <f t="shared" si="11"/>
        <v>-1062</v>
      </c>
      <c r="I128" s="95" t="s">
        <v>650</v>
      </c>
      <c r="J128" s="96" t="s">
        <v>651</v>
      </c>
      <c r="K128" s="95">
        <v>-1062</v>
      </c>
      <c r="L128" s="95" t="s">
        <v>399</v>
      </c>
      <c r="M128" s="96" t="s">
        <v>291</v>
      </c>
      <c r="N128" s="96"/>
      <c r="O128" s="97" t="s">
        <v>396</v>
      </c>
      <c r="P128" s="97" t="s">
        <v>652</v>
      </c>
    </row>
    <row r="129" spans="1:16" x14ac:dyDescent="0.2">
      <c r="A129" s="54" t="str">
        <f t="shared" si="6"/>
        <v> AOEB 1 </v>
      </c>
      <c r="B129" s="2" t="str">
        <f t="shared" si="7"/>
        <v>I</v>
      </c>
      <c r="C129" s="54">
        <f t="shared" si="8"/>
        <v>45086.724000000002</v>
      </c>
      <c r="D129" t="str">
        <f t="shared" si="9"/>
        <v>vis</v>
      </c>
      <c r="E129">
        <f>VLOOKUP(C129,Active!C$21:E$948,3,FALSE)</f>
        <v>-1059.9850155663471</v>
      </c>
      <c r="F129" s="2" t="s">
        <v>287</v>
      </c>
      <c r="G129" t="str">
        <f t="shared" si="10"/>
        <v>45086.724</v>
      </c>
      <c r="H129" s="54">
        <f t="shared" si="11"/>
        <v>-1060</v>
      </c>
      <c r="I129" s="95" t="s">
        <v>653</v>
      </c>
      <c r="J129" s="96" t="s">
        <v>654</v>
      </c>
      <c r="K129" s="95">
        <v>-1060</v>
      </c>
      <c r="L129" s="95" t="s">
        <v>360</v>
      </c>
      <c r="M129" s="96" t="s">
        <v>291</v>
      </c>
      <c r="N129" s="96"/>
      <c r="O129" s="97" t="s">
        <v>655</v>
      </c>
      <c r="P129" s="97" t="s">
        <v>135</v>
      </c>
    </row>
    <row r="130" spans="1:16" x14ac:dyDescent="0.2">
      <c r="A130" s="54" t="str">
        <f t="shared" si="6"/>
        <v> BBS 60 </v>
      </c>
      <c r="B130" s="2" t="str">
        <f t="shared" si="7"/>
        <v>I</v>
      </c>
      <c r="C130" s="54">
        <f t="shared" si="8"/>
        <v>45120.381000000001</v>
      </c>
      <c r="D130" t="str">
        <f t="shared" si="9"/>
        <v>vis</v>
      </c>
      <c r="E130">
        <f>VLOOKUP(C130,Active!C$21:E$948,3,FALSE)</f>
        <v>-1011.0208327271616</v>
      </c>
      <c r="F130" s="2" t="s">
        <v>287</v>
      </c>
      <c r="G130" t="str">
        <f t="shared" si="10"/>
        <v>45120.381</v>
      </c>
      <c r="H130" s="54">
        <f t="shared" si="11"/>
        <v>-1011</v>
      </c>
      <c r="I130" s="95" t="s">
        <v>656</v>
      </c>
      <c r="J130" s="96" t="s">
        <v>657</v>
      </c>
      <c r="K130" s="95">
        <v>-1011</v>
      </c>
      <c r="L130" s="95" t="s">
        <v>506</v>
      </c>
      <c r="M130" s="96" t="s">
        <v>291</v>
      </c>
      <c r="N130" s="96"/>
      <c r="O130" s="97" t="s">
        <v>392</v>
      </c>
      <c r="P130" s="97" t="s">
        <v>652</v>
      </c>
    </row>
    <row r="131" spans="1:16" x14ac:dyDescent="0.2">
      <c r="A131" s="54" t="str">
        <f t="shared" si="6"/>
        <v> BRNO 26 </v>
      </c>
      <c r="B131" s="2" t="str">
        <f t="shared" si="7"/>
        <v>I</v>
      </c>
      <c r="C131" s="54">
        <f t="shared" si="8"/>
        <v>45342.368000000002</v>
      </c>
      <c r="D131" t="str">
        <f t="shared" si="9"/>
        <v>vis</v>
      </c>
      <c r="E131">
        <f>VLOOKUP(C131,Active!C$21:E$948,3,FALSE)</f>
        <v>-688.07428205649774</v>
      </c>
      <c r="F131" s="2" t="s">
        <v>287</v>
      </c>
      <c r="G131" t="str">
        <f t="shared" si="10"/>
        <v>45342.368</v>
      </c>
      <c r="H131" s="54">
        <f t="shared" si="11"/>
        <v>-688</v>
      </c>
      <c r="I131" s="95" t="s">
        <v>658</v>
      </c>
      <c r="J131" s="96" t="s">
        <v>659</v>
      </c>
      <c r="K131" s="95">
        <v>-688</v>
      </c>
      <c r="L131" s="95" t="s">
        <v>660</v>
      </c>
      <c r="M131" s="96" t="s">
        <v>291</v>
      </c>
      <c r="N131" s="96"/>
      <c r="O131" s="97" t="s">
        <v>661</v>
      </c>
      <c r="P131" s="97" t="s">
        <v>155</v>
      </c>
    </row>
    <row r="132" spans="1:16" x14ac:dyDescent="0.2">
      <c r="A132" s="54" t="str">
        <f t="shared" si="6"/>
        <v> BRNO 26 </v>
      </c>
      <c r="B132" s="2" t="str">
        <f t="shared" si="7"/>
        <v>I</v>
      </c>
      <c r="C132" s="54">
        <f t="shared" si="8"/>
        <v>45342.377</v>
      </c>
      <c r="D132" t="str">
        <f t="shared" si="9"/>
        <v>vis</v>
      </c>
      <c r="E132">
        <f>VLOOKUP(C132,Active!C$21:E$948,3,FALSE)</f>
        <v>-688.06118886205184</v>
      </c>
      <c r="F132" s="2" t="s">
        <v>287</v>
      </c>
      <c r="G132" t="str">
        <f t="shared" si="10"/>
        <v>45342.377</v>
      </c>
      <c r="H132" s="54">
        <f t="shared" si="11"/>
        <v>-688</v>
      </c>
      <c r="I132" s="95" t="s">
        <v>662</v>
      </c>
      <c r="J132" s="96" t="s">
        <v>663</v>
      </c>
      <c r="K132" s="95">
        <v>-688</v>
      </c>
      <c r="L132" s="95" t="s">
        <v>664</v>
      </c>
      <c r="M132" s="96" t="s">
        <v>291</v>
      </c>
      <c r="N132" s="96"/>
      <c r="O132" s="97" t="s">
        <v>649</v>
      </c>
      <c r="P132" s="97" t="s">
        <v>155</v>
      </c>
    </row>
    <row r="133" spans="1:16" x14ac:dyDescent="0.2">
      <c r="A133" s="54" t="str">
        <f t="shared" si="6"/>
        <v> BRNO 26 </v>
      </c>
      <c r="B133" s="2" t="str">
        <f t="shared" si="7"/>
        <v>I</v>
      </c>
      <c r="C133" s="54">
        <f t="shared" si="8"/>
        <v>45342.381000000001</v>
      </c>
      <c r="D133" t="str">
        <f t="shared" si="9"/>
        <v>vis</v>
      </c>
      <c r="E133">
        <f>VLOOKUP(C133,Active!C$21:E$948,3,FALSE)</f>
        <v>-688.05536966451803</v>
      </c>
      <c r="F133" s="2" t="s">
        <v>287</v>
      </c>
      <c r="G133" t="str">
        <f t="shared" si="10"/>
        <v>45342.381</v>
      </c>
      <c r="H133" s="54">
        <f t="shared" si="11"/>
        <v>-688</v>
      </c>
      <c r="I133" s="95" t="s">
        <v>665</v>
      </c>
      <c r="J133" s="96" t="s">
        <v>666</v>
      </c>
      <c r="K133" s="95">
        <v>-688</v>
      </c>
      <c r="L133" s="95" t="s">
        <v>667</v>
      </c>
      <c r="M133" s="96" t="s">
        <v>291</v>
      </c>
      <c r="N133" s="96"/>
      <c r="O133" s="97" t="s">
        <v>632</v>
      </c>
      <c r="P133" s="97" t="s">
        <v>155</v>
      </c>
    </row>
    <row r="134" spans="1:16" x14ac:dyDescent="0.2">
      <c r="A134" s="54" t="str">
        <f t="shared" si="6"/>
        <v> AOEB 1 </v>
      </c>
      <c r="B134" s="2" t="str">
        <f t="shared" si="7"/>
        <v>I</v>
      </c>
      <c r="C134" s="54">
        <f t="shared" si="8"/>
        <v>45352.731</v>
      </c>
      <c r="D134" t="str">
        <f t="shared" si="9"/>
        <v>vis</v>
      </c>
      <c r="E134">
        <f>VLOOKUP(C134,Active!C$21:E$948,3,FALSE)</f>
        <v>-672.99819604876177</v>
      </c>
      <c r="F134" s="2" t="s">
        <v>287</v>
      </c>
      <c r="G134" t="str">
        <f t="shared" si="10"/>
        <v>45352.731</v>
      </c>
      <c r="H134" s="54">
        <f t="shared" si="11"/>
        <v>-673</v>
      </c>
      <c r="I134" s="95" t="s">
        <v>668</v>
      </c>
      <c r="J134" s="96" t="s">
        <v>669</v>
      </c>
      <c r="K134" s="95">
        <v>-673</v>
      </c>
      <c r="L134" s="95" t="s">
        <v>385</v>
      </c>
      <c r="M134" s="96" t="s">
        <v>291</v>
      </c>
      <c r="N134" s="96"/>
      <c r="O134" s="97" t="s">
        <v>445</v>
      </c>
      <c r="P134" s="97" t="s">
        <v>135</v>
      </c>
    </row>
    <row r="135" spans="1:16" x14ac:dyDescent="0.2">
      <c r="A135" s="54" t="str">
        <f t="shared" si="6"/>
        <v> BBS 65 </v>
      </c>
      <c r="B135" s="2" t="str">
        <f t="shared" si="7"/>
        <v>I</v>
      </c>
      <c r="C135" s="54">
        <f t="shared" si="8"/>
        <v>45382.275999999998</v>
      </c>
      <c r="D135" t="str">
        <f t="shared" si="9"/>
        <v>vis</v>
      </c>
      <c r="E135">
        <f>VLOOKUP(C135,Active!C$21:E$948,3,FALSE)</f>
        <v>-630.01614827315257</v>
      </c>
      <c r="F135" s="2" t="s">
        <v>287</v>
      </c>
      <c r="G135" t="str">
        <f t="shared" si="10"/>
        <v>45382.276</v>
      </c>
      <c r="H135" s="54">
        <f t="shared" si="11"/>
        <v>-630</v>
      </c>
      <c r="I135" s="95" t="s">
        <v>670</v>
      </c>
      <c r="J135" s="96" t="s">
        <v>671</v>
      </c>
      <c r="K135" s="95">
        <v>-630</v>
      </c>
      <c r="L135" s="95" t="s">
        <v>534</v>
      </c>
      <c r="M135" s="96" t="s">
        <v>291</v>
      </c>
      <c r="N135" s="96"/>
      <c r="O135" s="97" t="s">
        <v>346</v>
      </c>
      <c r="P135" s="97" t="s">
        <v>672</v>
      </c>
    </row>
    <row r="136" spans="1:16" x14ac:dyDescent="0.2">
      <c r="A136" s="54" t="str">
        <f t="shared" si="6"/>
        <v> BBS 65 </v>
      </c>
      <c r="B136" s="2" t="str">
        <f t="shared" si="7"/>
        <v>I</v>
      </c>
      <c r="C136" s="54">
        <f t="shared" si="8"/>
        <v>45384.349000000002</v>
      </c>
      <c r="D136" t="str">
        <f t="shared" si="9"/>
        <v>vis</v>
      </c>
      <c r="E136">
        <f>VLOOKUP(C136,Active!C$21:E$948,3,FALSE)</f>
        <v>-627.00034915184563</v>
      </c>
      <c r="F136" s="2" t="s">
        <v>287</v>
      </c>
      <c r="G136" t="str">
        <f t="shared" si="10"/>
        <v>45384.349</v>
      </c>
      <c r="H136" s="54">
        <f t="shared" si="11"/>
        <v>-627</v>
      </c>
      <c r="I136" s="95" t="s">
        <v>673</v>
      </c>
      <c r="J136" s="96" t="s">
        <v>674</v>
      </c>
      <c r="K136" s="95">
        <v>-627</v>
      </c>
      <c r="L136" s="95" t="s">
        <v>493</v>
      </c>
      <c r="M136" s="96" t="s">
        <v>291</v>
      </c>
      <c r="N136" s="96"/>
      <c r="O136" s="97" t="s">
        <v>675</v>
      </c>
      <c r="P136" s="97" t="s">
        <v>672</v>
      </c>
    </row>
    <row r="137" spans="1:16" x14ac:dyDescent="0.2">
      <c r="A137" s="54" t="str">
        <f t="shared" si="6"/>
        <v> BBS 65 </v>
      </c>
      <c r="B137" s="2" t="str">
        <f t="shared" si="7"/>
        <v>I</v>
      </c>
      <c r="C137" s="54">
        <f t="shared" si="8"/>
        <v>45399.474000000002</v>
      </c>
      <c r="D137" t="str">
        <f t="shared" si="9"/>
        <v>vis</v>
      </c>
      <c r="E137">
        <f>VLOOKUP(C137,Active!C$21:E$948,3,FALSE)</f>
        <v>-604.99650848147405</v>
      </c>
      <c r="F137" s="2" t="s">
        <v>287</v>
      </c>
      <c r="G137" t="str">
        <f t="shared" si="10"/>
        <v>45399.474</v>
      </c>
      <c r="H137" s="54">
        <f t="shared" si="11"/>
        <v>-605</v>
      </c>
      <c r="I137" s="95" t="s">
        <v>676</v>
      </c>
      <c r="J137" s="96" t="s">
        <v>677</v>
      </c>
      <c r="K137" s="95">
        <v>-605</v>
      </c>
      <c r="L137" s="95" t="s">
        <v>357</v>
      </c>
      <c r="M137" s="96" t="s">
        <v>291</v>
      </c>
      <c r="N137" s="96"/>
      <c r="O137" s="97" t="s">
        <v>396</v>
      </c>
      <c r="P137" s="97" t="s">
        <v>672</v>
      </c>
    </row>
    <row r="138" spans="1:16" x14ac:dyDescent="0.2">
      <c r="A138" s="54" t="str">
        <f t="shared" si="6"/>
        <v> AOEB 1 </v>
      </c>
      <c r="B138" s="2" t="str">
        <f t="shared" si="7"/>
        <v>I</v>
      </c>
      <c r="C138" s="54">
        <f t="shared" si="8"/>
        <v>45405.654999999999</v>
      </c>
      <c r="D138" t="str">
        <f t="shared" si="9"/>
        <v>vis</v>
      </c>
      <c r="E138">
        <f>VLOOKUP(C138,Active!C$21:E$948,3,FALSE)</f>
        <v>-596.00439349413534</v>
      </c>
      <c r="F138" s="2" t="s">
        <v>287</v>
      </c>
      <c r="G138" t="str">
        <f t="shared" si="10"/>
        <v>45405.655</v>
      </c>
      <c r="H138" s="54">
        <f t="shared" si="11"/>
        <v>-596</v>
      </c>
      <c r="I138" s="95" t="s">
        <v>678</v>
      </c>
      <c r="J138" s="96" t="s">
        <v>679</v>
      </c>
      <c r="K138" s="95">
        <v>-596</v>
      </c>
      <c r="L138" s="95" t="s">
        <v>444</v>
      </c>
      <c r="M138" s="96" t="s">
        <v>291</v>
      </c>
      <c r="N138" s="96"/>
      <c r="O138" s="97" t="s">
        <v>445</v>
      </c>
      <c r="P138" s="97" t="s">
        <v>135</v>
      </c>
    </row>
    <row r="139" spans="1:16" x14ac:dyDescent="0.2">
      <c r="A139" s="54" t="str">
        <f t="shared" ref="A139:A202" si="12">P139</f>
        <v> BBS 65 </v>
      </c>
      <c r="B139" s="2" t="str">
        <f t="shared" ref="B139:B202" si="13">IF(H139=INT(H139),"I","II")</f>
        <v>I</v>
      </c>
      <c r="C139" s="54">
        <f t="shared" ref="C139:C202" si="14">1*G139</f>
        <v>45406.345999999998</v>
      </c>
      <c r="D139" t="str">
        <f t="shared" ref="D139:D202" si="15">VLOOKUP(F139,I$1:J$5,2,FALSE)</f>
        <v>vis</v>
      </c>
      <c r="E139">
        <f>VLOOKUP(C139,Active!C$21:E$948,3,FALSE)</f>
        <v>-594.99912712036996</v>
      </c>
      <c r="F139" s="2" t="s">
        <v>287</v>
      </c>
      <c r="G139" t="str">
        <f t="shared" ref="G139:G202" si="16">MID(I139,3,LEN(I139)-3)</f>
        <v>45406.346</v>
      </c>
      <c r="H139" s="54">
        <f t="shared" ref="H139:H202" si="17">1*K139</f>
        <v>-595</v>
      </c>
      <c r="I139" s="95" t="s">
        <v>680</v>
      </c>
      <c r="J139" s="96" t="s">
        <v>681</v>
      </c>
      <c r="K139" s="95">
        <v>-595</v>
      </c>
      <c r="L139" s="95" t="s">
        <v>385</v>
      </c>
      <c r="M139" s="96" t="s">
        <v>291</v>
      </c>
      <c r="N139" s="96"/>
      <c r="O139" s="97" t="s">
        <v>392</v>
      </c>
      <c r="P139" s="97" t="s">
        <v>672</v>
      </c>
    </row>
    <row r="140" spans="1:16" x14ac:dyDescent="0.2">
      <c r="A140" s="54" t="str">
        <f t="shared" si="12"/>
        <v> BBS 65 </v>
      </c>
      <c r="B140" s="2" t="str">
        <f t="shared" si="13"/>
        <v>I</v>
      </c>
      <c r="C140" s="54">
        <f t="shared" si="14"/>
        <v>45406.347999999998</v>
      </c>
      <c r="D140" t="str">
        <f t="shared" si="15"/>
        <v>vis</v>
      </c>
      <c r="E140">
        <f>VLOOKUP(C140,Active!C$21:E$948,3,FALSE)</f>
        <v>-594.99621752160306</v>
      </c>
      <c r="F140" s="2" t="s">
        <v>287</v>
      </c>
      <c r="G140" t="str">
        <f t="shared" si="16"/>
        <v>45406.348</v>
      </c>
      <c r="H140" s="54">
        <f t="shared" si="17"/>
        <v>-595</v>
      </c>
      <c r="I140" s="95" t="s">
        <v>682</v>
      </c>
      <c r="J140" s="96" t="s">
        <v>683</v>
      </c>
      <c r="K140" s="95">
        <v>-595</v>
      </c>
      <c r="L140" s="95" t="s">
        <v>405</v>
      </c>
      <c r="M140" s="96" t="s">
        <v>291</v>
      </c>
      <c r="N140" s="96"/>
      <c r="O140" s="97" t="s">
        <v>675</v>
      </c>
      <c r="P140" s="97" t="s">
        <v>672</v>
      </c>
    </row>
    <row r="141" spans="1:16" x14ac:dyDescent="0.2">
      <c r="A141" s="54" t="str">
        <f t="shared" si="12"/>
        <v> AOEB 1 </v>
      </c>
      <c r="B141" s="2" t="str">
        <f t="shared" si="13"/>
        <v>I</v>
      </c>
      <c r="C141" s="54">
        <f t="shared" si="14"/>
        <v>45416.658000000003</v>
      </c>
      <c r="D141" t="str">
        <f t="shared" si="15"/>
        <v>vis</v>
      </c>
      <c r="E141">
        <f>VLOOKUP(C141,Active!C$21:E$948,3,FALSE)</f>
        <v>-579.99723588116399</v>
      </c>
      <c r="F141" s="2" t="s">
        <v>287</v>
      </c>
      <c r="G141" t="str">
        <f t="shared" si="16"/>
        <v>45416.658</v>
      </c>
      <c r="H141" s="54">
        <f t="shared" si="17"/>
        <v>-580</v>
      </c>
      <c r="I141" s="95" t="s">
        <v>684</v>
      </c>
      <c r="J141" s="96" t="s">
        <v>685</v>
      </c>
      <c r="K141" s="95">
        <v>-580</v>
      </c>
      <c r="L141" s="95" t="s">
        <v>357</v>
      </c>
      <c r="M141" s="96" t="s">
        <v>291</v>
      </c>
      <c r="N141" s="96"/>
      <c r="O141" s="97" t="s">
        <v>445</v>
      </c>
      <c r="P141" s="97" t="s">
        <v>135</v>
      </c>
    </row>
    <row r="142" spans="1:16" x14ac:dyDescent="0.2">
      <c r="A142" s="54" t="str">
        <f t="shared" si="12"/>
        <v> BBS 65 </v>
      </c>
      <c r="B142" s="2" t="str">
        <f t="shared" si="13"/>
        <v>I</v>
      </c>
      <c r="C142" s="54">
        <f t="shared" si="14"/>
        <v>45417.347000000002</v>
      </c>
      <c r="D142" t="str">
        <f t="shared" si="15"/>
        <v>vis</v>
      </c>
      <c r="E142">
        <f>VLOOKUP(C142,Active!C$21:E$948,3,FALSE)</f>
        <v>-578.99487910616551</v>
      </c>
      <c r="F142" s="2" t="s">
        <v>287</v>
      </c>
      <c r="G142" t="str">
        <f t="shared" si="16"/>
        <v>45417.347</v>
      </c>
      <c r="H142" s="54">
        <f t="shared" si="17"/>
        <v>-579</v>
      </c>
      <c r="I142" s="95" t="s">
        <v>686</v>
      </c>
      <c r="J142" s="96" t="s">
        <v>687</v>
      </c>
      <c r="K142" s="95">
        <v>-579</v>
      </c>
      <c r="L142" s="95" t="s">
        <v>345</v>
      </c>
      <c r="M142" s="96" t="s">
        <v>291</v>
      </c>
      <c r="N142" s="96"/>
      <c r="O142" s="97" t="s">
        <v>392</v>
      </c>
      <c r="P142" s="97" t="s">
        <v>672</v>
      </c>
    </row>
    <row r="143" spans="1:16" x14ac:dyDescent="0.2">
      <c r="A143" s="54" t="str">
        <f t="shared" si="12"/>
        <v> BBS 66 </v>
      </c>
      <c r="B143" s="2" t="str">
        <f t="shared" si="13"/>
        <v>I</v>
      </c>
      <c r="C143" s="54">
        <f t="shared" si="14"/>
        <v>45428.347999999998</v>
      </c>
      <c r="D143" t="str">
        <f t="shared" si="15"/>
        <v>vis</v>
      </c>
      <c r="E143">
        <f>VLOOKUP(C143,Active!C$21:E$948,3,FALSE)</f>
        <v>-562.99063109197164</v>
      </c>
      <c r="F143" s="2" t="s">
        <v>287</v>
      </c>
      <c r="G143" t="str">
        <f t="shared" si="16"/>
        <v>45428.348</v>
      </c>
      <c r="H143" s="54">
        <f t="shared" si="17"/>
        <v>-563</v>
      </c>
      <c r="I143" s="95" t="s">
        <v>688</v>
      </c>
      <c r="J143" s="96" t="s">
        <v>689</v>
      </c>
      <c r="K143" s="95">
        <v>-563</v>
      </c>
      <c r="L143" s="95" t="s">
        <v>478</v>
      </c>
      <c r="M143" s="96" t="s">
        <v>291</v>
      </c>
      <c r="N143" s="96"/>
      <c r="O143" s="97" t="s">
        <v>675</v>
      </c>
      <c r="P143" s="97" t="s">
        <v>690</v>
      </c>
    </row>
    <row r="144" spans="1:16" x14ac:dyDescent="0.2">
      <c r="A144" s="54" t="str">
        <f t="shared" si="12"/>
        <v> BBS 66 </v>
      </c>
      <c r="B144" s="2" t="str">
        <f t="shared" si="13"/>
        <v>I</v>
      </c>
      <c r="C144" s="54">
        <f t="shared" si="14"/>
        <v>45441.394999999997</v>
      </c>
      <c r="D144" t="str">
        <f t="shared" si="15"/>
        <v>vis</v>
      </c>
      <c r="E144">
        <f>VLOOKUP(C144,Active!C$21:E$948,3,FALSE)</f>
        <v>-544.00986353981909</v>
      </c>
      <c r="F144" s="2" t="s">
        <v>287</v>
      </c>
      <c r="G144" t="str">
        <f t="shared" si="16"/>
        <v>45441.395</v>
      </c>
      <c r="H144" s="54">
        <f t="shared" si="17"/>
        <v>-544</v>
      </c>
      <c r="I144" s="95" t="s">
        <v>691</v>
      </c>
      <c r="J144" s="96" t="s">
        <v>692</v>
      </c>
      <c r="K144" s="95">
        <v>-544</v>
      </c>
      <c r="L144" s="95" t="s">
        <v>693</v>
      </c>
      <c r="M144" s="96" t="s">
        <v>291</v>
      </c>
      <c r="N144" s="96"/>
      <c r="O144" s="97" t="s">
        <v>392</v>
      </c>
      <c r="P144" s="97" t="s">
        <v>690</v>
      </c>
    </row>
    <row r="145" spans="1:16" x14ac:dyDescent="0.2">
      <c r="A145" s="54" t="str">
        <f t="shared" si="12"/>
        <v> BRNO 26 </v>
      </c>
      <c r="B145" s="2" t="str">
        <f t="shared" si="13"/>
        <v>I</v>
      </c>
      <c r="C145" s="54">
        <f t="shared" si="14"/>
        <v>45489.481</v>
      </c>
      <c r="D145" t="str">
        <f t="shared" si="15"/>
        <v>vis</v>
      </c>
      <c r="E145">
        <f>VLOOKUP(C145,Active!C$21:E$948,3,FALSE)</f>
        <v>-474.05438040093958</v>
      </c>
      <c r="F145" s="2" t="s">
        <v>287</v>
      </c>
      <c r="G145" t="str">
        <f t="shared" si="16"/>
        <v>45489.481</v>
      </c>
      <c r="H145" s="54">
        <f t="shared" si="17"/>
        <v>-474</v>
      </c>
      <c r="I145" s="95" t="s">
        <v>694</v>
      </c>
      <c r="J145" s="96" t="s">
        <v>695</v>
      </c>
      <c r="K145" s="95">
        <v>-474</v>
      </c>
      <c r="L145" s="95" t="s">
        <v>696</v>
      </c>
      <c r="M145" s="96" t="s">
        <v>291</v>
      </c>
      <c r="N145" s="96"/>
      <c r="O145" s="97" t="s">
        <v>697</v>
      </c>
      <c r="P145" s="97" t="s">
        <v>155</v>
      </c>
    </row>
    <row r="146" spans="1:16" x14ac:dyDescent="0.2">
      <c r="A146" s="54" t="str">
        <f t="shared" si="12"/>
        <v> BBS 69 </v>
      </c>
      <c r="B146" s="2" t="str">
        <f t="shared" si="13"/>
        <v>I</v>
      </c>
      <c r="C146" s="54">
        <f t="shared" si="14"/>
        <v>45662.733999999997</v>
      </c>
      <c r="D146" t="str">
        <f t="shared" si="15"/>
        <v>vis</v>
      </c>
      <c r="E146">
        <f>VLOOKUP(C146,Active!C$21:E$948,3,FALSE)</f>
        <v>-222.00602286944758</v>
      </c>
      <c r="F146" s="2" t="s">
        <v>287</v>
      </c>
      <c r="G146" t="str">
        <f t="shared" si="16"/>
        <v>45662.734</v>
      </c>
      <c r="H146" s="54">
        <f t="shared" si="17"/>
        <v>-222</v>
      </c>
      <c r="I146" s="95" t="s">
        <v>698</v>
      </c>
      <c r="J146" s="96" t="s">
        <v>699</v>
      </c>
      <c r="K146" s="95">
        <v>-222</v>
      </c>
      <c r="L146" s="95" t="s">
        <v>700</v>
      </c>
      <c r="M146" s="96" t="s">
        <v>291</v>
      </c>
      <c r="N146" s="96"/>
      <c r="O146" s="97" t="s">
        <v>392</v>
      </c>
      <c r="P146" s="97" t="s">
        <v>701</v>
      </c>
    </row>
    <row r="147" spans="1:16" x14ac:dyDescent="0.2">
      <c r="A147" s="54" t="str">
        <f t="shared" si="12"/>
        <v> BBS 72 </v>
      </c>
      <c r="B147" s="2" t="str">
        <f t="shared" si="13"/>
        <v>I</v>
      </c>
      <c r="C147" s="54">
        <f t="shared" si="14"/>
        <v>45792.652999999998</v>
      </c>
      <c r="D147" t="str">
        <f t="shared" si="15"/>
        <v>vis</v>
      </c>
      <c r="E147">
        <f>VLOOKUP(C147,Active!C$21:E$948,3,FALSE)</f>
        <v>-32.999941808023486</v>
      </c>
      <c r="F147" s="2" t="s">
        <v>287</v>
      </c>
      <c r="G147" t="str">
        <f t="shared" si="16"/>
        <v>45792.653</v>
      </c>
      <c r="H147" s="54">
        <f t="shared" si="17"/>
        <v>-33</v>
      </c>
      <c r="I147" s="95" t="s">
        <v>702</v>
      </c>
      <c r="J147" s="96" t="s">
        <v>703</v>
      </c>
      <c r="K147" s="95">
        <v>-33</v>
      </c>
      <c r="L147" s="95" t="s">
        <v>517</v>
      </c>
      <c r="M147" s="96" t="s">
        <v>291</v>
      </c>
      <c r="N147" s="96"/>
      <c r="O147" s="97" t="s">
        <v>704</v>
      </c>
      <c r="P147" s="97" t="s">
        <v>705</v>
      </c>
    </row>
    <row r="148" spans="1:16" x14ac:dyDescent="0.2">
      <c r="A148" s="54" t="str">
        <f t="shared" si="12"/>
        <v> BBS 71 </v>
      </c>
      <c r="B148" s="2" t="str">
        <f t="shared" si="13"/>
        <v>I</v>
      </c>
      <c r="C148" s="54">
        <f t="shared" si="14"/>
        <v>45815.330999999998</v>
      </c>
      <c r="D148" t="str">
        <f t="shared" si="15"/>
        <v>vis</v>
      </c>
      <c r="E148">
        <f>VLOOKUP(C148,Active!C$21:E$948,3,FALSE)</f>
        <v>-8.0013966063916721E-3</v>
      </c>
      <c r="F148" s="2" t="s">
        <v>287</v>
      </c>
      <c r="G148" t="str">
        <f t="shared" si="16"/>
        <v>45815.331</v>
      </c>
      <c r="H148" s="54">
        <f t="shared" si="17"/>
        <v>0</v>
      </c>
      <c r="I148" s="95" t="s">
        <v>706</v>
      </c>
      <c r="J148" s="96" t="s">
        <v>707</v>
      </c>
      <c r="K148" s="95">
        <v>0</v>
      </c>
      <c r="L148" s="95" t="s">
        <v>472</v>
      </c>
      <c r="M148" s="96" t="s">
        <v>291</v>
      </c>
      <c r="N148" s="96"/>
      <c r="O148" s="97" t="s">
        <v>392</v>
      </c>
      <c r="P148" s="97" t="s">
        <v>708</v>
      </c>
    </row>
    <row r="149" spans="1:16" x14ac:dyDescent="0.2">
      <c r="A149" s="54" t="str">
        <f t="shared" si="12"/>
        <v> BRNO 27 </v>
      </c>
      <c r="B149" s="2" t="str">
        <f t="shared" si="13"/>
        <v>I</v>
      </c>
      <c r="C149" s="54">
        <f t="shared" si="14"/>
        <v>45854.504999999997</v>
      </c>
      <c r="D149" t="str">
        <f t="shared" si="15"/>
        <v>vis</v>
      </c>
      <c r="E149">
        <f>VLOOKUP(C149,Active!C$21:E$948,3,FALSE)</f>
        <v>56.982309639500372</v>
      </c>
      <c r="F149" s="2" t="s">
        <v>287</v>
      </c>
      <c r="G149" t="str">
        <f t="shared" si="16"/>
        <v>45854.505</v>
      </c>
      <c r="H149" s="54">
        <f t="shared" si="17"/>
        <v>57</v>
      </c>
      <c r="I149" s="95" t="s">
        <v>709</v>
      </c>
      <c r="J149" s="96" t="s">
        <v>710</v>
      </c>
      <c r="K149" s="95">
        <v>57</v>
      </c>
      <c r="L149" s="95" t="s">
        <v>607</v>
      </c>
      <c r="M149" s="96" t="s">
        <v>291</v>
      </c>
      <c r="N149" s="96"/>
      <c r="O149" s="97" t="s">
        <v>711</v>
      </c>
      <c r="P149" s="97" t="s">
        <v>712</v>
      </c>
    </row>
    <row r="150" spans="1:16" x14ac:dyDescent="0.2">
      <c r="A150" s="54" t="str">
        <f t="shared" si="12"/>
        <v> BRNO 27 </v>
      </c>
      <c r="B150" s="2" t="str">
        <f t="shared" si="13"/>
        <v>I</v>
      </c>
      <c r="C150" s="54">
        <f t="shared" si="14"/>
        <v>45854.508000000002</v>
      </c>
      <c r="D150" t="str">
        <f t="shared" si="15"/>
        <v>vis</v>
      </c>
      <c r="E150">
        <f>VLOOKUP(C150,Active!C$21:E$948,3,FALSE)</f>
        <v>56.986674037656051</v>
      </c>
      <c r="F150" s="2" t="s">
        <v>287</v>
      </c>
      <c r="G150" t="str">
        <f t="shared" si="16"/>
        <v>45854.508</v>
      </c>
      <c r="H150" s="54">
        <f t="shared" si="17"/>
        <v>57</v>
      </c>
      <c r="I150" s="95" t="s">
        <v>713</v>
      </c>
      <c r="J150" s="96" t="s">
        <v>714</v>
      </c>
      <c r="K150" s="95">
        <v>57</v>
      </c>
      <c r="L150" s="95" t="s">
        <v>715</v>
      </c>
      <c r="M150" s="96" t="s">
        <v>291</v>
      </c>
      <c r="N150" s="96"/>
      <c r="O150" s="97" t="s">
        <v>296</v>
      </c>
      <c r="P150" s="97" t="s">
        <v>712</v>
      </c>
    </row>
    <row r="151" spans="1:16" x14ac:dyDescent="0.2">
      <c r="A151" s="54" t="str">
        <f t="shared" si="12"/>
        <v> BBS 75 </v>
      </c>
      <c r="B151" s="2" t="str">
        <f t="shared" si="13"/>
        <v>I</v>
      </c>
      <c r="C151" s="54">
        <f t="shared" si="14"/>
        <v>46054.521999999997</v>
      </c>
      <c r="D151" t="str">
        <f t="shared" si="15"/>
        <v>vis</v>
      </c>
      <c r="E151">
        <f>VLOOKUP(C151,Active!C$21:E$948,3,FALSE)</f>
        <v>347.96691786202626</v>
      </c>
      <c r="F151" s="2" t="s">
        <v>287</v>
      </c>
      <c r="G151" t="str">
        <f t="shared" si="16"/>
        <v>46054.522</v>
      </c>
      <c r="H151" s="54">
        <f t="shared" si="17"/>
        <v>348</v>
      </c>
      <c r="I151" s="95" t="s">
        <v>716</v>
      </c>
      <c r="J151" s="96" t="s">
        <v>717</v>
      </c>
      <c r="K151" s="95">
        <v>348</v>
      </c>
      <c r="L151" s="95" t="s">
        <v>718</v>
      </c>
      <c r="M151" s="96" t="s">
        <v>291</v>
      </c>
      <c r="N151" s="96"/>
      <c r="O151" s="97" t="s">
        <v>719</v>
      </c>
      <c r="P151" s="97" t="s">
        <v>720</v>
      </c>
    </row>
    <row r="152" spans="1:16" x14ac:dyDescent="0.2">
      <c r="A152" s="54" t="str">
        <f t="shared" si="12"/>
        <v> AOEB 1 </v>
      </c>
      <c r="B152" s="2" t="str">
        <f t="shared" si="13"/>
        <v>I</v>
      </c>
      <c r="C152" s="54">
        <f t="shared" si="14"/>
        <v>46091.667999999998</v>
      </c>
      <c r="D152" t="str">
        <f t="shared" si="15"/>
        <v>vis</v>
      </c>
      <c r="E152">
        <f>VLOOKUP(C152,Active!C$21:E$948,3,FALSE)</f>
        <v>402.00689574907653</v>
      </c>
      <c r="F152" s="2" t="s">
        <v>287</v>
      </c>
      <c r="G152" t="str">
        <f t="shared" si="16"/>
        <v>46091.668</v>
      </c>
      <c r="H152" s="54">
        <f t="shared" si="17"/>
        <v>402</v>
      </c>
      <c r="I152" s="95" t="s">
        <v>721</v>
      </c>
      <c r="J152" s="96" t="s">
        <v>722</v>
      </c>
      <c r="K152" s="95">
        <v>402</v>
      </c>
      <c r="L152" s="95" t="s">
        <v>399</v>
      </c>
      <c r="M152" s="96" t="s">
        <v>291</v>
      </c>
      <c r="N152" s="96"/>
      <c r="O152" s="97" t="s">
        <v>445</v>
      </c>
      <c r="P152" s="97" t="s">
        <v>135</v>
      </c>
    </row>
    <row r="153" spans="1:16" x14ac:dyDescent="0.2">
      <c r="A153" s="54" t="str">
        <f t="shared" si="12"/>
        <v> BBS 76 </v>
      </c>
      <c r="B153" s="2" t="str">
        <f t="shared" si="13"/>
        <v>I</v>
      </c>
      <c r="C153" s="54">
        <f t="shared" si="14"/>
        <v>46116.419000000002</v>
      </c>
      <c r="D153" t="str">
        <f t="shared" si="15"/>
        <v>vis</v>
      </c>
      <c r="E153">
        <f>VLOOKUP(C153,Active!C$21:E$948,3,FALSE)</f>
        <v>438.01463528180057</v>
      </c>
      <c r="F153" s="2" t="s">
        <v>287</v>
      </c>
      <c r="G153" t="str">
        <f t="shared" si="16"/>
        <v>46116.419</v>
      </c>
      <c r="H153" s="54">
        <f t="shared" si="17"/>
        <v>438</v>
      </c>
      <c r="I153" s="95" t="s">
        <v>723</v>
      </c>
      <c r="J153" s="96" t="s">
        <v>724</v>
      </c>
      <c r="K153" s="95">
        <v>438</v>
      </c>
      <c r="L153" s="95" t="s">
        <v>360</v>
      </c>
      <c r="M153" s="96" t="s">
        <v>291</v>
      </c>
      <c r="N153" s="96"/>
      <c r="O153" s="97" t="s">
        <v>396</v>
      </c>
      <c r="P153" s="97" t="s">
        <v>725</v>
      </c>
    </row>
    <row r="154" spans="1:16" x14ac:dyDescent="0.2">
      <c r="A154" s="54" t="str">
        <f t="shared" si="12"/>
        <v> AOEB 1 </v>
      </c>
      <c r="B154" s="2" t="str">
        <f t="shared" si="13"/>
        <v>I</v>
      </c>
      <c r="C154" s="54">
        <f t="shared" si="14"/>
        <v>46144.601000000002</v>
      </c>
      <c r="D154" t="str">
        <f t="shared" si="15"/>
        <v>vis</v>
      </c>
      <c r="E154">
        <f>VLOOKUP(C154,Active!C$21:E$948,3,FALSE)</f>
        <v>479.01379149815938</v>
      </c>
      <c r="F154" s="2" t="s">
        <v>287</v>
      </c>
      <c r="G154" t="str">
        <f t="shared" si="16"/>
        <v>46144.601</v>
      </c>
      <c r="H154" s="54">
        <f t="shared" si="17"/>
        <v>479</v>
      </c>
      <c r="I154" s="95" t="s">
        <v>726</v>
      </c>
      <c r="J154" s="96" t="s">
        <v>727</v>
      </c>
      <c r="K154" s="95">
        <v>479</v>
      </c>
      <c r="L154" s="95" t="s">
        <v>463</v>
      </c>
      <c r="M154" s="96" t="s">
        <v>291</v>
      </c>
      <c r="N154" s="96"/>
      <c r="O154" s="97" t="s">
        <v>445</v>
      </c>
      <c r="P154" s="97" t="s">
        <v>135</v>
      </c>
    </row>
    <row r="155" spans="1:16" x14ac:dyDescent="0.2">
      <c r="A155" s="54" t="str">
        <f t="shared" si="12"/>
        <v> AOEB 1 </v>
      </c>
      <c r="B155" s="2" t="str">
        <f t="shared" si="13"/>
        <v>I</v>
      </c>
      <c r="C155" s="54">
        <f t="shared" si="14"/>
        <v>46170.714999999997</v>
      </c>
      <c r="D155" t="str">
        <f t="shared" si="15"/>
        <v>vis</v>
      </c>
      <c r="E155">
        <f>VLOOKUP(C155,Active!C$21:E$948,3,FALSE)</f>
        <v>517.00442259012323</v>
      </c>
      <c r="F155" s="2" t="s">
        <v>287</v>
      </c>
      <c r="G155" t="str">
        <f t="shared" si="16"/>
        <v>46170.715</v>
      </c>
      <c r="H155" s="54">
        <f t="shared" si="17"/>
        <v>517</v>
      </c>
      <c r="I155" s="95" t="s">
        <v>728</v>
      </c>
      <c r="J155" s="96" t="s">
        <v>729</v>
      </c>
      <c r="K155" s="95">
        <v>517</v>
      </c>
      <c r="L155" s="95" t="s">
        <v>405</v>
      </c>
      <c r="M155" s="96" t="s">
        <v>291</v>
      </c>
      <c r="N155" s="96"/>
      <c r="O155" s="97" t="s">
        <v>730</v>
      </c>
      <c r="P155" s="97" t="s">
        <v>135</v>
      </c>
    </row>
    <row r="156" spans="1:16" x14ac:dyDescent="0.2">
      <c r="A156" s="54" t="str">
        <f t="shared" si="12"/>
        <v> BBS 76 </v>
      </c>
      <c r="B156" s="2" t="str">
        <f t="shared" si="13"/>
        <v>I</v>
      </c>
      <c r="C156" s="54">
        <f t="shared" si="14"/>
        <v>46171.404000000002</v>
      </c>
      <c r="D156" t="str">
        <f t="shared" si="15"/>
        <v>vis</v>
      </c>
      <c r="E156">
        <f>VLOOKUP(C156,Active!C$21:E$948,3,FALSE)</f>
        <v>518.00677936513227</v>
      </c>
      <c r="F156" s="2" t="s">
        <v>287</v>
      </c>
      <c r="G156" t="str">
        <f t="shared" si="16"/>
        <v>46171.404</v>
      </c>
      <c r="H156" s="54">
        <f t="shared" si="17"/>
        <v>518</v>
      </c>
      <c r="I156" s="95" t="s">
        <v>731</v>
      </c>
      <c r="J156" s="96" t="s">
        <v>732</v>
      </c>
      <c r="K156" s="95">
        <v>518</v>
      </c>
      <c r="L156" s="95" t="s">
        <v>399</v>
      </c>
      <c r="M156" s="96" t="s">
        <v>291</v>
      </c>
      <c r="N156" s="96"/>
      <c r="O156" s="97" t="s">
        <v>396</v>
      </c>
      <c r="P156" s="97" t="s">
        <v>725</v>
      </c>
    </row>
    <row r="157" spans="1:16" x14ac:dyDescent="0.2">
      <c r="A157" s="54" t="str">
        <f t="shared" si="12"/>
        <v> BRNO 27 </v>
      </c>
      <c r="B157" s="2" t="str">
        <f t="shared" si="13"/>
        <v>I</v>
      </c>
      <c r="C157" s="54">
        <f t="shared" si="14"/>
        <v>46175.527000000002</v>
      </c>
      <c r="D157" t="str">
        <f t="shared" si="15"/>
        <v>vis</v>
      </c>
      <c r="E157">
        <f>VLOOKUP(C157,Active!C$21:E$948,3,FALSE)</f>
        <v>524.00491722192123</v>
      </c>
      <c r="F157" s="2" t="s">
        <v>287</v>
      </c>
      <c r="G157" t="str">
        <f t="shared" si="16"/>
        <v>46175.527</v>
      </c>
      <c r="H157" s="54">
        <f t="shared" si="17"/>
        <v>524</v>
      </c>
      <c r="I157" s="95" t="s">
        <v>733</v>
      </c>
      <c r="J157" s="96" t="s">
        <v>734</v>
      </c>
      <c r="K157" s="95">
        <v>524</v>
      </c>
      <c r="L157" s="95" t="s">
        <v>405</v>
      </c>
      <c r="M157" s="96" t="s">
        <v>291</v>
      </c>
      <c r="N157" s="96"/>
      <c r="O157" s="97" t="s">
        <v>735</v>
      </c>
      <c r="P157" s="97" t="s">
        <v>712</v>
      </c>
    </row>
    <row r="158" spans="1:16" x14ac:dyDescent="0.2">
      <c r="A158" s="54" t="str">
        <f t="shared" si="12"/>
        <v> AOEB 1 </v>
      </c>
      <c r="B158" s="2" t="str">
        <f t="shared" si="13"/>
        <v>I</v>
      </c>
      <c r="C158" s="54">
        <f t="shared" si="14"/>
        <v>46181.718999999997</v>
      </c>
      <c r="D158" t="str">
        <f t="shared" si="15"/>
        <v>vis</v>
      </c>
      <c r="E158">
        <f>VLOOKUP(C158,Active!C$21:E$948,3,FALSE)</f>
        <v>533.01303500247275</v>
      </c>
      <c r="F158" s="2" t="s">
        <v>287</v>
      </c>
      <c r="G158" t="str">
        <f t="shared" si="16"/>
        <v>46181.719</v>
      </c>
      <c r="H158" s="54">
        <f t="shared" si="17"/>
        <v>533</v>
      </c>
      <c r="I158" s="95" t="s">
        <v>736</v>
      </c>
      <c r="J158" s="96" t="s">
        <v>737</v>
      </c>
      <c r="K158" s="95">
        <v>533</v>
      </c>
      <c r="L158" s="95" t="s">
        <v>463</v>
      </c>
      <c r="M158" s="96" t="s">
        <v>291</v>
      </c>
      <c r="N158" s="96"/>
      <c r="O158" s="97" t="s">
        <v>730</v>
      </c>
      <c r="P158" s="97" t="s">
        <v>135</v>
      </c>
    </row>
    <row r="159" spans="1:16" x14ac:dyDescent="0.2">
      <c r="A159" s="54" t="str">
        <f t="shared" si="12"/>
        <v> AOEB 1 </v>
      </c>
      <c r="B159" s="2" t="str">
        <f t="shared" si="13"/>
        <v>I</v>
      </c>
      <c r="C159" s="54">
        <f t="shared" si="14"/>
        <v>46469.72</v>
      </c>
      <c r="D159" t="str">
        <f t="shared" si="15"/>
        <v>vis</v>
      </c>
      <c r="E159">
        <f>VLOOKUP(C159,Active!C$21:E$948,3,FALSE)</f>
        <v>951.99671215339924</v>
      </c>
      <c r="F159" s="2" t="s">
        <v>287</v>
      </c>
      <c r="G159" t="str">
        <f t="shared" si="16"/>
        <v>46469.720</v>
      </c>
      <c r="H159" s="54">
        <f t="shared" si="17"/>
        <v>952</v>
      </c>
      <c r="I159" s="95" t="s">
        <v>738</v>
      </c>
      <c r="J159" s="96" t="s">
        <v>739</v>
      </c>
      <c r="K159" s="95">
        <v>952</v>
      </c>
      <c r="L159" s="95" t="s">
        <v>379</v>
      </c>
      <c r="M159" s="96" t="s">
        <v>291</v>
      </c>
      <c r="N159" s="96"/>
      <c r="O159" s="97" t="s">
        <v>730</v>
      </c>
      <c r="P159" s="97" t="s">
        <v>135</v>
      </c>
    </row>
    <row r="160" spans="1:16" x14ac:dyDescent="0.2">
      <c r="A160" s="54" t="str">
        <f t="shared" si="12"/>
        <v> AOEB 1 </v>
      </c>
      <c r="B160" s="2" t="str">
        <f t="shared" si="13"/>
        <v>I</v>
      </c>
      <c r="C160" s="54">
        <f t="shared" si="14"/>
        <v>46544.648000000001</v>
      </c>
      <c r="D160" t="str">
        <f t="shared" si="15"/>
        <v>vis</v>
      </c>
      <c r="E160">
        <f>VLOOKUP(C160,Active!C$21:E$948,3,FALSE)</f>
        <v>1061.0019203351908</v>
      </c>
      <c r="F160" s="2" t="s">
        <v>287</v>
      </c>
      <c r="G160" t="str">
        <f t="shared" si="16"/>
        <v>46544.648</v>
      </c>
      <c r="H160" s="54">
        <f t="shared" si="17"/>
        <v>1061</v>
      </c>
      <c r="I160" s="95" t="s">
        <v>740</v>
      </c>
      <c r="J160" s="96" t="s">
        <v>741</v>
      </c>
      <c r="K160" s="95">
        <v>1061</v>
      </c>
      <c r="L160" s="95" t="s">
        <v>385</v>
      </c>
      <c r="M160" s="96" t="s">
        <v>291</v>
      </c>
      <c r="N160" s="96"/>
      <c r="O160" s="97" t="s">
        <v>445</v>
      </c>
      <c r="P160" s="97" t="s">
        <v>135</v>
      </c>
    </row>
    <row r="161" spans="1:16" x14ac:dyDescent="0.2">
      <c r="A161" s="54" t="str">
        <f t="shared" si="12"/>
        <v> BBS 81 </v>
      </c>
      <c r="B161" s="2" t="str">
        <f t="shared" si="13"/>
        <v>I</v>
      </c>
      <c r="C161" s="54">
        <f t="shared" si="14"/>
        <v>46657.38</v>
      </c>
      <c r="D161" t="str">
        <f t="shared" si="15"/>
        <v>vis</v>
      </c>
      <c r="E161">
        <f>VLOOKUP(C161,Active!C$21:E$948,3,FALSE)</f>
        <v>1225.0043643981492</v>
      </c>
      <c r="F161" s="2" t="s">
        <v>287</v>
      </c>
      <c r="G161" t="str">
        <f t="shared" si="16"/>
        <v>46657.380</v>
      </c>
      <c r="H161" s="54">
        <f t="shared" si="17"/>
        <v>1225</v>
      </c>
      <c r="I161" s="95" t="s">
        <v>742</v>
      </c>
      <c r="J161" s="96" t="s">
        <v>743</v>
      </c>
      <c r="K161" s="95">
        <v>1225</v>
      </c>
      <c r="L161" s="95" t="s">
        <v>405</v>
      </c>
      <c r="M161" s="96" t="s">
        <v>291</v>
      </c>
      <c r="N161" s="96"/>
      <c r="O161" s="97" t="s">
        <v>719</v>
      </c>
      <c r="P161" s="97" t="s">
        <v>744</v>
      </c>
    </row>
    <row r="162" spans="1:16" x14ac:dyDescent="0.2">
      <c r="A162" s="54" t="str">
        <f t="shared" si="12"/>
        <v> BBS 81 </v>
      </c>
      <c r="B162" s="2" t="str">
        <f t="shared" si="13"/>
        <v>I</v>
      </c>
      <c r="C162" s="54">
        <f t="shared" si="14"/>
        <v>46681.432999999997</v>
      </c>
      <c r="D162" t="str">
        <f t="shared" si="15"/>
        <v>vis</v>
      </c>
      <c r="E162">
        <f>VLOOKUP(C162,Active!C$21:E$948,3,FALSE)</f>
        <v>1259.9966539614181</v>
      </c>
      <c r="F162" s="2" t="s">
        <v>287</v>
      </c>
      <c r="G162" t="str">
        <f t="shared" si="16"/>
        <v>46681.433</v>
      </c>
      <c r="H162" s="54">
        <f t="shared" si="17"/>
        <v>1260</v>
      </c>
      <c r="I162" s="95" t="s">
        <v>745</v>
      </c>
      <c r="J162" s="96" t="s">
        <v>746</v>
      </c>
      <c r="K162" s="95">
        <v>1260</v>
      </c>
      <c r="L162" s="95" t="s">
        <v>379</v>
      </c>
      <c r="M162" s="96" t="s">
        <v>291</v>
      </c>
      <c r="N162" s="96"/>
      <c r="O162" s="97" t="s">
        <v>719</v>
      </c>
      <c r="P162" s="97" t="s">
        <v>744</v>
      </c>
    </row>
    <row r="163" spans="1:16" x14ac:dyDescent="0.2">
      <c r="A163" s="54" t="str">
        <f t="shared" si="12"/>
        <v> AOEB 1 </v>
      </c>
      <c r="B163" s="2" t="str">
        <f t="shared" si="13"/>
        <v>I</v>
      </c>
      <c r="C163" s="54">
        <f t="shared" si="14"/>
        <v>46880.764000000003</v>
      </c>
      <c r="D163" t="str">
        <f t="shared" si="15"/>
        <v>vis</v>
      </c>
      <c r="E163">
        <f>VLOOKUP(C163,Active!C$21:E$948,3,FALSE)</f>
        <v>1549.9832698071014</v>
      </c>
      <c r="F163" s="2" t="s">
        <v>287</v>
      </c>
      <c r="G163" t="str">
        <f t="shared" si="16"/>
        <v>46880.764</v>
      </c>
      <c r="H163" s="54">
        <f t="shared" si="17"/>
        <v>1550</v>
      </c>
      <c r="I163" s="95" t="s">
        <v>747</v>
      </c>
      <c r="J163" s="96" t="s">
        <v>748</v>
      </c>
      <c r="K163" s="95">
        <v>1550</v>
      </c>
      <c r="L163" s="95" t="s">
        <v>607</v>
      </c>
      <c r="M163" s="96" t="s">
        <v>291</v>
      </c>
      <c r="N163" s="96"/>
      <c r="O163" s="97" t="s">
        <v>730</v>
      </c>
      <c r="P163" s="97" t="s">
        <v>135</v>
      </c>
    </row>
    <row r="164" spans="1:16" x14ac:dyDescent="0.2">
      <c r="A164" s="54" t="str">
        <f t="shared" si="12"/>
        <v> BBS 83 </v>
      </c>
      <c r="B164" s="2" t="str">
        <f t="shared" si="13"/>
        <v>I</v>
      </c>
      <c r="C164" s="54">
        <f t="shared" si="14"/>
        <v>46901.394999999997</v>
      </c>
      <c r="D164" t="str">
        <f t="shared" si="15"/>
        <v>vis</v>
      </c>
      <c r="E164">
        <f>VLOOKUP(C164,Active!C$21:E$948,3,FALSE)</f>
        <v>1579.9972358811708</v>
      </c>
      <c r="F164" s="2" t="s">
        <v>287</v>
      </c>
      <c r="G164" t="str">
        <f t="shared" si="16"/>
        <v>46901.395</v>
      </c>
      <c r="H164" s="54">
        <f t="shared" si="17"/>
        <v>1580</v>
      </c>
      <c r="I164" s="95" t="s">
        <v>749</v>
      </c>
      <c r="J164" s="96" t="s">
        <v>750</v>
      </c>
      <c r="K164" s="95">
        <v>1580</v>
      </c>
      <c r="L164" s="95" t="s">
        <v>379</v>
      </c>
      <c r="M164" s="96" t="s">
        <v>291</v>
      </c>
      <c r="N164" s="96"/>
      <c r="O164" s="97" t="s">
        <v>392</v>
      </c>
      <c r="P164" s="97" t="s">
        <v>751</v>
      </c>
    </row>
    <row r="165" spans="1:16" x14ac:dyDescent="0.2">
      <c r="A165" s="54" t="str">
        <f t="shared" si="12"/>
        <v> BBS 84 </v>
      </c>
      <c r="B165" s="2" t="str">
        <f t="shared" si="13"/>
        <v>I</v>
      </c>
      <c r="C165" s="54">
        <f t="shared" si="14"/>
        <v>46903.461000000003</v>
      </c>
      <c r="D165" t="str">
        <f t="shared" si="15"/>
        <v>vis</v>
      </c>
      <c r="E165">
        <f>VLOOKUP(C165,Active!C$21:E$948,3,FALSE)</f>
        <v>1583.0028514067988</v>
      </c>
      <c r="F165" s="2" t="s">
        <v>287</v>
      </c>
      <c r="G165" t="str">
        <f t="shared" si="16"/>
        <v>46903.461</v>
      </c>
      <c r="H165" s="54">
        <f t="shared" si="17"/>
        <v>1583</v>
      </c>
      <c r="I165" s="95" t="s">
        <v>752</v>
      </c>
      <c r="J165" s="96" t="s">
        <v>753</v>
      </c>
      <c r="K165" s="95">
        <v>1583</v>
      </c>
      <c r="L165" s="95" t="s">
        <v>357</v>
      </c>
      <c r="M165" s="96" t="s">
        <v>291</v>
      </c>
      <c r="N165" s="96"/>
      <c r="O165" s="97" t="s">
        <v>754</v>
      </c>
      <c r="P165" s="97" t="s">
        <v>755</v>
      </c>
    </row>
    <row r="166" spans="1:16" x14ac:dyDescent="0.2">
      <c r="A166" s="54" t="str">
        <f t="shared" si="12"/>
        <v> BBS 83 </v>
      </c>
      <c r="B166" s="2" t="str">
        <f t="shared" si="13"/>
        <v>I</v>
      </c>
      <c r="C166" s="54">
        <f t="shared" si="14"/>
        <v>46910.332000000002</v>
      </c>
      <c r="D166" t="str">
        <f t="shared" si="15"/>
        <v>vis</v>
      </c>
      <c r="E166">
        <f>VLOOKUP(C166,Active!C$21:E$948,3,FALSE)</f>
        <v>1592.9987779685248</v>
      </c>
      <c r="F166" s="2" t="s">
        <v>287</v>
      </c>
      <c r="G166" t="str">
        <f t="shared" si="16"/>
        <v>46910.332</v>
      </c>
      <c r="H166" s="54">
        <f t="shared" si="17"/>
        <v>1593</v>
      </c>
      <c r="I166" s="95" t="s">
        <v>756</v>
      </c>
      <c r="J166" s="96" t="s">
        <v>757</v>
      </c>
      <c r="K166" s="95">
        <v>1593</v>
      </c>
      <c r="L166" s="95" t="s">
        <v>402</v>
      </c>
      <c r="M166" s="96" t="s">
        <v>291</v>
      </c>
      <c r="N166" s="96"/>
      <c r="O166" s="97" t="s">
        <v>392</v>
      </c>
      <c r="P166" s="97" t="s">
        <v>751</v>
      </c>
    </row>
    <row r="167" spans="1:16" x14ac:dyDescent="0.2">
      <c r="A167" s="54" t="str">
        <f t="shared" si="12"/>
        <v> BBS 84 </v>
      </c>
      <c r="B167" s="2" t="str">
        <f t="shared" si="13"/>
        <v>I</v>
      </c>
      <c r="C167" s="54">
        <f t="shared" si="14"/>
        <v>46914.447</v>
      </c>
      <c r="D167" t="str">
        <f t="shared" si="15"/>
        <v>vis</v>
      </c>
      <c r="E167">
        <f>VLOOKUP(C167,Active!C$21:E$948,3,FALSE)</f>
        <v>1598.985277430246</v>
      </c>
      <c r="F167" s="2" t="s">
        <v>287</v>
      </c>
      <c r="G167" t="str">
        <f t="shared" si="16"/>
        <v>46914.447</v>
      </c>
      <c r="H167" s="54">
        <f t="shared" si="17"/>
        <v>1599</v>
      </c>
      <c r="I167" s="95" t="s">
        <v>758</v>
      </c>
      <c r="J167" s="96" t="s">
        <v>759</v>
      </c>
      <c r="K167" s="95">
        <v>1599</v>
      </c>
      <c r="L167" s="95" t="s">
        <v>525</v>
      </c>
      <c r="M167" s="96" t="s">
        <v>291</v>
      </c>
      <c r="N167" s="96"/>
      <c r="O167" s="97" t="s">
        <v>396</v>
      </c>
      <c r="P167" s="97" t="s">
        <v>755</v>
      </c>
    </row>
    <row r="168" spans="1:16" x14ac:dyDescent="0.2">
      <c r="A168" s="54" t="str">
        <f t="shared" si="12"/>
        <v> BRNO 30 </v>
      </c>
      <c r="B168" s="2" t="str">
        <f t="shared" si="13"/>
        <v>I</v>
      </c>
      <c r="C168" s="54">
        <f t="shared" si="14"/>
        <v>46914.453000000001</v>
      </c>
      <c r="D168" t="str">
        <f t="shared" si="15"/>
        <v>vis</v>
      </c>
      <c r="E168">
        <f>VLOOKUP(C168,Active!C$21:E$948,3,FALSE)</f>
        <v>1598.9940062265468</v>
      </c>
      <c r="F168" s="2" t="s">
        <v>287</v>
      </c>
      <c r="G168" t="str">
        <f t="shared" si="16"/>
        <v>46914.453</v>
      </c>
      <c r="H168" s="54">
        <f t="shared" si="17"/>
        <v>1599</v>
      </c>
      <c r="I168" s="95" t="s">
        <v>760</v>
      </c>
      <c r="J168" s="96" t="s">
        <v>761</v>
      </c>
      <c r="K168" s="95">
        <v>1599</v>
      </c>
      <c r="L168" s="95" t="s">
        <v>700</v>
      </c>
      <c r="M168" s="96" t="s">
        <v>335</v>
      </c>
      <c r="N168" s="96" t="s">
        <v>762</v>
      </c>
      <c r="O168" s="97" t="s">
        <v>556</v>
      </c>
      <c r="P168" s="97" t="s">
        <v>763</v>
      </c>
    </row>
    <row r="169" spans="1:16" x14ac:dyDescent="0.2">
      <c r="A169" s="54" t="str">
        <f t="shared" si="12"/>
        <v> BBS 83 </v>
      </c>
      <c r="B169" s="2" t="str">
        <f t="shared" si="13"/>
        <v>I</v>
      </c>
      <c r="C169" s="54">
        <f t="shared" si="14"/>
        <v>46914.46</v>
      </c>
      <c r="D169" t="str">
        <f t="shared" si="15"/>
        <v>vis</v>
      </c>
      <c r="E169">
        <f>VLOOKUP(C169,Active!C$21:E$948,3,FALSE)</f>
        <v>1599.0041898222257</v>
      </c>
      <c r="F169" s="2" t="s">
        <v>287</v>
      </c>
      <c r="G169" t="str">
        <f t="shared" si="16"/>
        <v>46914.460</v>
      </c>
      <c r="H169" s="54">
        <f t="shared" si="17"/>
        <v>1599</v>
      </c>
      <c r="I169" s="95" t="s">
        <v>764</v>
      </c>
      <c r="J169" s="96" t="s">
        <v>765</v>
      </c>
      <c r="K169" s="95">
        <v>1599</v>
      </c>
      <c r="L169" s="95" t="s">
        <v>405</v>
      </c>
      <c r="M169" s="96" t="s">
        <v>291</v>
      </c>
      <c r="N169" s="96"/>
      <c r="O169" s="97" t="s">
        <v>719</v>
      </c>
      <c r="P169" s="97" t="s">
        <v>751</v>
      </c>
    </row>
    <row r="170" spans="1:16" x14ac:dyDescent="0.2">
      <c r="A170" s="54" t="str">
        <f t="shared" si="12"/>
        <v> AOEB 1 </v>
      </c>
      <c r="B170" s="2" t="str">
        <f t="shared" si="13"/>
        <v>I</v>
      </c>
      <c r="C170" s="54">
        <f t="shared" si="14"/>
        <v>46920.641000000003</v>
      </c>
      <c r="D170" t="str">
        <f t="shared" si="15"/>
        <v>vis</v>
      </c>
      <c r="E170">
        <f>VLOOKUP(C170,Active!C$21:E$948,3,FALSE)</f>
        <v>1607.9963048095749</v>
      </c>
      <c r="F170" s="2" t="s">
        <v>287</v>
      </c>
      <c r="G170" t="str">
        <f t="shared" si="16"/>
        <v>46920.641</v>
      </c>
      <c r="H170" s="54">
        <f t="shared" si="17"/>
        <v>1608</v>
      </c>
      <c r="I170" s="95" t="s">
        <v>766</v>
      </c>
      <c r="J170" s="96" t="s">
        <v>767</v>
      </c>
      <c r="K170" s="95">
        <v>1608</v>
      </c>
      <c r="L170" s="95" t="s">
        <v>444</v>
      </c>
      <c r="M170" s="96" t="s">
        <v>291</v>
      </c>
      <c r="N170" s="96"/>
      <c r="O170" s="97" t="s">
        <v>445</v>
      </c>
      <c r="P170" s="97" t="s">
        <v>135</v>
      </c>
    </row>
    <row r="171" spans="1:16" x14ac:dyDescent="0.2">
      <c r="A171" s="54" t="str">
        <f t="shared" si="12"/>
        <v> AOEB 1 </v>
      </c>
      <c r="B171" s="2" t="str">
        <f t="shared" si="13"/>
        <v>I</v>
      </c>
      <c r="C171" s="54">
        <f t="shared" si="14"/>
        <v>46924.766000000003</v>
      </c>
      <c r="D171" t="str">
        <f t="shared" si="15"/>
        <v>vis</v>
      </c>
      <c r="E171">
        <f>VLOOKUP(C171,Active!C$21:E$948,3,FALSE)</f>
        <v>1613.997352265131</v>
      </c>
      <c r="F171" s="2" t="s">
        <v>287</v>
      </c>
      <c r="G171" t="str">
        <f t="shared" si="16"/>
        <v>46924.766</v>
      </c>
      <c r="H171" s="54">
        <f t="shared" si="17"/>
        <v>1614</v>
      </c>
      <c r="I171" s="95" t="s">
        <v>768</v>
      </c>
      <c r="J171" s="96" t="s">
        <v>769</v>
      </c>
      <c r="K171" s="95">
        <v>1614</v>
      </c>
      <c r="L171" s="95" t="s">
        <v>379</v>
      </c>
      <c r="M171" s="96" t="s">
        <v>291</v>
      </c>
      <c r="N171" s="96"/>
      <c r="O171" s="97" t="s">
        <v>445</v>
      </c>
      <c r="P171" s="97" t="s">
        <v>135</v>
      </c>
    </row>
    <row r="172" spans="1:16" x14ac:dyDescent="0.2">
      <c r="A172" s="54" t="str">
        <f t="shared" si="12"/>
        <v> AOEB 1 </v>
      </c>
      <c r="B172" s="2" t="str">
        <f t="shared" si="13"/>
        <v>I</v>
      </c>
      <c r="C172" s="54">
        <f t="shared" si="14"/>
        <v>46942.639000000003</v>
      </c>
      <c r="D172" t="str">
        <f t="shared" si="15"/>
        <v>vis</v>
      </c>
      <c r="E172">
        <f>VLOOKUP(C172,Active!C$21:E$948,3,FALSE)</f>
        <v>1639.9989816404395</v>
      </c>
      <c r="F172" s="2" t="s">
        <v>287</v>
      </c>
      <c r="G172" t="str">
        <f t="shared" si="16"/>
        <v>46942.639</v>
      </c>
      <c r="H172" s="54">
        <f t="shared" si="17"/>
        <v>1640</v>
      </c>
      <c r="I172" s="95" t="s">
        <v>770</v>
      </c>
      <c r="J172" s="96" t="s">
        <v>771</v>
      </c>
      <c r="K172" s="95">
        <v>1640</v>
      </c>
      <c r="L172" s="95" t="s">
        <v>402</v>
      </c>
      <c r="M172" s="96" t="s">
        <v>291</v>
      </c>
      <c r="N172" s="96"/>
      <c r="O172" s="97" t="s">
        <v>499</v>
      </c>
      <c r="P172" s="97" t="s">
        <v>135</v>
      </c>
    </row>
    <row r="173" spans="1:16" x14ac:dyDescent="0.2">
      <c r="A173" s="54" t="str">
        <f t="shared" si="12"/>
        <v> BBS 84 </v>
      </c>
      <c r="B173" s="2" t="str">
        <f t="shared" si="13"/>
        <v>I</v>
      </c>
      <c r="C173" s="54">
        <f t="shared" si="14"/>
        <v>46943.319000000003</v>
      </c>
      <c r="D173" t="str">
        <f t="shared" si="15"/>
        <v>vis</v>
      </c>
      <c r="E173">
        <f>VLOOKUP(C173,Active!C$21:E$948,3,FALSE)</f>
        <v>1640.988245220992</v>
      </c>
      <c r="F173" s="2" t="s">
        <v>287</v>
      </c>
      <c r="G173" t="str">
        <f t="shared" si="16"/>
        <v>46943.319</v>
      </c>
      <c r="H173" s="54">
        <f t="shared" si="17"/>
        <v>1641</v>
      </c>
      <c r="I173" s="95" t="s">
        <v>772</v>
      </c>
      <c r="J173" s="96" t="s">
        <v>773</v>
      </c>
      <c r="K173" s="95">
        <v>1641</v>
      </c>
      <c r="L173" s="95" t="s">
        <v>555</v>
      </c>
      <c r="M173" s="96" t="s">
        <v>291</v>
      </c>
      <c r="N173" s="96"/>
      <c r="O173" s="97" t="s">
        <v>774</v>
      </c>
      <c r="P173" s="97" t="s">
        <v>755</v>
      </c>
    </row>
    <row r="174" spans="1:16" x14ac:dyDescent="0.2">
      <c r="A174" s="54" t="str">
        <f t="shared" si="12"/>
        <v> AOEB 1 </v>
      </c>
      <c r="B174" s="2" t="str">
        <f t="shared" si="13"/>
        <v>I</v>
      </c>
      <c r="C174" s="54">
        <f t="shared" si="14"/>
        <v>47161.917999999998</v>
      </c>
      <c r="D174" t="str">
        <f t="shared" si="15"/>
        <v>vis</v>
      </c>
      <c r="E174">
        <f>VLOOKUP(C174,Active!C$21:E$948,3,FALSE)</f>
        <v>1959.0059355814838</v>
      </c>
      <c r="F174" s="2" t="s">
        <v>287</v>
      </c>
      <c r="G174" t="str">
        <f t="shared" si="16"/>
        <v>47161.918</v>
      </c>
      <c r="H174" s="54">
        <f t="shared" si="17"/>
        <v>1959</v>
      </c>
      <c r="I174" s="95" t="s">
        <v>775</v>
      </c>
      <c r="J174" s="96" t="s">
        <v>776</v>
      </c>
      <c r="K174" s="95">
        <v>1959</v>
      </c>
      <c r="L174" s="95" t="s">
        <v>345</v>
      </c>
      <c r="M174" s="96" t="s">
        <v>291</v>
      </c>
      <c r="N174" s="96"/>
      <c r="O174" s="97" t="s">
        <v>445</v>
      </c>
      <c r="P174" s="97" t="s">
        <v>135</v>
      </c>
    </row>
    <row r="175" spans="1:16" x14ac:dyDescent="0.2">
      <c r="A175" s="54" t="str">
        <f t="shared" si="12"/>
        <v> AOEB 1 </v>
      </c>
      <c r="B175" s="2" t="str">
        <f t="shared" si="13"/>
        <v>I</v>
      </c>
      <c r="C175" s="54">
        <f t="shared" si="14"/>
        <v>47170.851000000002</v>
      </c>
      <c r="D175" t="str">
        <f t="shared" si="15"/>
        <v>vis</v>
      </c>
      <c r="E175">
        <f>VLOOKUP(C175,Active!C$21:E$948,3,FALSE)</f>
        <v>1972.0016584713037</v>
      </c>
      <c r="F175" s="2" t="s">
        <v>287</v>
      </c>
      <c r="G175" t="str">
        <f t="shared" si="16"/>
        <v>47170.851</v>
      </c>
      <c r="H175" s="54">
        <f t="shared" si="17"/>
        <v>1972</v>
      </c>
      <c r="I175" s="95" t="s">
        <v>777</v>
      </c>
      <c r="J175" s="96" t="s">
        <v>778</v>
      </c>
      <c r="K175" s="95">
        <v>1972</v>
      </c>
      <c r="L175" s="95" t="s">
        <v>385</v>
      </c>
      <c r="M175" s="96" t="s">
        <v>291</v>
      </c>
      <c r="N175" s="96"/>
      <c r="O175" s="97" t="s">
        <v>445</v>
      </c>
      <c r="P175" s="97" t="s">
        <v>135</v>
      </c>
    </row>
    <row r="176" spans="1:16" x14ac:dyDescent="0.2">
      <c r="A176" s="54" t="str">
        <f t="shared" si="12"/>
        <v> BBS 87 </v>
      </c>
      <c r="B176" s="2" t="str">
        <f t="shared" si="13"/>
        <v>I</v>
      </c>
      <c r="C176" s="54">
        <f t="shared" si="14"/>
        <v>47176.349000000002</v>
      </c>
      <c r="D176" t="str">
        <f t="shared" si="15"/>
        <v>vis</v>
      </c>
      <c r="E176">
        <f>VLOOKUP(C176,Active!C$21:E$948,3,FALSE)</f>
        <v>1980.0001454799446</v>
      </c>
      <c r="F176" s="2" t="s">
        <v>287</v>
      </c>
      <c r="G176" t="str">
        <f t="shared" si="16"/>
        <v>47176.349</v>
      </c>
      <c r="H176" s="54">
        <f t="shared" si="17"/>
        <v>1980</v>
      </c>
      <c r="I176" s="95" t="s">
        <v>779</v>
      </c>
      <c r="J176" s="96" t="s">
        <v>780</v>
      </c>
      <c r="K176" s="95">
        <v>1980</v>
      </c>
      <c r="L176" s="95" t="s">
        <v>517</v>
      </c>
      <c r="M176" s="96" t="s">
        <v>291</v>
      </c>
      <c r="N176" s="96"/>
      <c r="O176" s="97" t="s">
        <v>361</v>
      </c>
      <c r="P176" s="97" t="s">
        <v>781</v>
      </c>
    </row>
    <row r="177" spans="1:16" x14ac:dyDescent="0.2">
      <c r="A177" s="54" t="str">
        <f t="shared" si="12"/>
        <v> BBS 87 </v>
      </c>
      <c r="B177" s="2" t="str">
        <f t="shared" si="13"/>
        <v>I</v>
      </c>
      <c r="C177" s="54">
        <f t="shared" si="14"/>
        <v>47207.275000000001</v>
      </c>
      <c r="D177" t="str">
        <f t="shared" si="15"/>
        <v>vis</v>
      </c>
      <c r="E177">
        <f>VLOOKUP(C177,Active!C$21:E$948,3,FALSE)</f>
        <v>2024.9912712037067</v>
      </c>
      <c r="F177" s="2" t="s">
        <v>287</v>
      </c>
      <c r="G177" t="str">
        <f t="shared" si="16"/>
        <v>47207.275</v>
      </c>
      <c r="H177" s="54">
        <f t="shared" si="17"/>
        <v>2025</v>
      </c>
      <c r="I177" s="95" t="s">
        <v>782</v>
      </c>
      <c r="J177" s="96" t="s">
        <v>783</v>
      </c>
      <c r="K177" s="95">
        <v>2025</v>
      </c>
      <c r="L177" s="95" t="s">
        <v>472</v>
      </c>
      <c r="M177" s="96" t="s">
        <v>291</v>
      </c>
      <c r="N177" s="96"/>
      <c r="O177" s="97" t="s">
        <v>361</v>
      </c>
      <c r="P177" s="97" t="s">
        <v>781</v>
      </c>
    </row>
    <row r="178" spans="1:16" x14ac:dyDescent="0.2">
      <c r="A178" s="54" t="str">
        <f t="shared" si="12"/>
        <v> BBS 88 </v>
      </c>
      <c r="B178" s="2" t="str">
        <f t="shared" si="13"/>
        <v>I</v>
      </c>
      <c r="C178" s="54">
        <f t="shared" si="14"/>
        <v>47231.334000000003</v>
      </c>
      <c r="D178" t="str">
        <f t="shared" si="15"/>
        <v>vis</v>
      </c>
      <c r="E178">
        <f>VLOOKUP(C178,Active!C$21:E$948,3,FALSE)</f>
        <v>2059.9922895632762</v>
      </c>
      <c r="F178" s="2" t="s">
        <v>287</v>
      </c>
      <c r="G178" t="str">
        <f t="shared" si="16"/>
        <v>47231.334</v>
      </c>
      <c r="H178" s="54">
        <f t="shared" si="17"/>
        <v>2060</v>
      </c>
      <c r="I178" s="95" t="s">
        <v>784</v>
      </c>
      <c r="J178" s="96" t="s">
        <v>785</v>
      </c>
      <c r="K178" s="95">
        <v>2060</v>
      </c>
      <c r="L178" s="95" t="s">
        <v>510</v>
      </c>
      <c r="M178" s="96" t="s">
        <v>291</v>
      </c>
      <c r="N178" s="96"/>
      <c r="O178" s="97" t="s">
        <v>396</v>
      </c>
      <c r="P178" s="97" t="s">
        <v>786</v>
      </c>
    </row>
    <row r="179" spans="1:16" x14ac:dyDescent="0.2">
      <c r="A179" s="54" t="str">
        <f t="shared" si="12"/>
        <v> AOEB 1 </v>
      </c>
      <c r="B179" s="2" t="str">
        <f t="shared" si="13"/>
        <v>I</v>
      </c>
      <c r="C179" s="54">
        <f t="shared" si="14"/>
        <v>47232.711000000003</v>
      </c>
      <c r="D179" t="str">
        <f t="shared" si="15"/>
        <v>vis</v>
      </c>
      <c r="E179">
        <f>VLOOKUP(C179,Active!C$21:E$948,3,FALSE)</f>
        <v>2061.9955483138951</v>
      </c>
      <c r="F179" s="2" t="s">
        <v>287</v>
      </c>
      <c r="G179" t="str">
        <f t="shared" si="16"/>
        <v>47232.711</v>
      </c>
      <c r="H179" s="54">
        <f t="shared" si="17"/>
        <v>2062</v>
      </c>
      <c r="I179" s="95" t="s">
        <v>787</v>
      </c>
      <c r="J179" s="96" t="s">
        <v>788</v>
      </c>
      <c r="K179" s="95">
        <v>2062</v>
      </c>
      <c r="L179" s="95" t="s">
        <v>444</v>
      </c>
      <c r="M179" s="96" t="s">
        <v>291</v>
      </c>
      <c r="N179" s="96"/>
      <c r="O179" s="97" t="s">
        <v>730</v>
      </c>
      <c r="P179" s="97" t="s">
        <v>135</v>
      </c>
    </row>
    <row r="180" spans="1:16" x14ac:dyDescent="0.2">
      <c r="A180" s="54" t="str">
        <f t="shared" si="12"/>
        <v> BBS 88 </v>
      </c>
      <c r="B180" s="2" t="str">
        <f t="shared" si="13"/>
        <v>I</v>
      </c>
      <c r="C180" s="54">
        <f t="shared" si="14"/>
        <v>47233.398999999998</v>
      </c>
      <c r="D180" t="str">
        <f t="shared" si="15"/>
        <v>vis</v>
      </c>
      <c r="E180">
        <f>VLOOKUP(C180,Active!C$21:E$948,3,FALSE)</f>
        <v>2062.996450289505</v>
      </c>
      <c r="F180" s="2" t="s">
        <v>287</v>
      </c>
      <c r="G180" t="str">
        <f t="shared" si="16"/>
        <v>47233.399</v>
      </c>
      <c r="H180" s="54">
        <f t="shared" si="17"/>
        <v>2063</v>
      </c>
      <c r="I180" s="95" t="s">
        <v>789</v>
      </c>
      <c r="J180" s="96" t="s">
        <v>790</v>
      </c>
      <c r="K180" s="95">
        <v>2063</v>
      </c>
      <c r="L180" s="95" t="s">
        <v>379</v>
      </c>
      <c r="M180" s="96" t="s">
        <v>291</v>
      </c>
      <c r="N180" s="96"/>
      <c r="O180" s="97" t="s">
        <v>396</v>
      </c>
      <c r="P180" s="97" t="s">
        <v>786</v>
      </c>
    </row>
    <row r="181" spans="1:16" x14ac:dyDescent="0.2">
      <c r="A181" s="54" t="str">
        <f t="shared" si="12"/>
        <v> BBS 88 </v>
      </c>
      <c r="B181" s="2" t="str">
        <f t="shared" si="13"/>
        <v>I</v>
      </c>
      <c r="C181" s="54">
        <f t="shared" si="14"/>
        <v>47246.455999999998</v>
      </c>
      <c r="D181" t="str">
        <f t="shared" si="15"/>
        <v>vis</v>
      </c>
      <c r="E181">
        <f>VLOOKUP(C181,Active!C$21:E$948,3,FALSE)</f>
        <v>2081.9917658354925</v>
      </c>
      <c r="F181" s="2" t="s">
        <v>287</v>
      </c>
      <c r="G181" t="str">
        <f t="shared" si="16"/>
        <v>47246.456</v>
      </c>
      <c r="H181" s="54">
        <f t="shared" si="17"/>
        <v>2082</v>
      </c>
      <c r="I181" s="95" t="s">
        <v>791</v>
      </c>
      <c r="J181" s="96" t="s">
        <v>792</v>
      </c>
      <c r="K181" s="95">
        <v>2082</v>
      </c>
      <c r="L181" s="95" t="s">
        <v>472</v>
      </c>
      <c r="M181" s="96" t="s">
        <v>291</v>
      </c>
      <c r="N181" s="96"/>
      <c r="O181" s="97" t="s">
        <v>774</v>
      </c>
      <c r="P181" s="97" t="s">
        <v>786</v>
      </c>
    </row>
    <row r="182" spans="1:16" x14ac:dyDescent="0.2">
      <c r="A182" s="54" t="str">
        <f t="shared" si="12"/>
        <v> BRNO 30 </v>
      </c>
      <c r="B182" s="2" t="str">
        <f t="shared" si="13"/>
        <v>I</v>
      </c>
      <c r="C182" s="54">
        <f t="shared" si="14"/>
        <v>47268.446000000004</v>
      </c>
      <c r="D182" t="str">
        <f t="shared" si="15"/>
        <v>vis</v>
      </c>
      <c r="E182">
        <f>VLOOKUP(C182,Active!C$21:E$948,3,FALSE)</f>
        <v>2113.9828042712998</v>
      </c>
      <c r="F182" s="2" t="s">
        <v>287</v>
      </c>
      <c r="G182" t="str">
        <f t="shared" si="16"/>
        <v>47268.446</v>
      </c>
      <c r="H182" s="54">
        <f t="shared" si="17"/>
        <v>2114</v>
      </c>
      <c r="I182" s="95" t="s">
        <v>793</v>
      </c>
      <c r="J182" s="96" t="s">
        <v>794</v>
      </c>
      <c r="K182" s="95">
        <v>2114</v>
      </c>
      <c r="L182" s="95" t="s">
        <v>607</v>
      </c>
      <c r="M182" s="96" t="s">
        <v>291</v>
      </c>
      <c r="N182" s="96"/>
      <c r="O182" s="97" t="s">
        <v>795</v>
      </c>
      <c r="P182" s="97" t="s">
        <v>763</v>
      </c>
    </row>
    <row r="183" spans="1:16" x14ac:dyDescent="0.2">
      <c r="A183" s="54" t="str">
        <f t="shared" si="12"/>
        <v> BRNO 30 </v>
      </c>
      <c r="B183" s="2" t="str">
        <f t="shared" si="13"/>
        <v>I</v>
      </c>
      <c r="C183" s="54">
        <f t="shared" si="14"/>
        <v>47290.445</v>
      </c>
      <c r="D183" t="str">
        <f t="shared" si="15"/>
        <v>vis</v>
      </c>
      <c r="E183">
        <f>VLOOKUP(C183,Active!C$21:E$948,3,FALSE)</f>
        <v>2145.9869359015424</v>
      </c>
      <c r="F183" s="2" t="s">
        <v>287</v>
      </c>
      <c r="G183" t="str">
        <f t="shared" si="16"/>
        <v>47290.445</v>
      </c>
      <c r="H183" s="54">
        <f t="shared" si="17"/>
        <v>2146</v>
      </c>
      <c r="I183" s="95" t="s">
        <v>796</v>
      </c>
      <c r="J183" s="96" t="s">
        <v>797</v>
      </c>
      <c r="K183" s="95">
        <v>2146</v>
      </c>
      <c r="L183" s="95" t="s">
        <v>715</v>
      </c>
      <c r="M183" s="96" t="s">
        <v>291</v>
      </c>
      <c r="N183" s="96"/>
      <c r="O183" s="97" t="s">
        <v>795</v>
      </c>
      <c r="P183" s="97" t="s">
        <v>763</v>
      </c>
    </row>
    <row r="184" spans="1:16" x14ac:dyDescent="0.2">
      <c r="A184" s="54" t="str">
        <f t="shared" si="12"/>
        <v> BBS 91 </v>
      </c>
      <c r="B184" s="2" t="str">
        <f t="shared" si="13"/>
        <v>I</v>
      </c>
      <c r="C184" s="54">
        <f t="shared" si="14"/>
        <v>47569.527999999998</v>
      </c>
      <c r="D184" t="str">
        <f t="shared" si="15"/>
        <v>vis</v>
      </c>
      <c r="E184">
        <f>VLOOKUP(C184,Active!C$21:E$948,3,FALSE)</f>
        <v>2551.9967121533955</v>
      </c>
      <c r="F184" s="2" t="s">
        <v>287</v>
      </c>
      <c r="G184" t="str">
        <f t="shared" si="16"/>
        <v>47569.528</v>
      </c>
      <c r="H184" s="54">
        <f t="shared" si="17"/>
        <v>2552</v>
      </c>
      <c r="I184" s="95" t="s">
        <v>798</v>
      </c>
      <c r="J184" s="96" t="s">
        <v>799</v>
      </c>
      <c r="K184" s="95">
        <v>2552</v>
      </c>
      <c r="L184" s="95" t="s">
        <v>379</v>
      </c>
      <c r="M184" s="96" t="s">
        <v>291</v>
      </c>
      <c r="N184" s="96"/>
      <c r="O184" s="97" t="s">
        <v>396</v>
      </c>
      <c r="P184" s="97" t="s">
        <v>800</v>
      </c>
    </row>
    <row r="185" spans="1:16" x14ac:dyDescent="0.2">
      <c r="A185" s="54" t="str">
        <f t="shared" si="12"/>
        <v> BBS 91 </v>
      </c>
      <c r="B185" s="2" t="str">
        <f t="shared" si="13"/>
        <v>I</v>
      </c>
      <c r="C185" s="54">
        <f t="shared" si="14"/>
        <v>47587.402000000002</v>
      </c>
      <c r="D185" t="str">
        <f t="shared" si="15"/>
        <v>vis</v>
      </c>
      <c r="E185">
        <f>VLOOKUP(C185,Active!C$21:E$948,3,FALSE)</f>
        <v>2577.9997963280925</v>
      </c>
      <c r="F185" s="2" t="s">
        <v>287</v>
      </c>
      <c r="G185" t="str">
        <f t="shared" si="16"/>
        <v>47587.402</v>
      </c>
      <c r="H185" s="54">
        <f t="shared" si="17"/>
        <v>2578</v>
      </c>
      <c r="I185" s="95" t="s">
        <v>801</v>
      </c>
      <c r="J185" s="96" t="s">
        <v>802</v>
      </c>
      <c r="K185" s="95">
        <v>2578</v>
      </c>
      <c r="L185" s="95" t="s">
        <v>493</v>
      </c>
      <c r="M185" s="96" t="s">
        <v>291</v>
      </c>
      <c r="N185" s="96"/>
      <c r="O185" s="97" t="s">
        <v>396</v>
      </c>
      <c r="P185" s="97" t="s">
        <v>800</v>
      </c>
    </row>
    <row r="186" spans="1:16" x14ac:dyDescent="0.2">
      <c r="A186" s="54" t="str">
        <f t="shared" si="12"/>
        <v> BRNO 30 </v>
      </c>
      <c r="B186" s="2" t="str">
        <f t="shared" si="13"/>
        <v>I</v>
      </c>
      <c r="C186" s="54">
        <f t="shared" si="14"/>
        <v>47699.436999999998</v>
      </c>
      <c r="D186" t="str">
        <f t="shared" si="15"/>
        <v>vis</v>
      </c>
      <c r="E186">
        <f>VLOOKUP(C186,Active!C$21:E$948,3,FALSE)</f>
        <v>2740.9882452209849</v>
      </c>
      <c r="F186" s="2" t="s">
        <v>287</v>
      </c>
      <c r="G186" t="str">
        <f t="shared" si="16"/>
        <v>47699.437</v>
      </c>
      <c r="H186" s="54">
        <f t="shared" si="17"/>
        <v>2741</v>
      </c>
      <c r="I186" s="95" t="s">
        <v>803</v>
      </c>
      <c r="J186" s="96" t="s">
        <v>804</v>
      </c>
      <c r="K186" s="95">
        <v>2741</v>
      </c>
      <c r="L186" s="95" t="s">
        <v>555</v>
      </c>
      <c r="M186" s="96" t="s">
        <v>291</v>
      </c>
      <c r="N186" s="96"/>
      <c r="O186" s="97" t="s">
        <v>805</v>
      </c>
      <c r="P186" s="97" t="s">
        <v>763</v>
      </c>
    </row>
    <row r="187" spans="1:16" x14ac:dyDescent="0.2">
      <c r="A187" s="54" t="str">
        <f t="shared" si="12"/>
        <v> BBS 94 </v>
      </c>
      <c r="B187" s="2" t="str">
        <f t="shared" si="13"/>
        <v>I</v>
      </c>
      <c r="C187" s="54">
        <f t="shared" si="14"/>
        <v>47928.334999999999</v>
      </c>
      <c r="D187" t="str">
        <f t="shared" si="15"/>
        <v>vis</v>
      </c>
      <c r="E187">
        <f>VLOOKUP(C187,Active!C$21:E$948,3,FALSE)</f>
        <v>3073.9889144287026</v>
      </c>
      <c r="F187" s="2" t="s">
        <v>287</v>
      </c>
      <c r="G187" t="str">
        <f t="shared" si="16"/>
        <v>47928.335</v>
      </c>
      <c r="H187" s="54">
        <f t="shared" si="17"/>
        <v>3074</v>
      </c>
      <c r="I187" s="95" t="s">
        <v>806</v>
      </c>
      <c r="J187" s="96" t="s">
        <v>807</v>
      </c>
      <c r="K187" s="95">
        <v>3074</v>
      </c>
      <c r="L187" s="95" t="s">
        <v>555</v>
      </c>
      <c r="M187" s="96" t="s">
        <v>291</v>
      </c>
      <c r="N187" s="96"/>
      <c r="O187" s="97" t="s">
        <v>396</v>
      </c>
      <c r="P187" s="97" t="s">
        <v>808</v>
      </c>
    </row>
    <row r="188" spans="1:16" x14ac:dyDescent="0.2">
      <c r="A188" s="54" t="str">
        <f t="shared" si="12"/>
        <v> BBS 94 </v>
      </c>
      <c r="B188" s="2" t="str">
        <f t="shared" si="13"/>
        <v>I</v>
      </c>
      <c r="C188" s="54">
        <f t="shared" si="14"/>
        <v>47954.453999999998</v>
      </c>
      <c r="D188" t="str">
        <f t="shared" si="15"/>
        <v>vis</v>
      </c>
      <c r="E188">
        <f>VLOOKUP(C188,Active!C$21:E$948,3,FALSE)</f>
        <v>3111.9868195175891</v>
      </c>
      <c r="F188" s="2" t="s">
        <v>287</v>
      </c>
      <c r="G188" t="str">
        <f t="shared" si="16"/>
        <v>47954.454</v>
      </c>
      <c r="H188" s="54">
        <f t="shared" si="17"/>
        <v>3112</v>
      </c>
      <c r="I188" s="95" t="s">
        <v>809</v>
      </c>
      <c r="J188" s="96" t="s">
        <v>810</v>
      </c>
      <c r="K188" s="95">
        <v>3112</v>
      </c>
      <c r="L188" s="95" t="s">
        <v>715</v>
      </c>
      <c r="M188" s="96" t="s">
        <v>291</v>
      </c>
      <c r="N188" s="96"/>
      <c r="O188" s="97" t="s">
        <v>396</v>
      </c>
      <c r="P188" s="97" t="s">
        <v>808</v>
      </c>
    </row>
    <row r="189" spans="1:16" x14ac:dyDescent="0.2">
      <c r="A189" s="54" t="str">
        <f t="shared" si="12"/>
        <v> BRNO 31 </v>
      </c>
      <c r="B189" s="2" t="str">
        <f t="shared" si="13"/>
        <v>I</v>
      </c>
      <c r="C189" s="54">
        <f t="shared" si="14"/>
        <v>47967.506000000001</v>
      </c>
      <c r="D189" t="str">
        <f t="shared" si="15"/>
        <v>vis</v>
      </c>
      <c r="E189">
        <f>VLOOKUP(C189,Active!C$21:E$948,3,FALSE)</f>
        <v>3130.9748610666643</v>
      </c>
      <c r="F189" s="2" t="s">
        <v>287</v>
      </c>
      <c r="G189" t="str">
        <f t="shared" si="16"/>
        <v>47967.506</v>
      </c>
      <c r="H189" s="54">
        <f t="shared" si="17"/>
        <v>3131</v>
      </c>
      <c r="I189" s="95" t="s">
        <v>811</v>
      </c>
      <c r="J189" s="96" t="s">
        <v>812</v>
      </c>
      <c r="K189" s="95">
        <v>3131</v>
      </c>
      <c r="L189" s="95" t="s">
        <v>813</v>
      </c>
      <c r="M189" s="96" t="s">
        <v>291</v>
      </c>
      <c r="N189" s="96"/>
      <c r="O189" s="97" t="s">
        <v>814</v>
      </c>
      <c r="P189" s="97" t="s">
        <v>182</v>
      </c>
    </row>
    <row r="190" spans="1:16" x14ac:dyDescent="0.2">
      <c r="A190" s="54" t="str">
        <f t="shared" si="12"/>
        <v> BRNO 31 </v>
      </c>
      <c r="B190" s="2" t="str">
        <f t="shared" si="13"/>
        <v>I</v>
      </c>
      <c r="C190" s="54">
        <f t="shared" si="14"/>
        <v>47967.516000000003</v>
      </c>
      <c r="D190" t="str">
        <f t="shared" si="15"/>
        <v>vis</v>
      </c>
      <c r="E190">
        <f>VLOOKUP(C190,Active!C$21:E$948,3,FALSE)</f>
        <v>3130.9894090604989</v>
      </c>
      <c r="F190" s="2" t="s">
        <v>287</v>
      </c>
      <c r="G190" t="str">
        <f t="shared" si="16"/>
        <v>47967.516</v>
      </c>
      <c r="H190" s="54">
        <f t="shared" si="17"/>
        <v>3131</v>
      </c>
      <c r="I190" s="95" t="s">
        <v>815</v>
      </c>
      <c r="J190" s="96" t="s">
        <v>816</v>
      </c>
      <c r="K190" s="95">
        <v>3131</v>
      </c>
      <c r="L190" s="95" t="s">
        <v>693</v>
      </c>
      <c r="M190" s="96" t="s">
        <v>291</v>
      </c>
      <c r="N190" s="96"/>
      <c r="O190" s="97" t="s">
        <v>817</v>
      </c>
      <c r="P190" s="97" t="s">
        <v>182</v>
      </c>
    </row>
    <row r="191" spans="1:16" x14ac:dyDescent="0.2">
      <c r="A191" s="54" t="str">
        <f t="shared" si="12"/>
        <v> BBS 95 </v>
      </c>
      <c r="B191" s="2" t="str">
        <f t="shared" si="13"/>
        <v>I</v>
      </c>
      <c r="C191" s="54">
        <f t="shared" si="14"/>
        <v>47996.381999999998</v>
      </c>
      <c r="D191" t="str">
        <f t="shared" si="15"/>
        <v>vis</v>
      </c>
      <c r="E191">
        <f>VLOOKUP(C191,Active!C$21:E$948,3,FALSE)</f>
        <v>3172.9836480549334</v>
      </c>
      <c r="F191" s="2" t="s">
        <v>287</v>
      </c>
      <c r="G191" t="str">
        <f t="shared" si="16"/>
        <v>47996.382</v>
      </c>
      <c r="H191" s="54">
        <f t="shared" si="17"/>
        <v>3173</v>
      </c>
      <c r="I191" s="95" t="s">
        <v>818</v>
      </c>
      <c r="J191" s="96" t="s">
        <v>819</v>
      </c>
      <c r="K191" s="95">
        <v>3173</v>
      </c>
      <c r="L191" s="95" t="s">
        <v>534</v>
      </c>
      <c r="M191" s="96" t="s">
        <v>291</v>
      </c>
      <c r="N191" s="96"/>
      <c r="O191" s="97" t="s">
        <v>396</v>
      </c>
      <c r="P191" s="97" t="s">
        <v>820</v>
      </c>
    </row>
    <row r="192" spans="1:16" x14ac:dyDescent="0.2">
      <c r="A192" s="54" t="str">
        <f t="shared" si="12"/>
        <v> BBS 95 </v>
      </c>
      <c r="B192" s="2" t="str">
        <f t="shared" si="13"/>
        <v>I</v>
      </c>
      <c r="C192" s="54">
        <f t="shared" si="14"/>
        <v>48042.446000000004</v>
      </c>
      <c r="D192" t="str">
        <f t="shared" si="15"/>
        <v>vis</v>
      </c>
      <c r="E192">
        <f>VLOOKUP(C192,Active!C$21:E$948,3,FALSE)</f>
        <v>3239.9975268410572</v>
      </c>
      <c r="F192" s="2" t="s">
        <v>287</v>
      </c>
      <c r="G192" t="str">
        <f t="shared" si="16"/>
        <v>48042.446</v>
      </c>
      <c r="H192" s="54">
        <f t="shared" si="17"/>
        <v>3240</v>
      </c>
      <c r="I192" s="95" t="s">
        <v>821</v>
      </c>
      <c r="J192" s="96" t="s">
        <v>822</v>
      </c>
      <c r="K192" s="95">
        <v>3240</v>
      </c>
      <c r="L192" s="95" t="s">
        <v>379</v>
      </c>
      <c r="M192" s="96" t="s">
        <v>291</v>
      </c>
      <c r="N192" s="96"/>
      <c r="O192" s="97" t="s">
        <v>396</v>
      </c>
      <c r="P192" s="97" t="s">
        <v>820</v>
      </c>
    </row>
    <row r="193" spans="1:16" x14ac:dyDescent="0.2">
      <c r="A193" s="54" t="str">
        <f t="shared" si="12"/>
        <v> AOEB 1 </v>
      </c>
      <c r="B193" s="2" t="str">
        <f t="shared" si="13"/>
        <v>I</v>
      </c>
      <c r="C193" s="54">
        <f t="shared" si="14"/>
        <v>48212.913999999997</v>
      </c>
      <c r="D193" t="str">
        <f t="shared" si="15"/>
        <v>vis</v>
      </c>
      <c r="E193">
        <f>VLOOKUP(C193,Active!C$21:E$948,3,FALSE)</f>
        <v>3487.9942680904296</v>
      </c>
      <c r="F193" s="2" t="s">
        <v>287</v>
      </c>
      <c r="G193" t="str">
        <f t="shared" si="16"/>
        <v>48212.914</v>
      </c>
      <c r="H193" s="54">
        <f t="shared" si="17"/>
        <v>3488</v>
      </c>
      <c r="I193" s="95" t="s">
        <v>823</v>
      </c>
      <c r="J193" s="96" t="s">
        <v>824</v>
      </c>
      <c r="K193" s="95">
        <v>3488</v>
      </c>
      <c r="L193" s="95" t="s">
        <v>700</v>
      </c>
      <c r="M193" s="96" t="s">
        <v>291</v>
      </c>
      <c r="N193" s="96"/>
      <c r="O193" s="97" t="s">
        <v>445</v>
      </c>
      <c r="P193" s="97" t="s">
        <v>135</v>
      </c>
    </row>
    <row r="194" spans="1:16" x14ac:dyDescent="0.2">
      <c r="A194" s="54" t="str">
        <f t="shared" si="12"/>
        <v> AOEB 1 </v>
      </c>
      <c r="B194" s="2" t="str">
        <f t="shared" si="13"/>
        <v>I</v>
      </c>
      <c r="C194" s="54">
        <f t="shared" si="14"/>
        <v>48219.783000000003</v>
      </c>
      <c r="D194" t="str">
        <f t="shared" si="15"/>
        <v>vis</v>
      </c>
      <c r="E194">
        <f>VLOOKUP(C194,Active!C$21:E$948,3,FALSE)</f>
        <v>3497.9872850533993</v>
      </c>
      <c r="F194" s="2" t="s">
        <v>287</v>
      </c>
      <c r="G194" t="str">
        <f t="shared" si="16"/>
        <v>48219.783</v>
      </c>
      <c r="H194" s="54">
        <f t="shared" si="17"/>
        <v>3498</v>
      </c>
      <c r="I194" s="95" t="s">
        <v>825</v>
      </c>
      <c r="J194" s="96" t="s">
        <v>826</v>
      </c>
      <c r="K194" s="95">
        <v>3498</v>
      </c>
      <c r="L194" s="95" t="s">
        <v>715</v>
      </c>
      <c r="M194" s="96" t="s">
        <v>291</v>
      </c>
      <c r="N194" s="96"/>
      <c r="O194" s="97" t="s">
        <v>445</v>
      </c>
      <c r="P194" s="97" t="s">
        <v>135</v>
      </c>
    </row>
    <row r="195" spans="1:16" x14ac:dyDescent="0.2">
      <c r="A195" s="54" t="str">
        <f t="shared" si="12"/>
        <v> BRNO 31 </v>
      </c>
      <c r="B195" s="2" t="str">
        <f t="shared" si="13"/>
        <v>I</v>
      </c>
      <c r="C195" s="54">
        <f t="shared" si="14"/>
        <v>48220.46</v>
      </c>
      <c r="D195" t="str">
        <f t="shared" si="15"/>
        <v>vis</v>
      </c>
      <c r="E195">
        <f>VLOOKUP(C195,Active!C$21:E$948,3,FALSE)</f>
        <v>3498.9721842357962</v>
      </c>
      <c r="F195" s="2" t="s">
        <v>287</v>
      </c>
      <c r="G195" t="str">
        <f t="shared" si="16"/>
        <v>48220.460</v>
      </c>
      <c r="H195" s="54">
        <f t="shared" si="17"/>
        <v>3499</v>
      </c>
      <c r="I195" s="95" t="s">
        <v>827</v>
      </c>
      <c r="J195" s="96" t="s">
        <v>828</v>
      </c>
      <c r="K195" s="95">
        <v>3499</v>
      </c>
      <c r="L195" s="95" t="s">
        <v>579</v>
      </c>
      <c r="M195" s="96" t="s">
        <v>291</v>
      </c>
      <c r="N195" s="96"/>
      <c r="O195" s="97" t="s">
        <v>814</v>
      </c>
      <c r="P195" s="97" t="s">
        <v>182</v>
      </c>
    </row>
    <row r="196" spans="1:16" x14ac:dyDescent="0.2">
      <c r="A196" s="54" t="str">
        <f t="shared" si="12"/>
        <v> AOEB 1 </v>
      </c>
      <c r="B196" s="2" t="str">
        <f t="shared" si="13"/>
        <v>I</v>
      </c>
      <c r="C196" s="54">
        <f t="shared" si="14"/>
        <v>48237.663</v>
      </c>
      <c r="D196" t="str">
        <f t="shared" si="15"/>
        <v>vis</v>
      </c>
      <c r="E196">
        <f>VLOOKUP(C196,Active!C$21:E$948,3,FALSE)</f>
        <v>3523.9990980243865</v>
      </c>
      <c r="F196" s="2" t="s">
        <v>287</v>
      </c>
      <c r="G196" t="str">
        <f t="shared" si="16"/>
        <v>48237.663</v>
      </c>
      <c r="H196" s="54">
        <f t="shared" si="17"/>
        <v>3524</v>
      </c>
      <c r="I196" s="95" t="s">
        <v>829</v>
      </c>
      <c r="J196" s="96" t="s">
        <v>830</v>
      </c>
      <c r="K196" s="95">
        <v>3524</v>
      </c>
      <c r="L196" s="95" t="s">
        <v>402</v>
      </c>
      <c r="M196" s="96" t="s">
        <v>291</v>
      </c>
      <c r="N196" s="96"/>
      <c r="O196" s="97" t="s">
        <v>445</v>
      </c>
      <c r="P196" s="97" t="s">
        <v>135</v>
      </c>
    </row>
    <row r="197" spans="1:16" x14ac:dyDescent="0.2">
      <c r="A197" s="54" t="str">
        <f t="shared" si="12"/>
        <v> BBS 97 </v>
      </c>
      <c r="B197" s="2" t="str">
        <f t="shared" si="13"/>
        <v>I</v>
      </c>
      <c r="C197" s="54">
        <f t="shared" si="14"/>
        <v>48321.519</v>
      </c>
      <c r="D197" t="str">
        <f t="shared" si="15"/>
        <v>vis</v>
      </c>
      <c r="E197">
        <f>VLOOKUP(C197,Active!C$21:E$948,3,FALSE)</f>
        <v>3645.9927550990756</v>
      </c>
      <c r="F197" s="2" t="s">
        <v>287</v>
      </c>
      <c r="G197" t="str">
        <f t="shared" si="16"/>
        <v>48321.519</v>
      </c>
      <c r="H197" s="54">
        <f t="shared" si="17"/>
        <v>3646</v>
      </c>
      <c r="I197" s="95" t="s">
        <v>831</v>
      </c>
      <c r="J197" s="96" t="s">
        <v>832</v>
      </c>
      <c r="K197" s="95">
        <v>3646</v>
      </c>
      <c r="L197" s="95" t="s">
        <v>510</v>
      </c>
      <c r="M197" s="96" t="s">
        <v>291</v>
      </c>
      <c r="N197" s="96"/>
      <c r="O197" s="97" t="s">
        <v>774</v>
      </c>
      <c r="P197" s="97" t="s">
        <v>833</v>
      </c>
    </row>
    <row r="198" spans="1:16" x14ac:dyDescent="0.2">
      <c r="A198" s="54" t="str">
        <f t="shared" si="12"/>
        <v> BBS 97 </v>
      </c>
      <c r="B198" s="2" t="str">
        <f t="shared" si="13"/>
        <v>I</v>
      </c>
      <c r="C198" s="54">
        <f t="shared" si="14"/>
        <v>48348.324999999997</v>
      </c>
      <c r="D198" t="str">
        <f t="shared" si="15"/>
        <v>vis</v>
      </c>
      <c r="E198">
        <f>VLOOKUP(C198,Active!C$21:E$948,3,FALSE)</f>
        <v>3684.9901073641936</v>
      </c>
      <c r="F198" s="2" t="s">
        <v>287</v>
      </c>
      <c r="G198" t="str">
        <f t="shared" si="16"/>
        <v>48348.325</v>
      </c>
      <c r="H198" s="54">
        <f t="shared" si="17"/>
        <v>3685</v>
      </c>
      <c r="I198" s="95" t="s">
        <v>834</v>
      </c>
      <c r="J198" s="96" t="s">
        <v>835</v>
      </c>
      <c r="K198" s="95">
        <v>3685</v>
      </c>
      <c r="L198" s="95" t="s">
        <v>693</v>
      </c>
      <c r="M198" s="96" t="s">
        <v>291</v>
      </c>
      <c r="N198" s="96"/>
      <c r="O198" s="97" t="s">
        <v>396</v>
      </c>
      <c r="P198" s="97" t="s">
        <v>833</v>
      </c>
    </row>
    <row r="199" spans="1:16" x14ac:dyDescent="0.2">
      <c r="A199" s="54" t="str">
        <f t="shared" si="12"/>
        <v> BBS 97 </v>
      </c>
      <c r="B199" s="2" t="str">
        <f t="shared" si="13"/>
        <v>I</v>
      </c>
      <c r="C199" s="54">
        <f t="shared" si="14"/>
        <v>48361.38</v>
      </c>
      <c r="D199" t="str">
        <f t="shared" si="15"/>
        <v>vis</v>
      </c>
      <c r="E199">
        <f>VLOOKUP(C199,Active!C$21:E$948,3,FALSE)</f>
        <v>3703.9825133114141</v>
      </c>
      <c r="F199" s="2" t="s">
        <v>287</v>
      </c>
      <c r="G199" t="str">
        <f t="shared" si="16"/>
        <v>48361.380</v>
      </c>
      <c r="H199" s="54">
        <f t="shared" si="17"/>
        <v>3704</v>
      </c>
      <c r="I199" s="95" t="s">
        <v>836</v>
      </c>
      <c r="J199" s="96" t="s">
        <v>837</v>
      </c>
      <c r="K199" s="95">
        <v>3704</v>
      </c>
      <c r="L199" s="95" t="s">
        <v>607</v>
      </c>
      <c r="M199" s="96" t="s">
        <v>291</v>
      </c>
      <c r="N199" s="96"/>
      <c r="O199" s="97" t="s">
        <v>396</v>
      </c>
      <c r="P199" s="97" t="s">
        <v>833</v>
      </c>
    </row>
    <row r="200" spans="1:16" x14ac:dyDescent="0.2">
      <c r="A200" s="54" t="str">
        <f t="shared" si="12"/>
        <v> BBS 98 </v>
      </c>
      <c r="B200" s="2" t="str">
        <f t="shared" si="13"/>
        <v>I</v>
      </c>
      <c r="C200" s="54">
        <f t="shared" si="14"/>
        <v>48385.436999999998</v>
      </c>
      <c r="D200" t="str">
        <f t="shared" si="15"/>
        <v>vis</v>
      </c>
      <c r="E200">
        <f>VLOOKUP(C200,Active!C$21:E$948,3,FALSE)</f>
        <v>3738.9806220722171</v>
      </c>
      <c r="F200" s="2" t="s">
        <v>287</v>
      </c>
      <c r="G200" t="str">
        <f t="shared" si="16"/>
        <v>48385.437</v>
      </c>
      <c r="H200" s="54">
        <f t="shared" si="17"/>
        <v>3739</v>
      </c>
      <c r="I200" s="95" t="s">
        <v>838</v>
      </c>
      <c r="J200" s="96" t="s">
        <v>839</v>
      </c>
      <c r="K200" s="95">
        <v>3739</v>
      </c>
      <c r="L200" s="95" t="s">
        <v>522</v>
      </c>
      <c r="M200" s="96" t="s">
        <v>291</v>
      </c>
      <c r="N200" s="96"/>
      <c r="O200" s="97" t="s">
        <v>396</v>
      </c>
      <c r="P200" s="97" t="s">
        <v>840</v>
      </c>
    </row>
    <row r="201" spans="1:16" x14ac:dyDescent="0.2">
      <c r="A201" s="54" t="str">
        <f t="shared" si="12"/>
        <v> BRNO 31 </v>
      </c>
      <c r="B201" s="2" t="str">
        <f t="shared" si="13"/>
        <v>I</v>
      </c>
      <c r="C201" s="54">
        <f t="shared" si="14"/>
        <v>48385.438999999998</v>
      </c>
      <c r="D201" t="str">
        <f t="shared" si="15"/>
        <v>vis</v>
      </c>
      <c r="E201">
        <f>VLOOKUP(C201,Active!C$21:E$948,3,FALSE)</f>
        <v>3738.9835316709837</v>
      </c>
      <c r="F201" s="2" t="s">
        <v>287</v>
      </c>
      <c r="G201" t="str">
        <f t="shared" si="16"/>
        <v>48385.439</v>
      </c>
      <c r="H201" s="54">
        <f t="shared" si="17"/>
        <v>3739</v>
      </c>
      <c r="I201" s="95" t="s">
        <v>841</v>
      </c>
      <c r="J201" s="96" t="s">
        <v>842</v>
      </c>
      <c r="K201" s="95">
        <v>3739</v>
      </c>
      <c r="L201" s="95" t="s">
        <v>534</v>
      </c>
      <c r="M201" s="96" t="s">
        <v>291</v>
      </c>
      <c r="N201" s="96"/>
      <c r="O201" s="97" t="s">
        <v>814</v>
      </c>
      <c r="P201" s="97" t="s">
        <v>182</v>
      </c>
    </row>
    <row r="202" spans="1:16" x14ac:dyDescent="0.2">
      <c r="A202" s="54" t="str">
        <f t="shared" si="12"/>
        <v> BRNO 31 </v>
      </c>
      <c r="B202" s="2" t="str">
        <f t="shared" si="13"/>
        <v>I</v>
      </c>
      <c r="C202" s="54">
        <f t="shared" si="14"/>
        <v>48385.451999999997</v>
      </c>
      <c r="D202" t="str">
        <f t="shared" si="15"/>
        <v>vis</v>
      </c>
      <c r="E202">
        <f>VLOOKUP(C202,Active!C$21:E$948,3,FALSE)</f>
        <v>3739.0024440629636</v>
      </c>
      <c r="F202" s="2" t="s">
        <v>287</v>
      </c>
      <c r="G202" t="str">
        <f t="shared" si="16"/>
        <v>48385.452</v>
      </c>
      <c r="H202" s="54">
        <f t="shared" si="17"/>
        <v>3739</v>
      </c>
      <c r="I202" s="95" t="s">
        <v>843</v>
      </c>
      <c r="J202" s="96" t="s">
        <v>844</v>
      </c>
      <c r="K202" s="95">
        <v>3739</v>
      </c>
      <c r="L202" s="95" t="s">
        <v>357</v>
      </c>
      <c r="M202" s="96" t="s">
        <v>291</v>
      </c>
      <c r="N202" s="96"/>
      <c r="O202" s="97" t="s">
        <v>845</v>
      </c>
      <c r="P202" s="97" t="s">
        <v>182</v>
      </c>
    </row>
    <row r="203" spans="1:16" x14ac:dyDescent="0.2">
      <c r="A203" s="54" t="str">
        <f t="shared" ref="A203:A266" si="18">P203</f>
        <v> BBS 98 </v>
      </c>
      <c r="B203" s="2" t="str">
        <f t="shared" ref="B203:B266" si="19">IF(H203=INT(H203),"I","II")</f>
        <v>I</v>
      </c>
      <c r="C203" s="54">
        <f t="shared" ref="C203:C266" si="20">1*G203</f>
        <v>48407.442999999999</v>
      </c>
      <c r="D203" t="str">
        <f t="shared" ref="D203:D266" si="21">VLOOKUP(F203,I$1:J$5,2,FALSE)</f>
        <v>vis</v>
      </c>
      <c r="E203">
        <f>VLOOKUP(C203,Active!C$21:E$948,3,FALSE)</f>
        <v>3770.9949372981491</v>
      </c>
      <c r="F203" s="2" t="s">
        <v>287</v>
      </c>
      <c r="G203" t="str">
        <f t="shared" ref="G203:G266" si="22">MID(I203,3,LEN(I203)-3)</f>
        <v>48407.443</v>
      </c>
      <c r="H203" s="54">
        <f t="shared" ref="H203:H266" si="23">1*K203</f>
        <v>3771</v>
      </c>
      <c r="I203" s="95" t="s">
        <v>846</v>
      </c>
      <c r="J203" s="96" t="s">
        <v>847</v>
      </c>
      <c r="K203" s="95">
        <v>3771</v>
      </c>
      <c r="L203" s="95" t="s">
        <v>444</v>
      </c>
      <c r="M203" s="96" t="s">
        <v>291</v>
      </c>
      <c r="N203" s="96"/>
      <c r="O203" s="97" t="s">
        <v>396</v>
      </c>
      <c r="P203" s="97" t="s">
        <v>840</v>
      </c>
    </row>
    <row r="204" spans="1:16" x14ac:dyDescent="0.2">
      <c r="A204" s="54" t="str">
        <f t="shared" si="18"/>
        <v> AOEB 5 </v>
      </c>
      <c r="B204" s="2" t="str">
        <f t="shared" si="19"/>
        <v>I</v>
      </c>
      <c r="C204" s="54">
        <f t="shared" si="20"/>
        <v>48661.756999999998</v>
      </c>
      <c r="D204" t="str">
        <f t="shared" si="21"/>
        <v>vis</v>
      </c>
      <c r="E204">
        <f>VLOOKUP(C204,Active!C$21:E$948,3,FALSE)</f>
        <v>4140.9707876283865</v>
      </c>
      <c r="F204" s="2" t="s">
        <v>287</v>
      </c>
      <c r="G204" t="str">
        <f t="shared" si="22"/>
        <v>48661.757</v>
      </c>
      <c r="H204" s="54">
        <f t="shared" si="23"/>
        <v>4141</v>
      </c>
      <c r="I204" s="95" t="s">
        <v>848</v>
      </c>
      <c r="J204" s="96" t="s">
        <v>849</v>
      </c>
      <c r="K204" s="95">
        <v>4141</v>
      </c>
      <c r="L204" s="95" t="s">
        <v>850</v>
      </c>
      <c r="M204" s="96" t="s">
        <v>291</v>
      </c>
      <c r="N204" s="96"/>
      <c r="O204" s="97" t="s">
        <v>445</v>
      </c>
      <c r="P204" s="97" t="s">
        <v>851</v>
      </c>
    </row>
    <row r="205" spans="1:16" x14ac:dyDescent="0.2">
      <c r="A205" s="54" t="str">
        <f t="shared" si="18"/>
        <v> BBS 101 </v>
      </c>
      <c r="B205" s="2" t="str">
        <f t="shared" si="19"/>
        <v>I</v>
      </c>
      <c r="C205" s="54">
        <f t="shared" si="20"/>
        <v>48737.381000000001</v>
      </c>
      <c r="D205" t="str">
        <f t="shared" si="21"/>
        <v>vis</v>
      </c>
      <c r="E205">
        <f>VLOOKUP(C205,Active!C$21:E$948,3,FALSE)</f>
        <v>4250.9885361808656</v>
      </c>
      <c r="F205" s="2" t="s">
        <v>287</v>
      </c>
      <c r="G205" t="str">
        <f t="shared" si="22"/>
        <v>48737.381</v>
      </c>
      <c r="H205" s="54">
        <f t="shared" si="23"/>
        <v>4251</v>
      </c>
      <c r="I205" s="95" t="s">
        <v>852</v>
      </c>
      <c r="J205" s="96" t="s">
        <v>853</v>
      </c>
      <c r="K205" s="95">
        <v>4251</v>
      </c>
      <c r="L205" s="95" t="s">
        <v>555</v>
      </c>
      <c r="M205" s="96" t="s">
        <v>291</v>
      </c>
      <c r="N205" s="96"/>
      <c r="O205" s="97" t="s">
        <v>396</v>
      </c>
      <c r="P205" s="97" t="s">
        <v>854</v>
      </c>
    </row>
    <row r="206" spans="1:16" x14ac:dyDescent="0.2">
      <c r="A206" s="54" t="str">
        <f t="shared" si="18"/>
        <v> BBS 101 </v>
      </c>
      <c r="B206" s="2" t="str">
        <f t="shared" si="19"/>
        <v>I</v>
      </c>
      <c r="C206" s="54">
        <f t="shared" si="20"/>
        <v>48770.366999999998</v>
      </c>
      <c r="D206" t="str">
        <f t="shared" si="21"/>
        <v>vis</v>
      </c>
      <c r="E206">
        <f>VLOOKUP(C206,Active!C$21:E$948,3,FALSE)</f>
        <v>4298.9765486339447</v>
      </c>
      <c r="F206" s="2" t="s">
        <v>287</v>
      </c>
      <c r="G206" t="str">
        <f t="shared" si="22"/>
        <v>48770.367</v>
      </c>
      <c r="H206" s="54">
        <f t="shared" si="23"/>
        <v>4299</v>
      </c>
      <c r="I206" s="95" t="s">
        <v>855</v>
      </c>
      <c r="J206" s="96" t="s">
        <v>856</v>
      </c>
      <c r="K206" s="95">
        <v>4299</v>
      </c>
      <c r="L206" s="95" t="s">
        <v>857</v>
      </c>
      <c r="M206" s="96" t="s">
        <v>291</v>
      </c>
      <c r="N206" s="96"/>
      <c r="O206" s="97" t="s">
        <v>396</v>
      </c>
      <c r="P206" s="97" t="s">
        <v>854</v>
      </c>
    </row>
    <row r="207" spans="1:16" x14ac:dyDescent="0.2">
      <c r="A207" s="54" t="str">
        <f t="shared" si="18"/>
        <v> BBS 101 </v>
      </c>
      <c r="B207" s="2" t="str">
        <f t="shared" si="19"/>
        <v>I</v>
      </c>
      <c r="C207" s="54">
        <f t="shared" si="20"/>
        <v>48783.423000000003</v>
      </c>
      <c r="D207" t="str">
        <f t="shared" si="21"/>
        <v>vis</v>
      </c>
      <c r="E207">
        <f>VLOOKUP(C207,Active!C$21:E$948,3,FALSE)</f>
        <v>4317.970409380554</v>
      </c>
      <c r="F207" s="2" t="s">
        <v>287</v>
      </c>
      <c r="G207" t="str">
        <f t="shared" si="22"/>
        <v>48783.423</v>
      </c>
      <c r="H207" s="54">
        <f t="shared" si="23"/>
        <v>4318</v>
      </c>
      <c r="I207" s="95" t="s">
        <v>858</v>
      </c>
      <c r="J207" s="96" t="s">
        <v>859</v>
      </c>
      <c r="K207" s="95">
        <v>4318</v>
      </c>
      <c r="L207" s="95" t="s">
        <v>850</v>
      </c>
      <c r="M207" s="96" t="s">
        <v>291</v>
      </c>
      <c r="N207" s="96"/>
      <c r="O207" s="97" t="s">
        <v>396</v>
      </c>
      <c r="P207" s="97" t="s">
        <v>854</v>
      </c>
    </row>
    <row r="208" spans="1:16" x14ac:dyDescent="0.2">
      <c r="A208" s="54" t="str">
        <f t="shared" si="18"/>
        <v> BBS 103 </v>
      </c>
      <c r="B208" s="2" t="str">
        <f t="shared" si="19"/>
        <v>I</v>
      </c>
      <c r="C208" s="54">
        <f t="shared" si="20"/>
        <v>49056.324000000001</v>
      </c>
      <c r="D208" t="str">
        <f t="shared" si="21"/>
        <v>vis</v>
      </c>
      <c r="E208">
        <f>VLOOKUP(C208,Active!C$21:E$948,3,FALSE)</f>
        <v>4714.9866158456789</v>
      </c>
      <c r="F208" s="2" t="s">
        <v>287</v>
      </c>
      <c r="G208" t="str">
        <f t="shared" si="22"/>
        <v>49056.324</v>
      </c>
      <c r="H208" s="54">
        <f t="shared" si="23"/>
        <v>4715</v>
      </c>
      <c r="I208" s="95" t="s">
        <v>860</v>
      </c>
      <c r="J208" s="96" t="s">
        <v>861</v>
      </c>
      <c r="K208" s="95">
        <v>4715</v>
      </c>
      <c r="L208" s="95" t="s">
        <v>715</v>
      </c>
      <c r="M208" s="96" t="s">
        <v>291</v>
      </c>
      <c r="N208" s="96"/>
      <c r="O208" s="97" t="s">
        <v>396</v>
      </c>
      <c r="P208" s="97" t="s">
        <v>862</v>
      </c>
    </row>
    <row r="209" spans="1:16" x14ac:dyDescent="0.2">
      <c r="A209" s="54" t="str">
        <f t="shared" si="18"/>
        <v> BBS 103 </v>
      </c>
      <c r="B209" s="2" t="str">
        <f t="shared" si="19"/>
        <v>I</v>
      </c>
      <c r="C209" s="54">
        <f t="shared" si="20"/>
        <v>49058.387999999999</v>
      </c>
      <c r="D209" t="str">
        <f t="shared" si="21"/>
        <v>vis</v>
      </c>
      <c r="E209">
        <f>VLOOKUP(C209,Active!C$21:E$948,3,FALSE)</f>
        <v>4717.9893217725294</v>
      </c>
      <c r="F209" s="2" t="s">
        <v>287</v>
      </c>
      <c r="G209" t="str">
        <f t="shared" si="22"/>
        <v>49058.388</v>
      </c>
      <c r="H209" s="54">
        <f t="shared" si="23"/>
        <v>4718</v>
      </c>
      <c r="I209" s="95" t="s">
        <v>863</v>
      </c>
      <c r="J209" s="96" t="s">
        <v>864</v>
      </c>
      <c r="K209" s="95">
        <v>4718</v>
      </c>
      <c r="L209" s="95" t="s">
        <v>693</v>
      </c>
      <c r="M209" s="96" t="s">
        <v>291</v>
      </c>
      <c r="N209" s="96"/>
      <c r="O209" s="97" t="s">
        <v>396</v>
      </c>
      <c r="P209" s="97" t="s">
        <v>862</v>
      </c>
    </row>
    <row r="210" spans="1:16" x14ac:dyDescent="0.2">
      <c r="A210" s="54" t="str">
        <f t="shared" si="18"/>
        <v> AOEB 5 </v>
      </c>
      <c r="B210" s="2" t="str">
        <f t="shared" si="19"/>
        <v>I</v>
      </c>
      <c r="C210" s="54">
        <f t="shared" si="20"/>
        <v>49064.572</v>
      </c>
      <c r="D210" t="str">
        <f t="shared" si="21"/>
        <v>vis</v>
      </c>
      <c r="E210">
        <f>VLOOKUP(C210,Active!C$21:E$948,3,FALSE)</f>
        <v>4726.9858011580236</v>
      </c>
      <c r="F210" s="2" t="s">
        <v>287</v>
      </c>
      <c r="G210" t="str">
        <f t="shared" si="22"/>
        <v>49064.572</v>
      </c>
      <c r="H210" s="54">
        <f t="shared" si="23"/>
        <v>4727</v>
      </c>
      <c r="I210" s="95" t="s">
        <v>865</v>
      </c>
      <c r="J210" s="96" t="s">
        <v>866</v>
      </c>
      <c r="K210" s="95">
        <v>4727</v>
      </c>
      <c r="L210" s="95" t="s">
        <v>525</v>
      </c>
      <c r="M210" s="96" t="s">
        <v>291</v>
      </c>
      <c r="N210" s="96"/>
      <c r="O210" s="97" t="s">
        <v>445</v>
      </c>
      <c r="P210" s="97" t="s">
        <v>851</v>
      </c>
    </row>
    <row r="211" spans="1:16" x14ac:dyDescent="0.2">
      <c r="A211" s="54" t="str">
        <f t="shared" si="18"/>
        <v> BRNO 31 </v>
      </c>
      <c r="B211" s="2" t="str">
        <f t="shared" si="19"/>
        <v>I</v>
      </c>
      <c r="C211" s="54">
        <f t="shared" si="20"/>
        <v>49073.502</v>
      </c>
      <c r="D211" t="str">
        <f t="shared" si="21"/>
        <v>vis</v>
      </c>
      <c r="E211">
        <f>VLOOKUP(C211,Active!C$21:E$948,3,FALSE)</f>
        <v>4739.9771596496885</v>
      </c>
      <c r="F211" s="2" t="s">
        <v>287</v>
      </c>
      <c r="G211" t="str">
        <f t="shared" si="22"/>
        <v>49073.502</v>
      </c>
      <c r="H211" s="54">
        <f t="shared" si="23"/>
        <v>4740</v>
      </c>
      <c r="I211" s="95" t="s">
        <v>867</v>
      </c>
      <c r="J211" s="96" t="s">
        <v>868</v>
      </c>
      <c r="K211" s="95">
        <v>4740</v>
      </c>
      <c r="L211" s="95" t="s">
        <v>857</v>
      </c>
      <c r="M211" s="96" t="s">
        <v>291</v>
      </c>
      <c r="N211" s="96"/>
      <c r="O211" s="97" t="s">
        <v>805</v>
      </c>
      <c r="P211" s="97" t="s">
        <v>182</v>
      </c>
    </row>
    <row r="212" spans="1:16" x14ac:dyDescent="0.2">
      <c r="A212" s="54" t="str">
        <f t="shared" si="18"/>
        <v> BRNO 31 </v>
      </c>
      <c r="B212" s="2" t="str">
        <f t="shared" si="19"/>
        <v>I</v>
      </c>
      <c r="C212" s="54">
        <f t="shared" si="20"/>
        <v>49073.506000000001</v>
      </c>
      <c r="D212" t="str">
        <f t="shared" si="21"/>
        <v>vis</v>
      </c>
      <c r="E212">
        <f>VLOOKUP(C212,Active!C$21:E$948,3,FALSE)</f>
        <v>4739.9829788472225</v>
      </c>
      <c r="F212" s="2" t="s">
        <v>287</v>
      </c>
      <c r="G212" t="str">
        <f t="shared" si="22"/>
        <v>49073.506</v>
      </c>
      <c r="H212" s="54">
        <f t="shared" si="23"/>
        <v>4740</v>
      </c>
      <c r="I212" s="95" t="s">
        <v>869</v>
      </c>
      <c r="J212" s="96" t="s">
        <v>870</v>
      </c>
      <c r="K212" s="95">
        <v>4740</v>
      </c>
      <c r="L212" s="95" t="s">
        <v>607</v>
      </c>
      <c r="M212" s="96" t="s">
        <v>291</v>
      </c>
      <c r="N212" s="96"/>
      <c r="O212" s="97" t="s">
        <v>871</v>
      </c>
      <c r="P212" s="97" t="s">
        <v>182</v>
      </c>
    </row>
    <row r="213" spans="1:16" x14ac:dyDescent="0.2">
      <c r="A213" s="54" t="str">
        <f t="shared" si="18"/>
        <v> BRNO 31 </v>
      </c>
      <c r="B213" s="2" t="str">
        <f t="shared" si="19"/>
        <v>I</v>
      </c>
      <c r="C213" s="54">
        <f t="shared" si="20"/>
        <v>49073.508000000002</v>
      </c>
      <c r="D213" t="str">
        <f t="shared" si="21"/>
        <v>vis</v>
      </c>
      <c r="E213">
        <f>VLOOKUP(C213,Active!C$21:E$948,3,FALSE)</f>
        <v>4739.9858884459891</v>
      </c>
      <c r="F213" s="2" t="s">
        <v>287</v>
      </c>
      <c r="G213" t="str">
        <f t="shared" si="22"/>
        <v>49073.508</v>
      </c>
      <c r="H213" s="54">
        <f t="shared" si="23"/>
        <v>4740</v>
      </c>
      <c r="I213" s="95" t="s">
        <v>872</v>
      </c>
      <c r="J213" s="96" t="s">
        <v>873</v>
      </c>
      <c r="K213" s="95">
        <v>4740</v>
      </c>
      <c r="L213" s="95" t="s">
        <v>525</v>
      </c>
      <c r="M213" s="96" t="s">
        <v>291</v>
      </c>
      <c r="N213" s="96"/>
      <c r="O213" s="97" t="s">
        <v>874</v>
      </c>
      <c r="P213" s="97" t="s">
        <v>182</v>
      </c>
    </row>
    <row r="214" spans="1:16" x14ac:dyDescent="0.2">
      <c r="A214" s="54" t="str">
        <f t="shared" si="18"/>
        <v> BBS 104 </v>
      </c>
      <c r="B214" s="2" t="str">
        <f t="shared" si="19"/>
        <v>I</v>
      </c>
      <c r="C214" s="54">
        <f t="shared" si="20"/>
        <v>49078.311999999998</v>
      </c>
      <c r="D214" t="str">
        <f t="shared" si="21"/>
        <v>vis</v>
      </c>
      <c r="E214">
        <f>VLOOKUP(C214,Active!C$21:E$948,3,FALSE)</f>
        <v>4746.9747446827087</v>
      </c>
      <c r="F214" s="2" t="s">
        <v>287</v>
      </c>
      <c r="G214" t="str">
        <f t="shared" si="22"/>
        <v>49078.312</v>
      </c>
      <c r="H214" s="54">
        <f t="shared" si="23"/>
        <v>4747</v>
      </c>
      <c r="I214" s="95" t="s">
        <v>875</v>
      </c>
      <c r="J214" s="96" t="s">
        <v>876</v>
      </c>
      <c r="K214" s="95">
        <v>4747</v>
      </c>
      <c r="L214" s="95" t="s">
        <v>813</v>
      </c>
      <c r="M214" s="96" t="s">
        <v>291</v>
      </c>
      <c r="N214" s="96"/>
      <c r="O214" s="97" t="s">
        <v>396</v>
      </c>
      <c r="P214" s="97" t="s">
        <v>877</v>
      </c>
    </row>
    <row r="215" spans="1:16" x14ac:dyDescent="0.2">
      <c r="A215" s="54" t="str">
        <f t="shared" si="18"/>
        <v> AOEB 5 </v>
      </c>
      <c r="B215" s="2" t="str">
        <f t="shared" si="19"/>
        <v>I</v>
      </c>
      <c r="C215" s="54">
        <f t="shared" si="20"/>
        <v>49134.677000000003</v>
      </c>
      <c r="D215" t="str">
        <f t="shared" si="21"/>
        <v>vis</v>
      </c>
      <c r="E215">
        <f>VLOOKUP(C215,Active!C$21:E$948,3,FALSE)</f>
        <v>4828.9745119148156</v>
      </c>
      <c r="F215" s="2" t="s">
        <v>287</v>
      </c>
      <c r="G215" t="str">
        <f t="shared" si="22"/>
        <v>49134.677</v>
      </c>
      <c r="H215" s="54">
        <f t="shared" si="23"/>
        <v>4829</v>
      </c>
      <c r="I215" s="95" t="s">
        <v>878</v>
      </c>
      <c r="J215" s="96" t="s">
        <v>879</v>
      </c>
      <c r="K215" s="95">
        <v>4829</v>
      </c>
      <c r="L215" s="95" t="s">
        <v>880</v>
      </c>
      <c r="M215" s="96" t="s">
        <v>291</v>
      </c>
      <c r="N215" s="96"/>
      <c r="O215" s="97" t="s">
        <v>499</v>
      </c>
      <c r="P215" s="97" t="s">
        <v>851</v>
      </c>
    </row>
    <row r="216" spans="1:16" x14ac:dyDescent="0.2">
      <c r="A216" s="54" t="str">
        <f t="shared" si="18"/>
        <v> BBS 104 </v>
      </c>
      <c r="B216" s="2" t="str">
        <f t="shared" si="19"/>
        <v>I</v>
      </c>
      <c r="C216" s="54">
        <f t="shared" si="20"/>
        <v>49137.421000000002</v>
      </c>
      <c r="D216" t="str">
        <f t="shared" si="21"/>
        <v>vis</v>
      </c>
      <c r="E216">
        <f>VLOOKUP(C216,Active!C$21:E$948,3,FALSE)</f>
        <v>4832.9664814222187</v>
      </c>
      <c r="F216" s="2" t="s">
        <v>287</v>
      </c>
      <c r="G216" t="str">
        <f t="shared" si="22"/>
        <v>49137.421</v>
      </c>
      <c r="H216" s="54">
        <f t="shared" si="23"/>
        <v>4833</v>
      </c>
      <c r="I216" s="95" t="s">
        <v>881</v>
      </c>
      <c r="J216" s="96" t="s">
        <v>882</v>
      </c>
      <c r="K216" s="95">
        <v>4833</v>
      </c>
      <c r="L216" s="95" t="s">
        <v>718</v>
      </c>
      <c r="M216" s="96" t="s">
        <v>291</v>
      </c>
      <c r="N216" s="96"/>
      <c r="O216" s="97" t="s">
        <v>396</v>
      </c>
      <c r="P216" s="97" t="s">
        <v>877</v>
      </c>
    </row>
    <row r="217" spans="1:16" x14ac:dyDescent="0.2">
      <c r="A217" s="54" t="str">
        <f t="shared" si="18"/>
        <v> AOEB 5 </v>
      </c>
      <c r="B217" s="2" t="str">
        <f t="shared" si="19"/>
        <v>I</v>
      </c>
      <c r="C217" s="54">
        <f t="shared" si="20"/>
        <v>49283.828000000001</v>
      </c>
      <c r="D217" t="str">
        <f t="shared" si="21"/>
        <v>vis</v>
      </c>
      <c r="E217">
        <f>VLOOKUP(C217,Active!C$21:E$948,3,FALSE)</f>
        <v>5045.9592947132642</v>
      </c>
      <c r="F217" s="2" t="s">
        <v>287</v>
      </c>
      <c r="G217" t="str">
        <f t="shared" si="22"/>
        <v>49283.828</v>
      </c>
      <c r="H217" s="54">
        <f t="shared" si="23"/>
        <v>5046</v>
      </c>
      <c r="I217" s="95" t="s">
        <v>883</v>
      </c>
      <c r="J217" s="96" t="s">
        <v>884</v>
      </c>
      <c r="K217" s="95">
        <v>5046</v>
      </c>
      <c r="L217" s="95" t="s">
        <v>885</v>
      </c>
      <c r="M217" s="96" t="s">
        <v>291</v>
      </c>
      <c r="N217" s="96"/>
      <c r="O217" s="97" t="s">
        <v>445</v>
      </c>
      <c r="P217" s="97" t="s">
        <v>851</v>
      </c>
    </row>
    <row r="218" spans="1:16" x14ac:dyDescent="0.2">
      <c r="A218" s="54" t="str">
        <f t="shared" si="18"/>
        <v> BRNO 31 </v>
      </c>
      <c r="B218" s="2" t="str">
        <f t="shared" si="19"/>
        <v>I</v>
      </c>
      <c r="C218" s="54">
        <f t="shared" si="20"/>
        <v>49416.51</v>
      </c>
      <c r="D218" t="str">
        <f t="shared" si="21"/>
        <v>vis</v>
      </c>
      <c r="E218">
        <f>VLOOKUP(C218,Active!C$21:E$948,3,FALSE)</f>
        <v>5238.984986470372</v>
      </c>
      <c r="F218" s="2" t="s">
        <v>287</v>
      </c>
      <c r="G218" t="str">
        <f t="shared" si="22"/>
        <v>49416.510</v>
      </c>
      <c r="H218" s="54">
        <f t="shared" si="23"/>
        <v>5239</v>
      </c>
      <c r="I218" s="95" t="s">
        <v>886</v>
      </c>
      <c r="J218" s="96" t="s">
        <v>887</v>
      </c>
      <c r="K218" s="95">
        <v>5239</v>
      </c>
      <c r="L218" s="95" t="s">
        <v>525</v>
      </c>
      <c r="M218" s="96" t="s">
        <v>291</v>
      </c>
      <c r="N218" s="96"/>
      <c r="O218" s="97" t="s">
        <v>888</v>
      </c>
      <c r="P218" s="97" t="s">
        <v>182</v>
      </c>
    </row>
    <row r="219" spans="1:16" x14ac:dyDescent="0.2">
      <c r="A219" s="54" t="str">
        <f t="shared" si="18"/>
        <v> BRNO 31 </v>
      </c>
      <c r="B219" s="2" t="str">
        <f t="shared" si="19"/>
        <v>I</v>
      </c>
      <c r="C219" s="54">
        <f t="shared" si="20"/>
        <v>49416.51</v>
      </c>
      <c r="D219" t="str">
        <f t="shared" si="21"/>
        <v>vis</v>
      </c>
      <c r="E219">
        <f>VLOOKUP(C219,Active!C$21:E$948,3,FALSE)</f>
        <v>5238.984986470372</v>
      </c>
      <c r="F219" s="2" t="s">
        <v>287</v>
      </c>
      <c r="G219" t="str">
        <f t="shared" si="22"/>
        <v>49416.510</v>
      </c>
      <c r="H219" s="54">
        <f t="shared" si="23"/>
        <v>5239</v>
      </c>
      <c r="I219" s="95" t="s">
        <v>886</v>
      </c>
      <c r="J219" s="96" t="s">
        <v>887</v>
      </c>
      <c r="K219" s="95">
        <v>5239</v>
      </c>
      <c r="L219" s="95" t="s">
        <v>525</v>
      </c>
      <c r="M219" s="96" t="s">
        <v>291</v>
      </c>
      <c r="N219" s="96"/>
      <c r="O219" s="97" t="s">
        <v>889</v>
      </c>
      <c r="P219" s="97" t="s">
        <v>182</v>
      </c>
    </row>
    <row r="220" spans="1:16" x14ac:dyDescent="0.2">
      <c r="A220" s="54" t="str">
        <f t="shared" si="18"/>
        <v> BRNO 31 </v>
      </c>
      <c r="B220" s="2" t="str">
        <f t="shared" si="19"/>
        <v>I</v>
      </c>
      <c r="C220" s="54">
        <f t="shared" si="20"/>
        <v>49416.517</v>
      </c>
      <c r="D220" t="str">
        <f t="shared" si="21"/>
        <v>vis</v>
      </c>
      <c r="E220">
        <f>VLOOKUP(C220,Active!C$21:E$948,3,FALSE)</f>
        <v>5238.9951700660513</v>
      </c>
      <c r="F220" s="2" t="s">
        <v>287</v>
      </c>
      <c r="G220" t="str">
        <f t="shared" si="22"/>
        <v>49416.517</v>
      </c>
      <c r="H220" s="54">
        <f t="shared" si="23"/>
        <v>5239</v>
      </c>
      <c r="I220" s="95" t="s">
        <v>890</v>
      </c>
      <c r="J220" s="96" t="s">
        <v>891</v>
      </c>
      <c r="K220" s="95">
        <v>5239</v>
      </c>
      <c r="L220" s="95" t="s">
        <v>444</v>
      </c>
      <c r="M220" s="96" t="s">
        <v>291</v>
      </c>
      <c r="N220" s="96"/>
      <c r="O220" s="97" t="s">
        <v>892</v>
      </c>
      <c r="P220" s="97" t="s">
        <v>182</v>
      </c>
    </row>
    <row r="221" spans="1:16" x14ac:dyDescent="0.2">
      <c r="A221" s="54" t="str">
        <f t="shared" si="18"/>
        <v> BRNO 31 </v>
      </c>
      <c r="B221" s="2" t="str">
        <f t="shared" si="19"/>
        <v>I</v>
      </c>
      <c r="C221" s="54">
        <f t="shared" si="20"/>
        <v>49416.521000000001</v>
      </c>
      <c r="D221" t="str">
        <f t="shared" si="21"/>
        <v>vis</v>
      </c>
      <c r="E221">
        <f>VLOOKUP(C221,Active!C$21:E$948,3,FALSE)</f>
        <v>5239.0009892635853</v>
      </c>
      <c r="F221" s="2" t="s">
        <v>287</v>
      </c>
      <c r="G221" t="str">
        <f t="shared" si="22"/>
        <v>49416.521</v>
      </c>
      <c r="H221" s="54">
        <f t="shared" si="23"/>
        <v>5239</v>
      </c>
      <c r="I221" s="95" t="s">
        <v>893</v>
      </c>
      <c r="J221" s="96" t="s">
        <v>894</v>
      </c>
      <c r="K221" s="95">
        <v>5239</v>
      </c>
      <c r="L221" s="95" t="s">
        <v>385</v>
      </c>
      <c r="M221" s="96" t="s">
        <v>291</v>
      </c>
      <c r="N221" s="96"/>
      <c r="O221" s="97" t="s">
        <v>895</v>
      </c>
      <c r="P221" s="97" t="s">
        <v>182</v>
      </c>
    </row>
    <row r="222" spans="1:16" x14ac:dyDescent="0.2">
      <c r="A222" s="54" t="str">
        <f t="shared" si="18"/>
        <v> BRNO 31 </v>
      </c>
      <c r="B222" s="2" t="str">
        <f t="shared" si="19"/>
        <v>I</v>
      </c>
      <c r="C222" s="54">
        <f t="shared" si="20"/>
        <v>49416.531999999999</v>
      </c>
      <c r="D222" t="str">
        <f t="shared" si="21"/>
        <v>vis</v>
      </c>
      <c r="E222">
        <f>VLOOKUP(C222,Active!C$21:E$948,3,FALSE)</f>
        <v>5239.0169920567978</v>
      </c>
      <c r="F222" s="2" t="s">
        <v>287</v>
      </c>
      <c r="G222" t="str">
        <f t="shared" si="22"/>
        <v>49416.532</v>
      </c>
      <c r="H222" s="54">
        <f t="shared" si="23"/>
        <v>5239</v>
      </c>
      <c r="I222" s="95" t="s">
        <v>896</v>
      </c>
      <c r="J222" s="96" t="s">
        <v>897</v>
      </c>
      <c r="K222" s="95">
        <v>5239</v>
      </c>
      <c r="L222" s="95" t="s">
        <v>321</v>
      </c>
      <c r="M222" s="96" t="s">
        <v>291</v>
      </c>
      <c r="N222" s="96"/>
      <c r="O222" s="97" t="s">
        <v>898</v>
      </c>
      <c r="P222" s="97" t="s">
        <v>182</v>
      </c>
    </row>
    <row r="223" spans="1:16" x14ac:dyDescent="0.2">
      <c r="A223" s="54" t="str">
        <f t="shared" si="18"/>
        <v> AOEB 5 </v>
      </c>
      <c r="B223" s="2" t="str">
        <f t="shared" si="19"/>
        <v>I</v>
      </c>
      <c r="C223" s="54">
        <f t="shared" si="20"/>
        <v>49442.618000000002</v>
      </c>
      <c r="D223" t="str">
        <f t="shared" si="21"/>
        <v>vis</v>
      </c>
      <c r="E223">
        <f>VLOOKUP(C223,Active!C$21:E$948,3,FALSE)</f>
        <v>5276.9668887660455</v>
      </c>
      <c r="F223" s="2" t="s">
        <v>287</v>
      </c>
      <c r="G223" t="str">
        <f t="shared" si="22"/>
        <v>49442.618</v>
      </c>
      <c r="H223" s="54">
        <f t="shared" si="23"/>
        <v>5277</v>
      </c>
      <c r="I223" s="95" t="s">
        <v>899</v>
      </c>
      <c r="J223" s="96" t="s">
        <v>900</v>
      </c>
      <c r="K223" s="95">
        <v>5277</v>
      </c>
      <c r="L223" s="95" t="s">
        <v>718</v>
      </c>
      <c r="M223" s="96" t="s">
        <v>291</v>
      </c>
      <c r="N223" s="96"/>
      <c r="O223" s="97" t="s">
        <v>445</v>
      </c>
      <c r="P223" s="97" t="s">
        <v>851</v>
      </c>
    </row>
    <row r="224" spans="1:16" x14ac:dyDescent="0.2">
      <c r="A224" s="54" t="str">
        <f t="shared" si="18"/>
        <v> BBS 108 </v>
      </c>
      <c r="B224" s="2" t="str">
        <f t="shared" si="19"/>
        <v>I</v>
      </c>
      <c r="C224" s="54">
        <f t="shared" si="20"/>
        <v>49788.37</v>
      </c>
      <c r="D224" t="str">
        <f t="shared" si="21"/>
        <v>vis</v>
      </c>
      <c r="E224">
        <f>VLOOKUP(C224,Active!C$21:E$948,3,FALSE)</f>
        <v>5779.966685094133</v>
      </c>
      <c r="F224" s="2" t="s">
        <v>287</v>
      </c>
      <c r="G224" t="str">
        <f t="shared" si="22"/>
        <v>49788.370</v>
      </c>
      <c r="H224" s="54">
        <f t="shared" si="23"/>
        <v>5780</v>
      </c>
      <c r="I224" s="95" t="s">
        <v>901</v>
      </c>
      <c r="J224" s="96" t="s">
        <v>902</v>
      </c>
      <c r="K224" s="95">
        <v>5780</v>
      </c>
      <c r="L224" s="95" t="s">
        <v>718</v>
      </c>
      <c r="M224" s="96" t="s">
        <v>291</v>
      </c>
      <c r="N224" s="96"/>
      <c r="O224" s="97" t="s">
        <v>396</v>
      </c>
      <c r="P224" s="97" t="s">
        <v>903</v>
      </c>
    </row>
    <row r="225" spans="1:16" x14ac:dyDescent="0.2">
      <c r="A225" s="54" t="str">
        <f t="shared" si="18"/>
        <v> BBS 113 </v>
      </c>
      <c r="B225" s="2" t="str">
        <f t="shared" si="19"/>
        <v>I</v>
      </c>
      <c r="C225" s="54">
        <f t="shared" si="20"/>
        <v>49799.366999999998</v>
      </c>
      <c r="D225" t="str">
        <f t="shared" si="21"/>
        <v>vis</v>
      </c>
      <c r="E225">
        <f>VLOOKUP(C225,Active!C$21:E$948,3,FALSE)</f>
        <v>5795.9651139107928</v>
      </c>
      <c r="F225" s="2" t="s">
        <v>287</v>
      </c>
      <c r="G225" t="str">
        <f t="shared" si="22"/>
        <v>49799.367</v>
      </c>
      <c r="H225" s="54">
        <f t="shared" si="23"/>
        <v>5796</v>
      </c>
      <c r="I225" s="95" t="s">
        <v>904</v>
      </c>
      <c r="J225" s="96" t="s">
        <v>905</v>
      </c>
      <c r="K225" s="95">
        <v>5796</v>
      </c>
      <c r="L225" s="95" t="s">
        <v>906</v>
      </c>
      <c r="M225" s="96" t="s">
        <v>291</v>
      </c>
      <c r="N225" s="96"/>
      <c r="O225" s="97" t="s">
        <v>907</v>
      </c>
      <c r="P225" s="97" t="s">
        <v>908</v>
      </c>
    </row>
    <row r="226" spans="1:16" x14ac:dyDescent="0.2">
      <c r="A226" s="54" t="str">
        <f t="shared" si="18"/>
        <v> BBS 108 </v>
      </c>
      <c r="B226" s="2" t="str">
        <f t="shared" si="19"/>
        <v>I</v>
      </c>
      <c r="C226" s="54">
        <f t="shared" si="20"/>
        <v>49801.421999999999</v>
      </c>
      <c r="D226" t="str">
        <f t="shared" si="21"/>
        <v>vis</v>
      </c>
      <c r="E226">
        <f>VLOOKUP(C226,Active!C$21:E$948,3,FALSE)</f>
        <v>5798.9547266431973</v>
      </c>
      <c r="F226" s="2" t="s">
        <v>287</v>
      </c>
      <c r="G226" t="str">
        <f t="shared" si="22"/>
        <v>49801.422</v>
      </c>
      <c r="H226" s="54">
        <f t="shared" si="23"/>
        <v>5799</v>
      </c>
      <c r="I226" s="95" t="s">
        <v>909</v>
      </c>
      <c r="J226" s="96" t="s">
        <v>910</v>
      </c>
      <c r="K226" s="95">
        <v>5799</v>
      </c>
      <c r="L226" s="95" t="s">
        <v>911</v>
      </c>
      <c r="M226" s="96" t="s">
        <v>291</v>
      </c>
      <c r="N226" s="96"/>
      <c r="O226" s="97" t="s">
        <v>396</v>
      </c>
      <c r="P226" s="97" t="s">
        <v>903</v>
      </c>
    </row>
    <row r="227" spans="1:16" x14ac:dyDescent="0.2">
      <c r="A227" s="54" t="str">
        <f t="shared" si="18"/>
        <v> BBS 109 </v>
      </c>
      <c r="B227" s="2" t="str">
        <f t="shared" si="19"/>
        <v>I</v>
      </c>
      <c r="C227" s="54">
        <f t="shared" si="20"/>
        <v>49810.347999999998</v>
      </c>
      <c r="D227" t="str">
        <f t="shared" si="21"/>
        <v>vis</v>
      </c>
      <c r="E227">
        <f>VLOOKUP(C227,Active!C$21:E$948,3,FALSE)</f>
        <v>5811.9402659373281</v>
      </c>
      <c r="F227" s="2" t="s">
        <v>287</v>
      </c>
      <c r="G227" t="str">
        <f t="shared" si="22"/>
        <v>49810.348</v>
      </c>
      <c r="H227" s="54">
        <f t="shared" si="23"/>
        <v>5812</v>
      </c>
      <c r="I227" s="95" t="s">
        <v>912</v>
      </c>
      <c r="J227" s="96" t="s">
        <v>913</v>
      </c>
      <c r="K227" s="95">
        <v>5812</v>
      </c>
      <c r="L227" s="95" t="s">
        <v>914</v>
      </c>
      <c r="M227" s="96" t="s">
        <v>291</v>
      </c>
      <c r="N227" s="96"/>
      <c r="O227" s="97" t="s">
        <v>396</v>
      </c>
      <c r="P227" s="97" t="s">
        <v>915</v>
      </c>
    </row>
    <row r="228" spans="1:16" x14ac:dyDescent="0.2">
      <c r="A228" s="54" t="str">
        <f t="shared" si="18"/>
        <v> AOEB 5 </v>
      </c>
      <c r="B228" s="2" t="str">
        <f t="shared" si="19"/>
        <v>I</v>
      </c>
      <c r="C228" s="54">
        <f t="shared" si="20"/>
        <v>50130.665000000001</v>
      </c>
      <c r="D228" t="str">
        <f t="shared" si="21"/>
        <v>vis</v>
      </c>
      <c r="E228">
        <f>VLOOKUP(C228,Active!C$21:E$948,3,FALSE)</f>
        <v>6277.9372399546155</v>
      </c>
      <c r="F228" s="2" t="s">
        <v>287</v>
      </c>
      <c r="G228" t="str">
        <f t="shared" si="22"/>
        <v>50130.665</v>
      </c>
      <c r="H228" s="54">
        <f t="shared" si="23"/>
        <v>6278</v>
      </c>
      <c r="I228" s="95" t="s">
        <v>916</v>
      </c>
      <c r="J228" s="96" t="s">
        <v>917</v>
      </c>
      <c r="K228" s="95">
        <v>6278</v>
      </c>
      <c r="L228" s="95" t="s">
        <v>918</v>
      </c>
      <c r="M228" s="96" t="s">
        <v>919</v>
      </c>
      <c r="N228" s="96"/>
      <c r="O228" s="97" t="s">
        <v>920</v>
      </c>
      <c r="P228" s="97" t="s">
        <v>851</v>
      </c>
    </row>
    <row r="229" spans="1:16" x14ac:dyDescent="0.2">
      <c r="A229" s="54" t="str">
        <f t="shared" si="18"/>
        <v> BBS 111 </v>
      </c>
      <c r="B229" s="2" t="str">
        <f t="shared" si="19"/>
        <v>I</v>
      </c>
      <c r="C229" s="54">
        <f t="shared" si="20"/>
        <v>50142.366000000002</v>
      </c>
      <c r="D229" t="str">
        <f t="shared" si="21"/>
        <v>vis</v>
      </c>
      <c r="E229">
        <f>VLOOKUP(C229,Active!C$21:E$948,3,FALSE)</f>
        <v>6294.9598475370312</v>
      </c>
      <c r="F229" s="2" t="s">
        <v>287</v>
      </c>
      <c r="G229" t="str">
        <f t="shared" si="22"/>
        <v>50142.366</v>
      </c>
      <c r="H229" s="54">
        <f t="shared" si="23"/>
        <v>6295</v>
      </c>
      <c r="I229" s="95" t="s">
        <v>921</v>
      </c>
      <c r="J229" s="96" t="s">
        <v>922</v>
      </c>
      <c r="K229" s="95">
        <v>6295</v>
      </c>
      <c r="L229" s="95" t="s">
        <v>885</v>
      </c>
      <c r="M229" s="96" t="s">
        <v>291</v>
      </c>
      <c r="N229" s="96"/>
      <c r="O229" s="97" t="s">
        <v>396</v>
      </c>
      <c r="P229" s="97" t="s">
        <v>923</v>
      </c>
    </row>
    <row r="230" spans="1:16" x14ac:dyDescent="0.2">
      <c r="A230" s="54" t="str">
        <f t="shared" si="18"/>
        <v>BAVM 93 </v>
      </c>
      <c r="B230" s="2" t="str">
        <f t="shared" si="19"/>
        <v>I</v>
      </c>
      <c r="C230" s="54">
        <f t="shared" si="20"/>
        <v>50151.303</v>
      </c>
      <c r="D230" t="str">
        <f t="shared" si="21"/>
        <v>vis</v>
      </c>
      <c r="E230">
        <f>VLOOKUP(C230,Active!C$21:E$948,3,FALSE)</f>
        <v>6307.9613896243745</v>
      </c>
      <c r="F230" s="2" t="s">
        <v>287</v>
      </c>
      <c r="G230" t="str">
        <f t="shared" si="22"/>
        <v>50151.303</v>
      </c>
      <c r="H230" s="54">
        <f t="shared" si="23"/>
        <v>6308</v>
      </c>
      <c r="I230" s="95" t="s">
        <v>924</v>
      </c>
      <c r="J230" s="96" t="s">
        <v>925</v>
      </c>
      <c r="K230" s="95">
        <v>6308</v>
      </c>
      <c r="L230" s="95" t="s">
        <v>926</v>
      </c>
      <c r="M230" s="96" t="s">
        <v>291</v>
      </c>
      <c r="N230" s="96"/>
      <c r="O230" s="97" t="s">
        <v>927</v>
      </c>
      <c r="P230" s="98" t="s">
        <v>928</v>
      </c>
    </row>
    <row r="231" spans="1:16" x14ac:dyDescent="0.2">
      <c r="A231" s="54" t="str">
        <f t="shared" si="18"/>
        <v> AOEB 5 </v>
      </c>
      <c r="B231" s="2" t="str">
        <f t="shared" si="19"/>
        <v>I</v>
      </c>
      <c r="C231" s="54">
        <f t="shared" si="20"/>
        <v>50152.677000000003</v>
      </c>
      <c r="D231" t="str">
        <f t="shared" si="21"/>
        <v>vis</v>
      </c>
      <c r="E231">
        <f>VLOOKUP(C231,Active!C$21:E$948,3,FALSE)</f>
        <v>6309.9602839768477</v>
      </c>
      <c r="F231" s="2" t="s">
        <v>287</v>
      </c>
      <c r="G231" t="str">
        <f t="shared" si="22"/>
        <v>50152.677</v>
      </c>
      <c r="H231" s="54">
        <f t="shared" si="23"/>
        <v>6310</v>
      </c>
      <c r="I231" s="95" t="s">
        <v>929</v>
      </c>
      <c r="J231" s="96" t="s">
        <v>930</v>
      </c>
      <c r="K231" s="95">
        <v>6310</v>
      </c>
      <c r="L231" s="95" t="s">
        <v>926</v>
      </c>
      <c r="M231" s="96" t="s">
        <v>291</v>
      </c>
      <c r="N231" s="96"/>
      <c r="O231" s="97" t="s">
        <v>445</v>
      </c>
      <c r="P231" s="97" t="s">
        <v>851</v>
      </c>
    </row>
    <row r="232" spans="1:16" x14ac:dyDescent="0.2">
      <c r="A232" s="54" t="str">
        <f t="shared" si="18"/>
        <v> BBS 111 </v>
      </c>
      <c r="B232" s="2" t="str">
        <f t="shared" si="19"/>
        <v>I</v>
      </c>
      <c r="C232" s="54">
        <f t="shared" si="20"/>
        <v>50153.356</v>
      </c>
      <c r="D232" t="str">
        <f t="shared" si="21"/>
        <v>vis</v>
      </c>
      <c r="E232">
        <f>VLOOKUP(C232,Active!C$21:E$948,3,FALSE)</f>
        <v>6310.9480927580116</v>
      </c>
      <c r="F232" s="2" t="s">
        <v>287</v>
      </c>
      <c r="G232" t="str">
        <f t="shared" si="22"/>
        <v>50153.356</v>
      </c>
      <c r="H232" s="54">
        <f t="shared" si="23"/>
        <v>6311</v>
      </c>
      <c r="I232" s="95" t="s">
        <v>931</v>
      </c>
      <c r="J232" s="96" t="s">
        <v>932</v>
      </c>
      <c r="K232" s="95">
        <v>6311</v>
      </c>
      <c r="L232" s="95" t="s">
        <v>933</v>
      </c>
      <c r="M232" s="96" t="s">
        <v>291</v>
      </c>
      <c r="N232" s="96"/>
      <c r="O232" s="97" t="s">
        <v>396</v>
      </c>
      <c r="P232" s="97" t="s">
        <v>923</v>
      </c>
    </row>
    <row r="233" spans="1:16" x14ac:dyDescent="0.2">
      <c r="A233" s="54" t="str">
        <f t="shared" si="18"/>
        <v> AOEB 5 </v>
      </c>
      <c r="B233" s="2" t="str">
        <f t="shared" si="19"/>
        <v>I</v>
      </c>
      <c r="C233" s="54">
        <f t="shared" si="20"/>
        <v>50183.597999999998</v>
      </c>
      <c r="D233" t="str">
        <f t="shared" si="21"/>
        <v>vis</v>
      </c>
      <c r="E233">
        <f>VLOOKUP(C233,Active!C$21:E$948,3,FALSE)</f>
        <v>6354.9441357036876</v>
      </c>
      <c r="F233" s="2" t="s">
        <v>287</v>
      </c>
      <c r="G233" t="str">
        <f t="shared" si="22"/>
        <v>50183.598</v>
      </c>
      <c r="H233" s="54">
        <f t="shared" si="23"/>
        <v>6355</v>
      </c>
      <c r="I233" s="95" t="s">
        <v>934</v>
      </c>
      <c r="J233" s="96" t="s">
        <v>935</v>
      </c>
      <c r="K233" s="95">
        <v>6355</v>
      </c>
      <c r="L233" s="95" t="s">
        <v>667</v>
      </c>
      <c r="M233" s="96" t="s">
        <v>291</v>
      </c>
      <c r="N233" s="96"/>
      <c r="O233" s="97" t="s">
        <v>445</v>
      </c>
      <c r="P233" s="97" t="s">
        <v>851</v>
      </c>
    </row>
    <row r="234" spans="1:16" x14ac:dyDescent="0.2">
      <c r="A234" s="54" t="str">
        <f t="shared" si="18"/>
        <v> BBS 112 </v>
      </c>
      <c r="B234" s="2" t="str">
        <f t="shared" si="19"/>
        <v>I</v>
      </c>
      <c r="C234" s="54">
        <f t="shared" si="20"/>
        <v>50188.415999999997</v>
      </c>
      <c r="D234" t="str">
        <f t="shared" si="21"/>
        <v>vis</v>
      </c>
      <c r="E234">
        <f>VLOOKUP(C234,Active!C$21:E$948,3,FALSE)</f>
        <v>6361.9533591317759</v>
      </c>
      <c r="F234" s="2" t="s">
        <v>287</v>
      </c>
      <c r="G234" t="str">
        <f t="shared" si="22"/>
        <v>50188.416</v>
      </c>
      <c r="H234" s="54">
        <f t="shared" si="23"/>
        <v>6362</v>
      </c>
      <c r="I234" s="95" t="s">
        <v>936</v>
      </c>
      <c r="J234" s="96" t="s">
        <v>937</v>
      </c>
      <c r="K234" s="95">
        <v>6362</v>
      </c>
      <c r="L234" s="95" t="s">
        <v>938</v>
      </c>
      <c r="M234" s="96" t="s">
        <v>291</v>
      </c>
      <c r="N234" s="96"/>
      <c r="O234" s="97" t="s">
        <v>396</v>
      </c>
      <c r="P234" s="97" t="s">
        <v>939</v>
      </c>
    </row>
    <row r="235" spans="1:16" x14ac:dyDescent="0.2">
      <c r="A235" s="54" t="str">
        <f t="shared" si="18"/>
        <v> BBS 112 </v>
      </c>
      <c r="B235" s="2" t="str">
        <f t="shared" si="19"/>
        <v>I</v>
      </c>
      <c r="C235" s="54">
        <f t="shared" si="20"/>
        <v>50210.404999999999</v>
      </c>
      <c r="D235" t="str">
        <f t="shared" si="21"/>
        <v>vis</v>
      </c>
      <c r="E235">
        <f>VLOOKUP(C235,Active!C$21:E$948,3,FALSE)</f>
        <v>6393.9429427681944</v>
      </c>
      <c r="F235" s="2" t="s">
        <v>287</v>
      </c>
      <c r="G235" t="str">
        <f t="shared" si="22"/>
        <v>50210.405</v>
      </c>
      <c r="H235" s="54">
        <f t="shared" si="23"/>
        <v>6394</v>
      </c>
      <c r="I235" s="95" t="s">
        <v>940</v>
      </c>
      <c r="J235" s="96" t="s">
        <v>941</v>
      </c>
      <c r="K235" s="95">
        <v>6394</v>
      </c>
      <c r="L235" s="95" t="s">
        <v>942</v>
      </c>
      <c r="M235" s="96" t="s">
        <v>291</v>
      </c>
      <c r="N235" s="96"/>
      <c r="O235" s="97" t="s">
        <v>396</v>
      </c>
      <c r="P235" s="97" t="s">
        <v>939</v>
      </c>
    </row>
    <row r="236" spans="1:16" x14ac:dyDescent="0.2">
      <c r="A236" s="54" t="str">
        <f t="shared" si="18"/>
        <v> BBS 114 </v>
      </c>
      <c r="B236" s="2" t="str">
        <f t="shared" si="19"/>
        <v>I</v>
      </c>
      <c r="C236" s="54">
        <f t="shared" si="20"/>
        <v>50487.423999999999</v>
      </c>
      <c r="D236" t="str">
        <f t="shared" si="21"/>
        <v>vis</v>
      </c>
      <c r="E236">
        <f>VLOOKUP(C236,Active!C$21:E$948,3,FALSE)</f>
        <v>6796.9500130931965</v>
      </c>
      <c r="F236" s="2" t="s">
        <v>287</v>
      </c>
      <c r="G236" t="str">
        <f t="shared" si="22"/>
        <v>50487.424</v>
      </c>
      <c r="H236" s="54">
        <f t="shared" si="23"/>
        <v>6797</v>
      </c>
      <c r="I236" s="95" t="s">
        <v>943</v>
      </c>
      <c r="J236" s="96" t="s">
        <v>944</v>
      </c>
      <c r="K236" s="95">
        <v>6797</v>
      </c>
      <c r="L236" s="95" t="s">
        <v>945</v>
      </c>
      <c r="M236" s="96" t="s">
        <v>291</v>
      </c>
      <c r="N236" s="96"/>
      <c r="O236" s="97" t="s">
        <v>396</v>
      </c>
      <c r="P236" s="97" t="s">
        <v>946</v>
      </c>
    </row>
    <row r="237" spans="1:16" x14ac:dyDescent="0.2">
      <c r="A237" s="54" t="str">
        <f t="shared" si="18"/>
        <v> AOEB 5 </v>
      </c>
      <c r="B237" s="2" t="str">
        <f t="shared" si="19"/>
        <v>I</v>
      </c>
      <c r="C237" s="54">
        <f t="shared" si="20"/>
        <v>50488.792999999998</v>
      </c>
      <c r="D237" t="str">
        <f t="shared" si="21"/>
        <v>vis</v>
      </c>
      <c r="E237">
        <f>VLOOKUP(C237,Active!C$21:E$948,3,FALSE)</f>
        <v>6798.9416334487478</v>
      </c>
      <c r="F237" s="2" t="s">
        <v>287</v>
      </c>
      <c r="G237" t="str">
        <f t="shared" si="22"/>
        <v>50488.793</v>
      </c>
      <c r="H237" s="54">
        <f t="shared" si="23"/>
        <v>6799</v>
      </c>
      <c r="I237" s="95" t="s">
        <v>947</v>
      </c>
      <c r="J237" s="96" t="s">
        <v>948</v>
      </c>
      <c r="K237" s="95">
        <v>6799</v>
      </c>
      <c r="L237" s="95" t="s">
        <v>949</v>
      </c>
      <c r="M237" s="96" t="s">
        <v>291</v>
      </c>
      <c r="N237" s="96"/>
      <c r="O237" s="97" t="s">
        <v>445</v>
      </c>
      <c r="P237" s="97" t="s">
        <v>851</v>
      </c>
    </row>
    <row r="238" spans="1:16" x14ac:dyDescent="0.2">
      <c r="A238" s="54" t="str">
        <f t="shared" si="18"/>
        <v> AOEB 5 </v>
      </c>
      <c r="B238" s="2" t="str">
        <f t="shared" si="19"/>
        <v>I</v>
      </c>
      <c r="C238" s="54">
        <f t="shared" si="20"/>
        <v>50504.591</v>
      </c>
      <c r="D238" t="str">
        <f t="shared" si="21"/>
        <v>vis</v>
      </c>
      <c r="E238">
        <f>VLOOKUP(C238,Active!C$21:E$948,3,FALSE)</f>
        <v>6821.9245541039927</v>
      </c>
      <c r="F238" s="2" t="s">
        <v>287</v>
      </c>
      <c r="G238" t="str">
        <f t="shared" si="22"/>
        <v>50504.591</v>
      </c>
      <c r="H238" s="54">
        <f t="shared" si="23"/>
        <v>6822</v>
      </c>
      <c r="I238" s="95" t="s">
        <v>950</v>
      </c>
      <c r="J238" s="96" t="s">
        <v>951</v>
      </c>
      <c r="K238" s="95">
        <v>6822</v>
      </c>
      <c r="L238" s="95" t="s">
        <v>952</v>
      </c>
      <c r="M238" s="96" t="s">
        <v>291</v>
      </c>
      <c r="N238" s="96"/>
      <c r="O238" s="97" t="s">
        <v>445</v>
      </c>
      <c r="P238" s="97" t="s">
        <v>851</v>
      </c>
    </row>
    <row r="239" spans="1:16" x14ac:dyDescent="0.2">
      <c r="A239" s="54" t="str">
        <f t="shared" si="18"/>
        <v> BBS 114 </v>
      </c>
      <c r="B239" s="2" t="str">
        <f t="shared" si="19"/>
        <v>I</v>
      </c>
      <c r="C239" s="54">
        <f t="shared" si="20"/>
        <v>50509.413999999997</v>
      </c>
      <c r="D239" t="str">
        <f t="shared" si="21"/>
        <v>vis</v>
      </c>
      <c r="E239">
        <f>VLOOKUP(C239,Active!C$21:E$948,3,FALSE)</f>
        <v>6828.9410515289937</v>
      </c>
      <c r="F239" s="2" t="s">
        <v>287</v>
      </c>
      <c r="G239" t="str">
        <f t="shared" si="22"/>
        <v>50509.414</v>
      </c>
      <c r="H239" s="54">
        <f t="shared" si="23"/>
        <v>6829</v>
      </c>
      <c r="I239" s="95" t="s">
        <v>953</v>
      </c>
      <c r="J239" s="96" t="s">
        <v>954</v>
      </c>
      <c r="K239" s="95">
        <v>6829</v>
      </c>
      <c r="L239" s="95" t="s">
        <v>914</v>
      </c>
      <c r="M239" s="96" t="s">
        <v>291</v>
      </c>
      <c r="N239" s="96"/>
      <c r="O239" s="97" t="s">
        <v>719</v>
      </c>
      <c r="P239" s="97" t="s">
        <v>946</v>
      </c>
    </row>
    <row r="240" spans="1:16" x14ac:dyDescent="0.2">
      <c r="A240" s="54" t="str">
        <f t="shared" si="18"/>
        <v> BBS 114 </v>
      </c>
      <c r="B240" s="2" t="str">
        <f t="shared" si="19"/>
        <v>I</v>
      </c>
      <c r="C240" s="54">
        <f t="shared" si="20"/>
        <v>50518.355000000003</v>
      </c>
      <c r="D240" t="str">
        <f t="shared" si="21"/>
        <v>vis</v>
      </c>
      <c r="E240">
        <f>VLOOKUP(C240,Active!C$21:E$948,3,FALSE)</f>
        <v>6841.9484128138811</v>
      </c>
      <c r="F240" s="2" t="s">
        <v>287</v>
      </c>
      <c r="G240" t="str">
        <f t="shared" si="22"/>
        <v>50518.355</v>
      </c>
      <c r="H240" s="54">
        <f t="shared" si="23"/>
        <v>6842</v>
      </c>
      <c r="I240" s="95" t="s">
        <v>955</v>
      </c>
      <c r="J240" s="96" t="s">
        <v>956</v>
      </c>
      <c r="K240" s="95">
        <v>6842</v>
      </c>
      <c r="L240" s="95" t="s">
        <v>631</v>
      </c>
      <c r="M240" s="96" t="s">
        <v>291</v>
      </c>
      <c r="N240" s="96"/>
      <c r="O240" s="97" t="s">
        <v>396</v>
      </c>
      <c r="P240" s="97" t="s">
        <v>946</v>
      </c>
    </row>
    <row r="241" spans="1:16" x14ac:dyDescent="0.2">
      <c r="A241" s="54" t="str">
        <f t="shared" si="18"/>
        <v> AOEB 5 </v>
      </c>
      <c r="B241" s="2" t="str">
        <f t="shared" si="19"/>
        <v>I</v>
      </c>
      <c r="C241" s="54">
        <f t="shared" si="20"/>
        <v>50524.538</v>
      </c>
      <c r="D241" t="str">
        <f t="shared" si="21"/>
        <v>vis</v>
      </c>
      <c r="E241">
        <f>VLOOKUP(C241,Active!C$21:E$948,3,FALSE)</f>
        <v>6850.9434373999866</v>
      </c>
      <c r="F241" s="2" t="s">
        <v>287</v>
      </c>
      <c r="G241" t="str">
        <f t="shared" si="22"/>
        <v>50524.538</v>
      </c>
      <c r="H241" s="54">
        <f t="shared" si="23"/>
        <v>6851</v>
      </c>
      <c r="I241" s="95" t="s">
        <v>957</v>
      </c>
      <c r="J241" s="96" t="s">
        <v>958</v>
      </c>
      <c r="K241" s="95">
        <v>6851</v>
      </c>
      <c r="L241" s="95" t="s">
        <v>942</v>
      </c>
      <c r="M241" s="96" t="s">
        <v>291</v>
      </c>
      <c r="N241" s="96"/>
      <c r="O241" s="97" t="s">
        <v>959</v>
      </c>
      <c r="P241" s="97" t="s">
        <v>851</v>
      </c>
    </row>
    <row r="242" spans="1:16" x14ac:dyDescent="0.2">
      <c r="A242" s="54" t="str">
        <f t="shared" si="18"/>
        <v> AOEB 5 </v>
      </c>
      <c r="B242" s="2" t="str">
        <f t="shared" si="19"/>
        <v>I</v>
      </c>
      <c r="C242" s="54">
        <f t="shared" si="20"/>
        <v>50572.642999999996</v>
      </c>
      <c r="D242" t="str">
        <f t="shared" si="21"/>
        <v>vis</v>
      </c>
      <c r="E242">
        <f>VLOOKUP(C242,Active!C$21:E$948,3,FALSE)</f>
        <v>6920.9265617271358</v>
      </c>
      <c r="F242" s="2" t="s">
        <v>287</v>
      </c>
      <c r="G242" t="str">
        <f t="shared" si="22"/>
        <v>50572.643</v>
      </c>
      <c r="H242" s="54">
        <f t="shared" si="23"/>
        <v>6921</v>
      </c>
      <c r="I242" s="95" t="s">
        <v>960</v>
      </c>
      <c r="J242" s="96" t="s">
        <v>961</v>
      </c>
      <c r="K242" s="95">
        <v>6921</v>
      </c>
      <c r="L242" s="95" t="s">
        <v>962</v>
      </c>
      <c r="M242" s="96" t="s">
        <v>291</v>
      </c>
      <c r="N242" s="96"/>
      <c r="O242" s="97" t="s">
        <v>445</v>
      </c>
      <c r="P242" s="97" t="s">
        <v>851</v>
      </c>
    </row>
    <row r="243" spans="1:16" x14ac:dyDescent="0.2">
      <c r="A243" s="54" t="str">
        <f t="shared" si="18"/>
        <v> AOEB 5 </v>
      </c>
      <c r="B243" s="2" t="str">
        <f t="shared" si="19"/>
        <v>I</v>
      </c>
      <c r="C243" s="54">
        <f t="shared" si="20"/>
        <v>50578.826000000001</v>
      </c>
      <c r="D243" t="str">
        <f t="shared" si="21"/>
        <v>vis</v>
      </c>
      <c r="E243">
        <f>VLOOKUP(C243,Active!C$21:E$948,3,FALSE)</f>
        <v>6929.9215863132522</v>
      </c>
      <c r="F243" s="2" t="s">
        <v>287</v>
      </c>
      <c r="G243" t="str">
        <f t="shared" si="22"/>
        <v>50578.826</v>
      </c>
      <c r="H243" s="54">
        <f t="shared" si="23"/>
        <v>6930</v>
      </c>
      <c r="I243" s="95" t="s">
        <v>963</v>
      </c>
      <c r="J243" s="96" t="s">
        <v>964</v>
      </c>
      <c r="K243" s="95">
        <v>6930</v>
      </c>
      <c r="L243" s="95" t="s">
        <v>965</v>
      </c>
      <c r="M243" s="96" t="s">
        <v>291</v>
      </c>
      <c r="N243" s="96"/>
      <c r="O243" s="97" t="s">
        <v>445</v>
      </c>
      <c r="P243" s="97" t="s">
        <v>851</v>
      </c>
    </row>
    <row r="244" spans="1:16" x14ac:dyDescent="0.2">
      <c r="A244" s="54" t="str">
        <f t="shared" si="18"/>
        <v> BBS 115 </v>
      </c>
      <c r="B244" s="2" t="str">
        <f t="shared" si="19"/>
        <v>I</v>
      </c>
      <c r="C244" s="54">
        <f t="shared" si="20"/>
        <v>50597.396000000001</v>
      </c>
      <c r="D244" t="str">
        <f t="shared" si="21"/>
        <v>vis</v>
      </c>
      <c r="E244">
        <f>VLOOKUP(C244,Active!C$21:E$948,3,FALSE)</f>
        <v>6956.9372108586267</v>
      </c>
      <c r="F244" s="2" t="s">
        <v>287</v>
      </c>
      <c r="G244" t="str">
        <f t="shared" si="22"/>
        <v>50597.396</v>
      </c>
      <c r="H244" s="54">
        <f t="shared" si="23"/>
        <v>6957</v>
      </c>
      <c r="I244" s="95" t="s">
        <v>966</v>
      </c>
      <c r="J244" s="96" t="s">
        <v>967</v>
      </c>
      <c r="K244" s="95">
        <v>6957</v>
      </c>
      <c r="L244" s="95" t="s">
        <v>918</v>
      </c>
      <c r="M244" s="96" t="s">
        <v>291</v>
      </c>
      <c r="N244" s="96"/>
      <c r="O244" s="97" t="s">
        <v>396</v>
      </c>
      <c r="P244" s="97" t="s">
        <v>968</v>
      </c>
    </row>
    <row r="245" spans="1:16" x14ac:dyDescent="0.2">
      <c r="A245" s="54" t="str">
        <f t="shared" si="18"/>
        <v> BBS 117 </v>
      </c>
      <c r="B245" s="2" t="str">
        <f t="shared" si="19"/>
        <v>I</v>
      </c>
      <c r="C245" s="54">
        <f t="shared" si="20"/>
        <v>50859.292000000001</v>
      </c>
      <c r="D245" t="str">
        <f t="shared" si="21"/>
        <v>vis</v>
      </c>
      <c r="E245">
        <f>VLOOKUP(C245,Active!C$21:E$948,3,FALSE)</f>
        <v>7337.9433501120247</v>
      </c>
      <c r="F245" s="2" t="s">
        <v>287</v>
      </c>
      <c r="G245" t="str">
        <f t="shared" si="22"/>
        <v>50859.292</v>
      </c>
      <c r="H245" s="54">
        <f t="shared" si="23"/>
        <v>7338</v>
      </c>
      <c r="I245" s="95" t="s">
        <v>969</v>
      </c>
      <c r="J245" s="96" t="s">
        <v>970</v>
      </c>
      <c r="K245" s="95">
        <v>7338</v>
      </c>
      <c r="L245" s="95" t="s">
        <v>942</v>
      </c>
      <c r="M245" s="96" t="s">
        <v>291</v>
      </c>
      <c r="N245" s="96"/>
      <c r="O245" s="97" t="s">
        <v>396</v>
      </c>
      <c r="P245" s="97" t="s">
        <v>971</v>
      </c>
    </row>
    <row r="246" spans="1:16" x14ac:dyDescent="0.2">
      <c r="A246" s="54" t="str">
        <f t="shared" si="18"/>
        <v> BBS 118 </v>
      </c>
      <c r="B246" s="2" t="str">
        <f t="shared" si="19"/>
        <v>I</v>
      </c>
      <c r="C246" s="54">
        <f t="shared" si="20"/>
        <v>50863.411999999997</v>
      </c>
      <c r="D246" t="str">
        <f t="shared" si="21"/>
        <v>vis</v>
      </c>
      <c r="E246">
        <f>VLOOKUP(C246,Active!C$21:E$948,3,FALSE)</f>
        <v>7343.9371235706585</v>
      </c>
      <c r="F246" s="2" t="s">
        <v>287</v>
      </c>
      <c r="G246" t="str">
        <f t="shared" si="22"/>
        <v>50863.412</v>
      </c>
      <c r="H246" s="54">
        <f t="shared" si="23"/>
        <v>7344</v>
      </c>
      <c r="I246" s="95" t="s">
        <v>972</v>
      </c>
      <c r="J246" s="96" t="s">
        <v>973</v>
      </c>
      <c r="K246" s="95">
        <v>7344</v>
      </c>
      <c r="L246" s="95" t="s">
        <v>918</v>
      </c>
      <c r="M246" s="96" t="s">
        <v>291</v>
      </c>
      <c r="N246" s="96"/>
      <c r="O246" s="97" t="s">
        <v>719</v>
      </c>
      <c r="P246" s="97" t="s">
        <v>974</v>
      </c>
    </row>
    <row r="247" spans="1:16" x14ac:dyDescent="0.2">
      <c r="A247" s="54" t="str">
        <f t="shared" si="18"/>
        <v> AOEB 5 </v>
      </c>
      <c r="B247" s="2" t="str">
        <f t="shared" si="19"/>
        <v>I</v>
      </c>
      <c r="C247" s="54">
        <f t="shared" si="20"/>
        <v>50871.663</v>
      </c>
      <c r="D247" t="str">
        <f t="shared" si="21"/>
        <v>vis</v>
      </c>
      <c r="E247">
        <f>VLOOKUP(C247,Active!C$21:E$948,3,FALSE)</f>
        <v>7355.9406732811585</v>
      </c>
      <c r="F247" s="2" t="s">
        <v>287</v>
      </c>
      <c r="G247" t="str">
        <f t="shared" si="22"/>
        <v>50871.663</v>
      </c>
      <c r="H247" s="54">
        <f t="shared" si="23"/>
        <v>7356</v>
      </c>
      <c r="I247" s="95" t="s">
        <v>975</v>
      </c>
      <c r="J247" s="96" t="s">
        <v>976</v>
      </c>
      <c r="K247" s="95">
        <v>7356</v>
      </c>
      <c r="L247" s="95" t="s">
        <v>914</v>
      </c>
      <c r="M247" s="96" t="s">
        <v>291</v>
      </c>
      <c r="N247" s="96"/>
      <c r="O247" s="97" t="s">
        <v>977</v>
      </c>
      <c r="P247" s="97" t="s">
        <v>851</v>
      </c>
    </row>
    <row r="248" spans="1:16" x14ac:dyDescent="0.2">
      <c r="A248" s="54" t="str">
        <f t="shared" si="18"/>
        <v> AOEB 5 </v>
      </c>
      <c r="B248" s="2" t="str">
        <f t="shared" si="19"/>
        <v>I</v>
      </c>
      <c r="C248" s="54">
        <f t="shared" si="20"/>
        <v>50897.773000000001</v>
      </c>
      <c r="D248" t="str">
        <f t="shared" si="21"/>
        <v>vis</v>
      </c>
      <c r="E248">
        <f>VLOOKUP(C248,Active!C$21:E$948,3,FALSE)</f>
        <v>7393.9254851755995</v>
      </c>
      <c r="F248" s="2" t="s">
        <v>287</v>
      </c>
      <c r="G248" t="str">
        <f t="shared" si="22"/>
        <v>50897.773</v>
      </c>
      <c r="H248" s="54">
        <f t="shared" si="23"/>
        <v>7394</v>
      </c>
      <c r="I248" s="95" t="s">
        <v>978</v>
      </c>
      <c r="J248" s="96" t="s">
        <v>979</v>
      </c>
      <c r="K248" s="95">
        <v>7394</v>
      </c>
      <c r="L248" s="95" t="s">
        <v>660</v>
      </c>
      <c r="M248" s="96" t="s">
        <v>291</v>
      </c>
      <c r="N248" s="96"/>
      <c r="O248" s="97" t="s">
        <v>980</v>
      </c>
      <c r="P248" s="97" t="s">
        <v>851</v>
      </c>
    </row>
    <row r="249" spans="1:16" x14ac:dyDescent="0.2">
      <c r="A249" s="54" t="str">
        <f t="shared" si="18"/>
        <v> AOEB 5 </v>
      </c>
      <c r="B249" s="2" t="str">
        <f t="shared" si="19"/>
        <v>I</v>
      </c>
      <c r="C249" s="54">
        <f t="shared" si="20"/>
        <v>50921.828999999998</v>
      </c>
      <c r="D249" t="str">
        <f t="shared" si="21"/>
        <v>vis</v>
      </c>
      <c r="E249">
        <f>VLOOKUP(C249,Active!C$21:E$948,3,FALSE)</f>
        <v>7428.9221391370138</v>
      </c>
      <c r="F249" s="2" t="s">
        <v>287</v>
      </c>
      <c r="G249" t="str">
        <f t="shared" si="22"/>
        <v>50921.829</v>
      </c>
      <c r="H249" s="54">
        <f t="shared" si="23"/>
        <v>7429</v>
      </c>
      <c r="I249" s="95" t="s">
        <v>981</v>
      </c>
      <c r="J249" s="96" t="s">
        <v>982</v>
      </c>
      <c r="K249" s="95">
        <v>7429</v>
      </c>
      <c r="L249" s="95" t="s">
        <v>965</v>
      </c>
      <c r="M249" s="96" t="s">
        <v>291</v>
      </c>
      <c r="N249" s="96"/>
      <c r="O249" s="97" t="s">
        <v>445</v>
      </c>
      <c r="P249" s="97" t="s">
        <v>851</v>
      </c>
    </row>
    <row r="250" spans="1:16" x14ac:dyDescent="0.2">
      <c r="A250" s="54" t="str">
        <f t="shared" si="18"/>
        <v> AOEB 5 </v>
      </c>
      <c r="B250" s="2" t="str">
        <f t="shared" si="19"/>
        <v>I</v>
      </c>
      <c r="C250" s="54">
        <f t="shared" si="20"/>
        <v>50926.641000000003</v>
      </c>
      <c r="D250" t="str">
        <f t="shared" si="21"/>
        <v>vis</v>
      </c>
      <c r="E250">
        <f>VLOOKUP(C250,Active!C$21:E$948,3,FALSE)</f>
        <v>7435.9226337688115</v>
      </c>
      <c r="F250" s="2" t="s">
        <v>287</v>
      </c>
      <c r="G250" t="str">
        <f t="shared" si="22"/>
        <v>50926.641</v>
      </c>
      <c r="H250" s="54">
        <f t="shared" si="23"/>
        <v>7436</v>
      </c>
      <c r="I250" s="95" t="s">
        <v>983</v>
      </c>
      <c r="J250" s="96" t="s">
        <v>984</v>
      </c>
      <c r="K250" s="95">
        <v>7436</v>
      </c>
      <c r="L250" s="95" t="s">
        <v>985</v>
      </c>
      <c r="M250" s="96" t="s">
        <v>291</v>
      </c>
      <c r="N250" s="96"/>
      <c r="O250" s="97" t="s">
        <v>445</v>
      </c>
      <c r="P250" s="97" t="s">
        <v>851</v>
      </c>
    </row>
    <row r="251" spans="1:16" x14ac:dyDescent="0.2">
      <c r="A251" s="54" t="str">
        <f t="shared" si="18"/>
        <v> AOEB 5 </v>
      </c>
      <c r="B251" s="2" t="str">
        <f t="shared" si="19"/>
        <v>I</v>
      </c>
      <c r="C251" s="54">
        <f t="shared" si="20"/>
        <v>50950.705999999998</v>
      </c>
      <c r="D251" t="str">
        <f t="shared" si="21"/>
        <v>vis</v>
      </c>
      <c r="E251">
        <f>VLOOKUP(C251,Active!C$21:E$948,3,FALSE)</f>
        <v>7470.9323809246716</v>
      </c>
      <c r="F251" s="2" t="s">
        <v>287</v>
      </c>
      <c r="G251" t="str">
        <f t="shared" si="22"/>
        <v>50950.706</v>
      </c>
      <c r="H251" s="54">
        <f t="shared" si="23"/>
        <v>7471</v>
      </c>
      <c r="I251" s="95" t="s">
        <v>986</v>
      </c>
      <c r="J251" s="96" t="s">
        <v>987</v>
      </c>
      <c r="K251" s="95">
        <v>7471</v>
      </c>
      <c r="L251" s="95" t="s">
        <v>988</v>
      </c>
      <c r="M251" s="96" t="s">
        <v>291</v>
      </c>
      <c r="N251" s="96"/>
      <c r="O251" s="97" t="s">
        <v>445</v>
      </c>
      <c r="P251" s="97" t="s">
        <v>851</v>
      </c>
    </row>
    <row r="252" spans="1:16" x14ac:dyDescent="0.2">
      <c r="A252" s="54" t="str">
        <f t="shared" si="18"/>
        <v> AOEB 5 </v>
      </c>
      <c r="B252" s="2" t="str">
        <f t="shared" si="19"/>
        <v>I</v>
      </c>
      <c r="C252" s="54">
        <f t="shared" si="20"/>
        <v>51212.589</v>
      </c>
      <c r="D252" t="str">
        <f t="shared" si="21"/>
        <v>vis</v>
      </c>
      <c r="E252">
        <f>VLOOKUP(C252,Active!C$21:E$948,3,FALSE)</f>
        <v>7851.9196077860897</v>
      </c>
      <c r="F252" s="2" t="s">
        <v>287</v>
      </c>
      <c r="G252" t="str">
        <f t="shared" si="22"/>
        <v>51212.589</v>
      </c>
      <c r="H252" s="54">
        <f t="shared" si="23"/>
        <v>7852</v>
      </c>
      <c r="I252" s="95" t="s">
        <v>989</v>
      </c>
      <c r="J252" s="96" t="s">
        <v>990</v>
      </c>
      <c r="K252" s="95">
        <v>7852</v>
      </c>
      <c r="L252" s="95" t="s">
        <v>991</v>
      </c>
      <c r="M252" s="96" t="s">
        <v>291</v>
      </c>
      <c r="N252" s="96"/>
      <c r="O252" s="97" t="s">
        <v>992</v>
      </c>
      <c r="P252" s="97" t="s">
        <v>851</v>
      </c>
    </row>
    <row r="253" spans="1:16" x14ac:dyDescent="0.2">
      <c r="A253" s="54" t="str">
        <f t="shared" si="18"/>
        <v> AOEB 5 </v>
      </c>
      <c r="B253" s="2" t="str">
        <f t="shared" si="19"/>
        <v>I</v>
      </c>
      <c r="C253" s="54">
        <f t="shared" si="20"/>
        <v>51214.648999999998</v>
      </c>
      <c r="D253" t="str">
        <f t="shared" si="21"/>
        <v>vis</v>
      </c>
      <c r="E253">
        <f>VLOOKUP(C253,Active!C$21:E$948,3,FALSE)</f>
        <v>7854.9164945154062</v>
      </c>
      <c r="F253" s="2" t="s">
        <v>287</v>
      </c>
      <c r="G253" t="str">
        <f t="shared" si="22"/>
        <v>51214.649</v>
      </c>
      <c r="H253" s="54">
        <f t="shared" si="23"/>
        <v>7855</v>
      </c>
      <c r="I253" s="95" t="s">
        <v>993</v>
      </c>
      <c r="J253" s="96" t="s">
        <v>994</v>
      </c>
      <c r="K253" s="95">
        <v>7855</v>
      </c>
      <c r="L253" s="95" t="s">
        <v>995</v>
      </c>
      <c r="M253" s="96" t="s">
        <v>291</v>
      </c>
      <c r="N253" s="96"/>
      <c r="O253" s="97" t="s">
        <v>992</v>
      </c>
      <c r="P253" s="97" t="s">
        <v>851</v>
      </c>
    </row>
    <row r="254" spans="1:16" x14ac:dyDescent="0.2">
      <c r="A254" s="54" t="str">
        <f t="shared" si="18"/>
        <v> AOEB 5 </v>
      </c>
      <c r="B254" s="2" t="str">
        <f t="shared" si="19"/>
        <v>I</v>
      </c>
      <c r="C254" s="54">
        <f t="shared" si="20"/>
        <v>51223.591999999997</v>
      </c>
      <c r="D254" t="str">
        <f t="shared" si="21"/>
        <v>vis</v>
      </c>
      <c r="E254">
        <f>VLOOKUP(C254,Active!C$21:E$948,3,FALSE)</f>
        <v>7867.926765399051</v>
      </c>
      <c r="F254" s="2" t="s">
        <v>287</v>
      </c>
      <c r="G254" t="str">
        <f t="shared" si="22"/>
        <v>51223.592</v>
      </c>
      <c r="H254" s="54">
        <f t="shared" si="23"/>
        <v>7868</v>
      </c>
      <c r="I254" s="95" t="s">
        <v>996</v>
      </c>
      <c r="J254" s="96" t="s">
        <v>997</v>
      </c>
      <c r="K254" s="95">
        <v>7868</v>
      </c>
      <c r="L254" s="95" t="s">
        <v>962</v>
      </c>
      <c r="M254" s="96" t="s">
        <v>291</v>
      </c>
      <c r="N254" s="96"/>
      <c r="O254" s="97" t="s">
        <v>445</v>
      </c>
      <c r="P254" s="97" t="s">
        <v>851</v>
      </c>
    </row>
    <row r="255" spans="1:16" x14ac:dyDescent="0.2">
      <c r="A255" s="54" t="str">
        <f t="shared" si="18"/>
        <v>IBVS 5263 </v>
      </c>
      <c r="B255" s="2" t="str">
        <f t="shared" si="19"/>
        <v>I</v>
      </c>
      <c r="C255" s="54">
        <f t="shared" si="20"/>
        <v>51241.459900000002</v>
      </c>
      <c r="D255" t="str">
        <f t="shared" si="21"/>
        <v>vis</v>
      </c>
      <c r="E255">
        <f>VLOOKUP(C255,Active!C$21:E$948,3,FALSE)</f>
        <v>7893.9209752975121</v>
      </c>
      <c r="F255" s="2" t="s">
        <v>287</v>
      </c>
      <c r="G255" t="str">
        <f t="shared" si="22"/>
        <v>51241.4599</v>
      </c>
      <c r="H255" s="54">
        <f t="shared" si="23"/>
        <v>7894</v>
      </c>
      <c r="I255" s="95" t="s">
        <v>998</v>
      </c>
      <c r="J255" s="96" t="s">
        <v>999</v>
      </c>
      <c r="K255" s="95">
        <v>7894</v>
      </c>
      <c r="L255" s="95" t="s">
        <v>1000</v>
      </c>
      <c r="M255" s="96" t="s">
        <v>335</v>
      </c>
      <c r="N255" s="96" t="s">
        <v>336</v>
      </c>
      <c r="O255" s="97" t="s">
        <v>1001</v>
      </c>
      <c r="P255" s="98" t="s">
        <v>1002</v>
      </c>
    </row>
    <row r="256" spans="1:16" x14ac:dyDescent="0.2">
      <c r="A256" s="54" t="str">
        <f t="shared" si="18"/>
        <v> AOEB 5 </v>
      </c>
      <c r="B256" s="2" t="str">
        <f t="shared" si="19"/>
        <v>I</v>
      </c>
      <c r="C256" s="54">
        <f t="shared" si="20"/>
        <v>51245.582000000002</v>
      </c>
      <c r="D256" t="str">
        <f t="shared" si="21"/>
        <v>vis</v>
      </c>
      <c r="E256">
        <f>VLOOKUP(C256,Active!C$21:E$948,3,FALSE)</f>
        <v>7899.9178038348582</v>
      </c>
      <c r="F256" s="2" t="s">
        <v>287</v>
      </c>
      <c r="G256" t="str">
        <f t="shared" si="22"/>
        <v>51245.582</v>
      </c>
      <c r="H256" s="54">
        <f t="shared" si="23"/>
        <v>7900</v>
      </c>
      <c r="I256" s="95" t="s">
        <v>1003</v>
      </c>
      <c r="J256" s="96" t="s">
        <v>1004</v>
      </c>
      <c r="K256" s="95">
        <v>7900</v>
      </c>
      <c r="L256" s="95" t="s">
        <v>1005</v>
      </c>
      <c r="M256" s="96" t="s">
        <v>291</v>
      </c>
      <c r="N256" s="96"/>
      <c r="O256" s="97" t="s">
        <v>992</v>
      </c>
      <c r="P256" s="97" t="s">
        <v>851</v>
      </c>
    </row>
    <row r="257" spans="1:16" x14ac:dyDescent="0.2">
      <c r="A257" s="54" t="str">
        <f t="shared" si="18"/>
        <v> AOEB 5 </v>
      </c>
      <c r="B257" s="2" t="str">
        <f t="shared" si="19"/>
        <v>I</v>
      </c>
      <c r="C257" s="54">
        <f t="shared" si="20"/>
        <v>51245.59</v>
      </c>
      <c r="D257" t="str">
        <f t="shared" si="21"/>
        <v>vis</v>
      </c>
      <c r="E257">
        <f>VLOOKUP(C257,Active!C$21:E$948,3,FALSE)</f>
        <v>7899.9294422299154</v>
      </c>
      <c r="F257" s="2" t="s">
        <v>287</v>
      </c>
      <c r="G257" t="str">
        <f t="shared" si="22"/>
        <v>51245.590</v>
      </c>
      <c r="H257" s="54">
        <f t="shared" si="23"/>
        <v>7900</v>
      </c>
      <c r="I257" s="95" t="s">
        <v>1006</v>
      </c>
      <c r="J257" s="96" t="s">
        <v>1007</v>
      </c>
      <c r="K257" s="95">
        <v>7900</v>
      </c>
      <c r="L257" s="95" t="s">
        <v>1008</v>
      </c>
      <c r="M257" s="96" t="s">
        <v>291</v>
      </c>
      <c r="N257" s="96"/>
      <c r="O257" s="97" t="s">
        <v>445</v>
      </c>
      <c r="P257" s="97" t="s">
        <v>851</v>
      </c>
    </row>
    <row r="258" spans="1:16" x14ac:dyDescent="0.2">
      <c r="A258" s="54" t="str">
        <f t="shared" si="18"/>
        <v> AOEB 5 </v>
      </c>
      <c r="B258" s="2" t="str">
        <f t="shared" si="19"/>
        <v>I</v>
      </c>
      <c r="C258" s="54">
        <f t="shared" si="20"/>
        <v>51245.593000000001</v>
      </c>
      <c r="D258" t="str">
        <f t="shared" si="21"/>
        <v>vis</v>
      </c>
      <c r="E258">
        <f>VLOOKUP(C258,Active!C$21:E$948,3,FALSE)</f>
        <v>7899.9338066280707</v>
      </c>
      <c r="F258" s="2" t="s">
        <v>287</v>
      </c>
      <c r="G258" t="str">
        <f t="shared" si="22"/>
        <v>51245.593</v>
      </c>
      <c r="H258" s="54">
        <f t="shared" si="23"/>
        <v>7900</v>
      </c>
      <c r="I258" s="95" t="s">
        <v>1009</v>
      </c>
      <c r="J258" s="96" t="s">
        <v>1010</v>
      </c>
      <c r="K258" s="95">
        <v>7900</v>
      </c>
      <c r="L258" s="95" t="s">
        <v>1011</v>
      </c>
      <c r="M258" s="96" t="s">
        <v>291</v>
      </c>
      <c r="N258" s="96"/>
      <c r="O258" s="97" t="s">
        <v>977</v>
      </c>
      <c r="P258" s="97" t="s">
        <v>851</v>
      </c>
    </row>
    <row r="259" spans="1:16" x14ac:dyDescent="0.2">
      <c r="A259" s="54" t="str">
        <f t="shared" si="18"/>
        <v> AOEB 5 </v>
      </c>
      <c r="B259" s="2" t="str">
        <f t="shared" si="19"/>
        <v>I</v>
      </c>
      <c r="C259" s="54">
        <f t="shared" si="20"/>
        <v>51253.834000000003</v>
      </c>
      <c r="D259" t="str">
        <f t="shared" si="21"/>
        <v>vis</v>
      </c>
      <c r="E259">
        <f>VLOOKUP(C259,Active!C$21:E$948,3,FALSE)</f>
        <v>7911.9228083447369</v>
      </c>
      <c r="F259" s="2" t="s">
        <v>287</v>
      </c>
      <c r="G259" t="str">
        <f t="shared" si="22"/>
        <v>51253.834</v>
      </c>
      <c r="H259" s="54">
        <f t="shared" si="23"/>
        <v>7912</v>
      </c>
      <c r="I259" s="95" t="s">
        <v>1012</v>
      </c>
      <c r="J259" s="96" t="s">
        <v>1013</v>
      </c>
      <c r="K259" s="95">
        <v>7912</v>
      </c>
      <c r="L259" s="95" t="s">
        <v>985</v>
      </c>
      <c r="M259" s="96" t="s">
        <v>291</v>
      </c>
      <c r="N259" s="96"/>
      <c r="O259" s="97" t="s">
        <v>992</v>
      </c>
      <c r="P259" s="97" t="s">
        <v>851</v>
      </c>
    </row>
    <row r="260" spans="1:16" x14ac:dyDescent="0.2">
      <c r="A260" s="54" t="str">
        <f t="shared" si="18"/>
        <v>BAVM 152 </v>
      </c>
      <c r="B260" s="2" t="str">
        <f t="shared" si="19"/>
        <v>I</v>
      </c>
      <c r="C260" s="54">
        <f t="shared" si="20"/>
        <v>51556.279300000002</v>
      </c>
      <c r="D260" t="str">
        <f t="shared" si="21"/>
        <v>vis</v>
      </c>
      <c r="E260">
        <f>VLOOKUP(C260,Active!C$21:E$948,3,FALSE)</f>
        <v>8351.920044225908</v>
      </c>
      <c r="F260" s="2" t="s">
        <v>287</v>
      </c>
      <c r="G260" t="str">
        <f t="shared" si="22"/>
        <v>51556.2793</v>
      </c>
      <c r="H260" s="54">
        <f t="shared" si="23"/>
        <v>8352</v>
      </c>
      <c r="I260" s="95" t="s">
        <v>1014</v>
      </c>
      <c r="J260" s="96" t="s">
        <v>1015</v>
      </c>
      <c r="K260" s="95">
        <v>8352</v>
      </c>
      <c r="L260" s="95" t="s">
        <v>1016</v>
      </c>
      <c r="M260" s="96" t="s">
        <v>335</v>
      </c>
      <c r="N260" s="96" t="s">
        <v>1017</v>
      </c>
      <c r="O260" s="97" t="s">
        <v>927</v>
      </c>
      <c r="P260" s="98" t="s">
        <v>1018</v>
      </c>
    </row>
    <row r="261" spans="1:16" x14ac:dyDescent="0.2">
      <c r="A261" s="54" t="str">
        <f t="shared" si="18"/>
        <v>BAVM 152 </v>
      </c>
      <c r="B261" s="2" t="str">
        <f t="shared" si="19"/>
        <v>I</v>
      </c>
      <c r="C261" s="54">
        <f t="shared" si="20"/>
        <v>51578.275199999996</v>
      </c>
      <c r="D261" t="str">
        <f t="shared" si="21"/>
        <v>vis</v>
      </c>
      <c r="E261">
        <f>VLOOKUP(C261,Active!C$21:E$948,3,FALSE)</f>
        <v>8383.9196659780591</v>
      </c>
      <c r="F261" s="2" t="s">
        <v>287</v>
      </c>
      <c r="G261" t="str">
        <f t="shared" si="22"/>
        <v>51578.2752</v>
      </c>
      <c r="H261" s="54">
        <f t="shared" si="23"/>
        <v>8384</v>
      </c>
      <c r="I261" s="95" t="s">
        <v>1019</v>
      </c>
      <c r="J261" s="96" t="s">
        <v>1020</v>
      </c>
      <c r="K261" s="95">
        <v>8384</v>
      </c>
      <c r="L261" s="95" t="s">
        <v>1021</v>
      </c>
      <c r="M261" s="96" t="s">
        <v>335</v>
      </c>
      <c r="N261" s="96" t="s">
        <v>1017</v>
      </c>
      <c r="O261" s="97" t="s">
        <v>927</v>
      </c>
      <c r="P261" s="98" t="s">
        <v>1018</v>
      </c>
    </row>
    <row r="262" spans="1:16" x14ac:dyDescent="0.2">
      <c r="A262" s="54" t="str">
        <f t="shared" si="18"/>
        <v>IBVS 5380 </v>
      </c>
      <c r="B262" s="2" t="str">
        <f t="shared" si="19"/>
        <v>II</v>
      </c>
      <c r="C262" s="54">
        <f t="shared" si="20"/>
        <v>52364.275399999999</v>
      </c>
      <c r="D262" t="str">
        <f t="shared" si="21"/>
        <v>vis</v>
      </c>
      <c r="E262">
        <f>VLOOKUP(C262,Active!C$21:E$948,3,FALSE)</f>
        <v>9527.3922721056788</v>
      </c>
      <c r="F262" s="2" t="s">
        <v>287</v>
      </c>
      <c r="G262" t="str">
        <f t="shared" si="22"/>
        <v>52364.2754</v>
      </c>
      <c r="H262" s="54">
        <f t="shared" si="23"/>
        <v>9527.5</v>
      </c>
      <c r="I262" s="95" t="s">
        <v>1022</v>
      </c>
      <c r="J262" s="96" t="s">
        <v>1023</v>
      </c>
      <c r="K262" s="95">
        <v>9527.5</v>
      </c>
      <c r="L262" s="95" t="s">
        <v>1024</v>
      </c>
      <c r="M262" s="96" t="s">
        <v>335</v>
      </c>
      <c r="N262" s="96" t="s">
        <v>1025</v>
      </c>
      <c r="O262" s="97" t="s">
        <v>1026</v>
      </c>
      <c r="P262" s="98" t="s">
        <v>1027</v>
      </c>
    </row>
    <row r="263" spans="1:16" x14ac:dyDescent="0.2">
      <c r="A263" s="54" t="str">
        <f t="shared" si="18"/>
        <v>IBVS 5380 </v>
      </c>
      <c r="B263" s="2" t="str">
        <f t="shared" si="19"/>
        <v>I</v>
      </c>
      <c r="C263" s="54">
        <f t="shared" si="20"/>
        <v>52364.634899999997</v>
      </c>
      <c r="D263" t="str">
        <f t="shared" si="21"/>
        <v>vis</v>
      </c>
      <c r="E263">
        <f>VLOOKUP(C263,Active!C$21:E$948,3,FALSE)</f>
        <v>9527.9152724839241</v>
      </c>
      <c r="F263" s="2" t="s">
        <v>287</v>
      </c>
      <c r="G263" t="str">
        <f t="shared" si="22"/>
        <v>52364.6349</v>
      </c>
      <c r="H263" s="54">
        <f t="shared" si="23"/>
        <v>9528</v>
      </c>
      <c r="I263" s="95" t="s">
        <v>1028</v>
      </c>
      <c r="J263" s="96" t="s">
        <v>1029</v>
      </c>
      <c r="K263" s="95">
        <v>9528</v>
      </c>
      <c r="L263" s="95" t="s">
        <v>1030</v>
      </c>
      <c r="M263" s="96" t="s">
        <v>335</v>
      </c>
      <c r="N263" s="96" t="s">
        <v>1025</v>
      </c>
      <c r="O263" s="97" t="s">
        <v>1026</v>
      </c>
      <c r="P263" s="98" t="s">
        <v>1027</v>
      </c>
    </row>
    <row r="264" spans="1:16" x14ac:dyDescent="0.2">
      <c r="A264" s="54" t="str">
        <f t="shared" si="18"/>
        <v>IBVS 5493 </v>
      </c>
      <c r="B264" s="2" t="str">
        <f t="shared" si="19"/>
        <v>I</v>
      </c>
      <c r="C264" s="54">
        <f t="shared" si="20"/>
        <v>52674.648000000001</v>
      </c>
      <c r="D264" t="str">
        <f t="shared" si="21"/>
        <v>vis</v>
      </c>
      <c r="E264">
        <f>VLOOKUP(C264,Active!C$21:E$948,3,FALSE)</f>
        <v>9978.9221391370174</v>
      </c>
      <c r="F264" s="2" t="s">
        <v>287</v>
      </c>
      <c r="G264" t="str">
        <f t="shared" si="22"/>
        <v>52674.648</v>
      </c>
      <c r="H264" s="54">
        <f t="shared" si="23"/>
        <v>9979</v>
      </c>
      <c r="I264" s="95" t="s">
        <v>1031</v>
      </c>
      <c r="J264" s="96" t="s">
        <v>1032</v>
      </c>
      <c r="K264" s="95">
        <v>9979</v>
      </c>
      <c r="L264" s="95" t="s">
        <v>965</v>
      </c>
      <c r="M264" s="96" t="s">
        <v>919</v>
      </c>
      <c r="N264" s="96" t="s">
        <v>1025</v>
      </c>
      <c r="O264" s="97" t="s">
        <v>1033</v>
      </c>
      <c r="P264" s="98" t="s">
        <v>1034</v>
      </c>
    </row>
    <row r="265" spans="1:16" x14ac:dyDescent="0.2">
      <c r="A265" s="54" t="str">
        <f t="shared" si="18"/>
        <v>IBVS 5494 </v>
      </c>
      <c r="B265" s="2" t="str">
        <f t="shared" si="19"/>
        <v>I</v>
      </c>
      <c r="C265" s="54">
        <f t="shared" si="20"/>
        <v>52694.583100000003</v>
      </c>
      <c r="D265" t="str">
        <f t="shared" si="21"/>
        <v>vis</v>
      </c>
      <c r="E265">
        <f>VLOOKUP(C265,Active!C$21:E$948,3,FALSE)</f>
        <v>10007.923710320356</v>
      </c>
      <c r="F265" s="2" t="s">
        <v>287</v>
      </c>
      <c r="G265" t="str">
        <f t="shared" si="22"/>
        <v>52694.5831</v>
      </c>
      <c r="H265" s="54">
        <f t="shared" si="23"/>
        <v>10008</v>
      </c>
      <c r="I265" s="95" t="s">
        <v>1035</v>
      </c>
      <c r="J265" s="96" t="s">
        <v>1036</v>
      </c>
      <c r="K265" s="95">
        <v>10008</v>
      </c>
      <c r="L265" s="95" t="s">
        <v>1037</v>
      </c>
      <c r="M265" s="96" t="s">
        <v>335</v>
      </c>
      <c r="N265" s="96" t="s">
        <v>336</v>
      </c>
      <c r="O265" s="97" t="s">
        <v>1026</v>
      </c>
      <c r="P265" s="98" t="s">
        <v>1038</v>
      </c>
    </row>
    <row r="266" spans="1:16" x14ac:dyDescent="0.2">
      <c r="A266" s="54" t="str">
        <f t="shared" si="18"/>
        <v>BAVM 172 </v>
      </c>
      <c r="B266" s="2" t="str">
        <f t="shared" si="19"/>
        <v>I</v>
      </c>
      <c r="C266" s="54">
        <f t="shared" si="20"/>
        <v>52723.452799999999</v>
      </c>
      <c r="D266" t="str">
        <f t="shared" si="21"/>
        <v>vis</v>
      </c>
      <c r="E266">
        <f>VLOOKUP(C266,Active!C$21:E$948,3,FALSE)</f>
        <v>10049.923332072509</v>
      </c>
      <c r="F266" s="2" t="s">
        <v>287</v>
      </c>
      <c r="G266" t="str">
        <f t="shared" si="22"/>
        <v>52723.4528</v>
      </c>
      <c r="H266" s="54">
        <f t="shared" si="23"/>
        <v>10050</v>
      </c>
      <c r="I266" s="95" t="s">
        <v>1039</v>
      </c>
      <c r="J266" s="96" t="s">
        <v>1040</v>
      </c>
      <c r="K266" s="95">
        <v>10050</v>
      </c>
      <c r="L266" s="95" t="s">
        <v>1041</v>
      </c>
      <c r="M266" s="96" t="s">
        <v>335</v>
      </c>
      <c r="N266" s="96" t="s">
        <v>1042</v>
      </c>
      <c r="O266" s="97" t="s">
        <v>1043</v>
      </c>
      <c r="P266" s="98" t="s">
        <v>1044</v>
      </c>
    </row>
    <row r="267" spans="1:16" x14ac:dyDescent="0.2">
      <c r="A267" s="54" t="str">
        <f t="shared" ref="A267:A330" si="24">P267</f>
        <v>IBVS 5676 </v>
      </c>
      <c r="B267" s="2" t="str">
        <f t="shared" ref="B267:B330" si="25">IF(H267=INT(H267),"I","II")</f>
        <v>I</v>
      </c>
      <c r="C267" s="54">
        <f t="shared" ref="C267:C330" si="26">1*G267</f>
        <v>52743.386400000003</v>
      </c>
      <c r="D267" t="str">
        <f t="shared" ref="D267:D330" si="27">VLOOKUP(F267,I$1:J$5,2,FALSE)</f>
        <v>vis</v>
      </c>
      <c r="E267">
        <f>VLOOKUP(C267,Active!C$21:E$948,3,FALSE)</f>
        <v>10078.922721056775</v>
      </c>
      <c r="F267" s="2" t="s">
        <v>287</v>
      </c>
      <c r="G267" t="str">
        <f t="shared" ref="G267:G330" si="28">MID(I267,3,LEN(I267)-3)</f>
        <v>52743.3864</v>
      </c>
      <c r="H267" s="54">
        <f t="shared" ref="H267:H330" si="29">1*K267</f>
        <v>10079</v>
      </c>
      <c r="I267" s="95" t="s">
        <v>1045</v>
      </c>
      <c r="J267" s="96" t="s">
        <v>1046</v>
      </c>
      <c r="K267" s="95" t="s">
        <v>1047</v>
      </c>
      <c r="L267" s="95" t="s">
        <v>1048</v>
      </c>
      <c r="M267" s="96" t="s">
        <v>335</v>
      </c>
      <c r="N267" s="96" t="s">
        <v>336</v>
      </c>
      <c r="O267" s="97" t="s">
        <v>1049</v>
      </c>
      <c r="P267" s="98" t="s">
        <v>1050</v>
      </c>
    </row>
    <row r="268" spans="1:16" x14ac:dyDescent="0.2">
      <c r="A268" s="54" t="str">
        <f t="shared" si="24"/>
        <v>OEJV 0074 </v>
      </c>
      <c r="B268" s="2" t="str">
        <f t="shared" si="25"/>
        <v>I</v>
      </c>
      <c r="C268" s="54">
        <f t="shared" si="26"/>
        <v>52765.383309999997</v>
      </c>
      <c r="D268" t="str">
        <f t="shared" si="27"/>
        <v>vis</v>
      </c>
      <c r="E268">
        <f>VLOOKUP(C268,Active!C$21:E$948,3,FALSE)</f>
        <v>10110.923812156303</v>
      </c>
      <c r="F268" s="2" t="s">
        <v>287</v>
      </c>
      <c r="G268" t="str">
        <f t="shared" si="28"/>
        <v>52765.38331</v>
      </c>
      <c r="H268" s="54">
        <f t="shared" si="29"/>
        <v>10111</v>
      </c>
      <c r="I268" s="95" t="s">
        <v>1051</v>
      </c>
      <c r="J268" s="96" t="s">
        <v>1052</v>
      </c>
      <c r="K268" s="95" t="s">
        <v>1053</v>
      </c>
      <c r="L268" s="95" t="s">
        <v>1054</v>
      </c>
      <c r="M268" s="96" t="s">
        <v>919</v>
      </c>
      <c r="N268" s="96" t="s">
        <v>282</v>
      </c>
      <c r="O268" s="97" t="s">
        <v>1055</v>
      </c>
      <c r="P268" s="98" t="s">
        <v>1056</v>
      </c>
    </row>
    <row r="269" spans="1:16" x14ac:dyDescent="0.2">
      <c r="A269" s="54" t="str">
        <f t="shared" si="24"/>
        <v> BBS 130 </v>
      </c>
      <c r="B269" s="2" t="str">
        <f t="shared" si="25"/>
        <v>I</v>
      </c>
      <c r="C269" s="54">
        <f t="shared" si="26"/>
        <v>53099.453000000001</v>
      </c>
      <c r="D269" t="str">
        <f t="shared" si="27"/>
        <v>vis</v>
      </c>
      <c r="E269">
        <f>VLOOKUP(C269,Active!C$21:E$948,3,FALSE)</f>
        <v>10596.928191102452</v>
      </c>
      <c r="F269" s="2" t="s">
        <v>287</v>
      </c>
      <c r="G269" t="str">
        <f t="shared" si="28"/>
        <v>53099.453</v>
      </c>
      <c r="H269" s="54">
        <f t="shared" si="29"/>
        <v>10597</v>
      </c>
      <c r="I269" s="95" t="s">
        <v>1057</v>
      </c>
      <c r="J269" s="96" t="s">
        <v>1058</v>
      </c>
      <c r="K269" s="95" t="s">
        <v>1059</v>
      </c>
      <c r="L269" s="95" t="s">
        <v>1060</v>
      </c>
      <c r="M269" s="96" t="s">
        <v>291</v>
      </c>
      <c r="N269" s="96"/>
      <c r="O269" s="97" t="s">
        <v>346</v>
      </c>
      <c r="P269" s="97" t="s">
        <v>1061</v>
      </c>
    </row>
    <row r="270" spans="1:16" x14ac:dyDescent="0.2">
      <c r="A270" s="54" t="str">
        <f t="shared" si="24"/>
        <v>BAVM 172 </v>
      </c>
      <c r="B270" s="2" t="str">
        <f t="shared" si="25"/>
        <v>I</v>
      </c>
      <c r="C270" s="54">
        <f t="shared" si="26"/>
        <v>53110.447999999997</v>
      </c>
      <c r="D270" t="str">
        <f t="shared" si="27"/>
        <v>vis</v>
      </c>
      <c r="E270">
        <f>VLOOKUP(C270,Active!C$21:E$948,3,FALSE)</f>
        <v>10612.923710320345</v>
      </c>
      <c r="F270" s="2" t="s">
        <v>287</v>
      </c>
      <c r="G270" t="str">
        <f t="shared" si="28"/>
        <v>53110.4480</v>
      </c>
      <c r="H270" s="54">
        <f t="shared" si="29"/>
        <v>10613</v>
      </c>
      <c r="I270" s="95" t="s">
        <v>1062</v>
      </c>
      <c r="J270" s="96" t="s">
        <v>1063</v>
      </c>
      <c r="K270" s="95" t="s">
        <v>1064</v>
      </c>
      <c r="L270" s="95" t="s">
        <v>1037</v>
      </c>
      <c r="M270" s="96" t="s">
        <v>335</v>
      </c>
      <c r="N270" s="96" t="s">
        <v>1042</v>
      </c>
      <c r="O270" s="97" t="s">
        <v>1065</v>
      </c>
      <c r="P270" s="98" t="s">
        <v>1044</v>
      </c>
    </row>
    <row r="271" spans="1:16" x14ac:dyDescent="0.2">
      <c r="A271" s="54" t="str">
        <f t="shared" si="24"/>
        <v>OEJV 0003 </v>
      </c>
      <c r="B271" s="2" t="str">
        <f t="shared" si="25"/>
        <v>I</v>
      </c>
      <c r="C271" s="54">
        <f t="shared" si="26"/>
        <v>53347.597000000002</v>
      </c>
      <c r="D271" t="str">
        <f t="shared" si="27"/>
        <v>vis</v>
      </c>
      <c r="E271">
        <f>VLOOKUP(C271,Active!C$21:E$948,3,FALSE)</f>
        <v>10957.927929238564</v>
      </c>
      <c r="F271" s="2" t="s">
        <v>287</v>
      </c>
      <c r="G271" t="str">
        <f t="shared" si="28"/>
        <v>53347.597</v>
      </c>
      <c r="H271" s="54">
        <f t="shared" si="29"/>
        <v>10958</v>
      </c>
      <c r="I271" s="95" t="s">
        <v>1066</v>
      </c>
      <c r="J271" s="96" t="s">
        <v>1067</v>
      </c>
      <c r="K271" s="95" t="s">
        <v>1068</v>
      </c>
      <c r="L271" s="95" t="s">
        <v>962</v>
      </c>
      <c r="M271" s="96" t="s">
        <v>291</v>
      </c>
      <c r="N271" s="96"/>
      <c r="O271" s="97" t="s">
        <v>346</v>
      </c>
      <c r="P271" s="98" t="s">
        <v>1069</v>
      </c>
    </row>
    <row r="272" spans="1:16" x14ac:dyDescent="0.2">
      <c r="A272" s="54" t="str">
        <f t="shared" si="24"/>
        <v>BAVM 173 </v>
      </c>
      <c r="B272" s="2" t="str">
        <f t="shared" si="25"/>
        <v>I</v>
      </c>
      <c r="C272" s="54">
        <f t="shared" si="26"/>
        <v>53409.459000000003</v>
      </c>
      <c r="D272" t="str">
        <f t="shared" si="27"/>
        <v>vis</v>
      </c>
      <c r="E272">
        <f>VLOOKUP(C272,Active!C$21:E$948,3,FALSE)</f>
        <v>11047.924728679922</v>
      </c>
      <c r="F272" s="2" t="s">
        <v>287</v>
      </c>
      <c r="G272" t="str">
        <f t="shared" si="28"/>
        <v>53409.459</v>
      </c>
      <c r="H272" s="54">
        <f t="shared" si="29"/>
        <v>11048</v>
      </c>
      <c r="I272" s="95" t="s">
        <v>1070</v>
      </c>
      <c r="J272" s="96" t="s">
        <v>1071</v>
      </c>
      <c r="K272" s="95" t="s">
        <v>1072</v>
      </c>
      <c r="L272" s="95" t="s">
        <v>952</v>
      </c>
      <c r="M272" s="96" t="s">
        <v>335</v>
      </c>
      <c r="N272" s="96" t="s">
        <v>1042</v>
      </c>
      <c r="O272" s="97" t="s">
        <v>1065</v>
      </c>
      <c r="P272" s="98" t="s">
        <v>1073</v>
      </c>
    </row>
    <row r="273" spans="1:16" x14ac:dyDescent="0.2">
      <c r="A273" s="54" t="str">
        <f t="shared" si="24"/>
        <v>BAVM 173 </v>
      </c>
      <c r="B273" s="2" t="str">
        <f t="shared" si="25"/>
        <v>I</v>
      </c>
      <c r="C273" s="54">
        <f t="shared" si="26"/>
        <v>53451.389199999998</v>
      </c>
      <c r="D273" t="str">
        <f t="shared" si="27"/>
        <v>vis</v>
      </c>
      <c r="E273">
        <f>VLOOKUP(C273,Active!C$21:E$948,3,FALSE)</f>
        <v>11108.924757775903</v>
      </c>
      <c r="F273" s="2" t="s">
        <v>287</v>
      </c>
      <c r="G273" t="str">
        <f t="shared" si="28"/>
        <v>53451.3892</v>
      </c>
      <c r="H273" s="54">
        <f t="shared" si="29"/>
        <v>11109</v>
      </c>
      <c r="I273" s="95" t="s">
        <v>1074</v>
      </c>
      <c r="J273" s="96" t="s">
        <v>1075</v>
      </c>
      <c r="K273" s="95" t="s">
        <v>1076</v>
      </c>
      <c r="L273" s="95" t="s">
        <v>1077</v>
      </c>
      <c r="M273" s="96" t="s">
        <v>335</v>
      </c>
      <c r="N273" s="96" t="s">
        <v>1042</v>
      </c>
      <c r="O273" s="97" t="s">
        <v>1065</v>
      </c>
      <c r="P273" s="98" t="s">
        <v>1073</v>
      </c>
    </row>
    <row r="274" spans="1:16" x14ac:dyDescent="0.2">
      <c r="A274" s="54" t="str">
        <f t="shared" si="24"/>
        <v>BAVM 178 </v>
      </c>
      <c r="B274" s="2" t="str">
        <f t="shared" si="25"/>
        <v>I</v>
      </c>
      <c r="C274" s="54">
        <f t="shared" si="26"/>
        <v>53745.589</v>
      </c>
      <c r="D274" t="str">
        <f t="shared" si="27"/>
        <v>vis</v>
      </c>
      <c r="E274">
        <f>VLOOKUP(C274,Active!C$21:E$948,3,FALSE)</f>
        <v>11536.926445343192</v>
      </c>
      <c r="F274" s="2" t="s">
        <v>287</v>
      </c>
      <c r="G274" t="str">
        <f t="shared" si="28"/>
        <v>53745.5890</v>
      </c>
      <c r="H274" s="54">
        <f t="shared" si="29"/>
        <v>11537</v>
      </c>
      <c r="I274" s="95" t="s">
        <v>1078</v>
      </c>
      <c r="J274" s="96" t="s">
        <v>1079</v>
      </c>
      <c r="K274" s="95" t="s">
        <v>1080</v>
      </c>
      <c r="L274" s="95" t="s">
        <v>1081</v>
      </c>
      <c r="M274" s="96" t="s">
        <v>919</v>
      </c>
      <c r="N274" s="96" t="s">
        <v>1042</v>
      </c>
      <c r="O274" s="97" t="s">
        <v>1065</v>
      </c>
      <c r="P274" s="98" t="s">
        <v>1082</v>
      </c>
    </row>
    <row r="275" spans="1:16" x14ac:dyDescent="0.2">
      <c r="A275" s="54" t="str">
        <f t="shared" si="24"/>
        <v>OEJV 0074 </v>
      </c>
      <c r="B275" s="2" t="str">
        <f t="shared" si="25"/>
        <v>I</v>
      </c>
      <c r="C275" s="54">
        <f t="shared" si="26"/>
        <v>53747.650860000002</v>
      </c>
      <c r="D275" t="str">
        <f t="shared" si="27"/>
        <v>vis</v>
      </c>
      <c r="E275">
        <f>VLOOKUP(C275,Active!C$21:E$948,3,FALSE)</f>
        <v>11539.926037999367</v>
      </c>
      <c r="F275" s="2" t="s">
        <v>287</v>
      </c>
      <c r="G275" t="str">
        <f t="shared" si="28"/>
        <v>53747.65086</v>
      </c>
      <c r="H275" s="54">
        <f t="shared" si="29"/>
        <v>11540</v>
      </c>
      <c r="I275" s="95" t="s">
        <v>1083</v>
      </c>
      <c r="J275" s="96" t="s">
        <v>1084</v>
      </c>
      <c r="K275" s="95" t="s">
        <v>1085</v>
      </c>
      <c r="L275" s="95" t="s">
        <v>1086</v>
      </c>
      <c r="M275" s="96" t="s">
        <v>919</v>
      </c>
      <c r="N275" s="96" t="s">
        <v>97</v>
      </c>
      <c r="O275" s="97" t="s">
        <v>697</v>
      </c>
      <c r="P275" s="98" t="s">
        <v>1056</v>
      </c>
    </row>
    <row r="276" spans="1:16" x14ac:dyDescent="0.2">
      <c r="A276" s="54" t="str">
        <f t="shared" si="24"/>
        <v>OEJV 0074 </v>
      </c>
      <c r="B276" s="2" t="str">
        <f t="shared" si="25"/>
        <v>I</v>
      </c>
      <c r="C276" s="54">
        <f t="shared" si="26"/>
        <v>53747.651550000002</v>
      </c>
      <c r="D276" t="str">
        <f t="shared" si="27"/>
        <v>vis</v>
      </c>
      <c r="E276">
        <f>VLOOKUP(C276,Active!C$21:E$948,3,FALSE)</f>
        <v>11539.927041810941</v>
      </c>
      <c r="F276" s="2" t="s">
        <v>287</v>
      </c>
      <c r="G276" t="str">
        <f t="shared" si="28"/>
        <v>53747.65155</v>
      </c>
      <c r="H276" s="54">
        <f t="shared" si="29"/>
        <v>11540</v>
      </c>
      <c r="I276" s="95" t="s">
        <v>1087</v>
      </c>
      <c r="J276" s="96" t="s">
        <v>1088</v>
      </c>
      <c r="K276" s="95" t="s">
        <v>1085</v>
      </c>
      <c r="L276" s="95" t="s">
        <v>1089</v>
      </c>
      <c r="M276" s="96" t="s">
        <v>919</v>
      </c>
      <c r="N276" s="96" t="s">
        <v>287</v>
      </c>
      <c r="O276" s="97" t="s">
        <v>697</v>
      </c>
      <c r="P276" s="98" t="s">
        <v>1056</v>
      </c>
    </row>
    <row r="277" spans="1:16" x14ac:dyDescent="0.2">
      <c r="A277" s="54" t="str">
        <f t="shared" si="24"/>
        <v>OEJV 0074 </v>
      </c>
      <c r="B277" s="2" t="str">
        <f t="shared" si="25"/>
        <v>I</v>
      </c>
      <c r="C277" s="54">
        <f t="shared" si="26"/>
        <v>53747.651550000002</v>
      </c>
      <c r="D277" t="str">
        <f t="shared" si="27"/>
        <v>vis</v>
      </c>
      <c r="E277">
        <f>VLOOKUP(C277,Active!C$21:E$948,3,FALSE)</f>
        <v>11539.927041810941</v>
      </c>
      <c r="F277" s="2" t="s">
        <v>287</v>
      </c>
      <c r="G277" t="str">
        <f t="shared" si="28"/>
        <v>53747.65155</v>
      </c>
      <c r="H277" s="54">
        <f t="shared" si="29"/>
        <v>11540</v>
      </c>
      <c r="I277" s="95" t="s">
        <v>1087</v>
      </c>
      <c r="J277" s="96" t="s">
        <v>1088</v>
      </c>
      <c r="K277" s="95" t="s">
        <v>1085</v>
      </c>
      <c r="L277" s="95" t="s">
        <v>1089</v>
      </c>
      <c r="M277" s="96" t="s">
        <v>919</v>
      </c>
      <c r="N277" s="96" t="s">
        <v>1025</v>
      </c>
      <c r="O277" s="97" t="s">
        <v>697</v>
      </c>
      <c r="P277" s="98" t="s">
        <v>1056</v>
      </c>
    </row>
    <row r="278" spans="1:16" x14ac:dyDescent="0.2">
      <c r="A278" s="54" t="str">
        <f t="shared" si="24"/>
        <v>OEJV 0074 </v>
      </c>
      <c r="B278" s="2" t="str">
        <f t="shared" si="25"/>
        <v>I</v>
      </c>
      <c r="C278" s="54">
        <f t="shared" si="26"/>
        <v>53747.651550000002</v>
      </c>
      <c r="D278" t="str">
        <f t="shared" si="27"/>
        <v>vis</v>
      </c>
      <c r="E278">
        <f>VLOOKUP(C278,Active!C$21:E$948,3,FALSE)</f>
        <v>11539.927041810941</v>
      </c>
      <c r="F278" s="2" t="s">
        <v>287</v>
      </c>
      <c r="G278" t="str">
        <f t="shared" si="28"/>
        <v>53747.65155</v>
      </c>
      <c r="H278" s="54">
        <f t="shared" si="29"/>
        <v>11540</v>
      </c>
      <c r="I278" s="95" t="s">
        <v>1087</v>
      </c>
      <c r="J278" s="96" t="s">
        <v>1088</v>
      </c>
      <c r="K278" s="95" t="s">
        <v>1085</v>
      </c>
      <c r="L278" s="95" t="s">
        <v>1089</v>
      </c>
      <c r="M278" s="96" t="s">
        <v>919</v>
      </c>
      <c r="N278" s="96" t="s">
        <v>1090</v>
      </c>
      <c r="O278" s="97" t="s">
        <v>697</v>
      </c>
      <c r="P278" s="98" t="s">
        <v>1056</v>
      </c>
    </row>
    <row r="279" spans="1:16" x14ac:dyDescent="0.2">
      <c r="A279" s="54" t="str">
        <f t="shared" si="24"/>
        <v>IBVS 5753 </v>
      </c>
      <c r="B279" s="2" t="str">
        <f t="shared" si="25"/>
        <v>I</v>
      </c>
      <c r="C279" s="54">
        <f t="shared" si="26"/>
        <v>53765.523300000001</v>
      </c>
      <c r="D279" t="str">
        <f t="shared" si="27"/>
        <v>vis</v>
      </c>
      <c r="E279">
        <f>VLOOKUP(C279,Active!C$21:E$948,3,FALSE)</f>
        <v>11565.92685268702</v>
      </c>
      <c r="F279" s="2" t="s">
        <v>287</v>
      </c>
      <c r="G279" t="str">
        <f t="shared" si="28"/>
        <v>53765.5233</v>
      </c>
      <c r="H279" s="54">
        <f t="shared" si="29"/>
        <v>11566</v>
      </c>
      <c r="I279" s="95" t="s">
        <v>1091</v>
      </c>
      <c r="J279" s="96" t="s">
        <v>1092</v>
      </c>
      <c r="K279" s="95" t="s">
        <v>1093</v>
      </c>
      <c r="L279" s="95" t="s">
        <v>1094</v>
      </c>
      <c r="M279" s="96" t="s">
        <v>335</v>
      </c>
      <c r="N279" s="96" t="s">
        <v>336</v>
      </c>
      <c r="O279" s="97" t="s">
        <v>1095</v>
      </c>
      <c r="P279" s="98" t="s">
        <v>1096</v>
      </c>
    </row>
    <row r="280" spans="1:16" x14ac:dyDescent="0.2">
      <c r="A280" s="54" t="str">
        <f t="shared" si="24"/>
        <v> JAAVSO 39;177 </v>
      </c>
      <c r="B280" s="2" t="str">
        <f t="shared" si="25"/>
        <v>I</v>
      </c>
      <c r="C280" s="54">
        <f t="shared" si="26"/>
        <v>53813.639900000002</v>
      </c>
      <c r="D280" t="str">
        <f t="shared" si="27"/>
        <v>vis</v>
      </c>
      <c r="E280">
        <f>VLOOKUP(C280,Active!C$21:E$948,3,FALSE)</f>
        <v>11635.92685268702</v>
      </c>
      <c r="F280" s="2" t="s">
        <v>287</v>
      </c>
      <c r="G280" t="str">
        <f t="shared" si="28"/>
        <v>53813.6399</v>
      </c>
      <c r="H280" s="54">
        <f t="shared" si="29"/>
        <v>11636</v>
      </c>
      <c r="I280" s="95" t="s">
        <v>1097</v>
      </c>
      <c r="J280" s="96" t="s">
        <v>1098</v>
      </c>
      <c r="K280" s="95" t="s">
        <v>1099</v>
      </c>
      <c r="L280" s="95" t="s">
        <v>1094</v>
      </c>
      <c r="M280" s="96" t="s">
        <v>919</v>
      </c>
      <c r="N280" s="96" t="s">
        <v>1025</v>
      </c>
      <c r="O280" s="97" t="s">
        <v>1100</v>
      </c>
      <c r="P280" s="97" t="s">
        <v>234</v>
      </c>
    </row>
    <row r="281" spans="1:16" x14ac:dyDescent="0.2">
      <c r="A281" s="54" t="str">
        <f t="shared" si="24"/>
        <v>IBVS 5893 </v>
      </c>
      <c r="B281" s="2" t="str">
        <f t="shared" si="25"/>
        <v>I</v>
      </c>
      <c r="C281" s="54">
        <f t="shared" si="26"/>
        <v>54117.462</v>
      </c>
      <c r="D281" t="str">
        <f t="shared" si="27"/>
        <v>vis</v>
      </c>
      <c r="E281">
        <f>VLOOKUP(C281,Active!C$21:E$948,3,FALSE)</f>
        <v>12077.927056358931</v>
      </c>
      <c r="F281" s="2" t="s">
        <v>287</v>
      </c>
      <c r="G281" t="str">
        <f t="shared" si="28"/>
        <v>54117.4620</v>
      </c>
      <c r="H281" s="54">
        <f t="shared" si="29"/>
        <v>12078</v>
      </c>
      <c r="I281" s="95" t="s">
        <v>1101</v>
      </c>
      <c r="J281" s="96" t="s">
        <v>1102</v>
      </c>
      <c r="K281" s="95" t="s">
        <v>1103</v>
      </c>
      <c r="L281" s="95" t="s">
        <v>1104</v>
      </c>
      <c r="M281" s="96" t="s">
        <v>919</v>
      </c>
      <c r="N281" s="96" t="s">
        <v>282</v>
      </c>
      <c r="O281" s="97" t="s">
        <v>1105</v>
      </c>
      <c r="P281" s="98" t="s">
        <v>1106</v>
      </c>
    </row>
    <row r="282" spans="1:16" x14ac:dyDescent="0.2">
      <c r="A282" s="54" t="str">
        <f t="shared" si="24"/>
        <v> JAAVSO 39;177 </v>
      </c>
      <c r="B282" s="2" t="str">
        <f t="shared" si="25"/>
        <v>I</v>
      </c>
      <c r="C282" s="54">
        <f t="shared" si="26"/>
        <v>54165.574999999997</v>
      </c>
      <c r="D282" t="str">
        <f t="shared" si="27"/>
        <v>vis</v>
      </c>
      <c r="E282">
        <f>VLOOKUP(C282,Active!C$21:E$948,3,FALSE)</f>
        <v>12147.921819081148</v>
      </c>
      <c r="F282" s="2" t="s">
        <v>287</v>
      </c>
      <c r="G282" t="str">
        <f t="shared" si="28"/>
        <v>54165.5750</v>
      </c>
      <c r="H282" s="54">
        <f t="shared" si="29"/>
        <v>12148</v>
      </c>
      <c r="I282" s="95" t="s">
        <v>1107</v>
      </c>
      <c r="J282" s="96" t="s">
        <v>1108</v>
      </c>
      <c r="K282" s="95" t="s">
        <v>1109</v>
      </c>
      <c r="L282" s="95" t="s">
        <v>1110</v>
      </c>
      <c r="M282" s="96" t="s">
        <v>919</v>
      </c>
      <c r="N282" s="96" t="s">
        <v>97</v>
      </c>
      <c r="O282" s="97" t="s">
        <v>1100</v>
      </c>
      <c r="P282" s="97" t="s">
        <v>234</v>
      </c>
    </row>
    <row r="283" spans="1:16" x14ac:dyDescent="0.2">
      <c r="A283" s="54" t="str">
        <f t="shared" si="24"/>
        <v> JAAVSO 39;177 </v>
      </c>
      <c r="B283" s="2" t="str">
        <f t="shared" si="25"/>
        <v>I</v>
      </c>
      <c r="C283" s="54">
        <f t="shared" si="26"/>
        <v>54165.578500000003</v>
      </c>
      <c r="D283" t="str">
        <f t="shared" si="27"/>
        <v>vis</v>
      </c>
      <c r="E283">
        <f>VLOOKUP(C283,Active!C$21:E$948,3,FALSE)</f>
        <v>12147.926910878998</v>
      </c>
      <c r="F283" s="2" t="s">
        <v>287</v>
      </c>
      <c r="G283" t="str">
        <f t="shared" si="28"/>
        <v>54165.5785</v>
      </c>
      <c r="H283" s="54">
        <f t="shared" si="29"/>
        <v>12148</v>
      </c>
      <c r="I283" s="95" t="s">
        <v>1111</v>
      </c>
      <c r="J283" s="96" t="s">
        <v>1112</v>
      </c>
      <c r="K283" s="95" t="s">
        <v>1109</v>
      </c>
      <c r="L283" s="95" t="s">
        <v>1113</v>
      </c>
      <c r="M283" s="96" t="s">
        <v>919</v>
      </c>
      <c r="N283" s="96" t="s">
        <v>287</v>
      </c>
      <c r="O283" s="97" t="s">
        <v>1100</v>
      </c>
      <c r="P283" s="97" t="s">
        <v>234</v>
      </c>
    </row>
    <row r="284" spans="1:16" x14ac:dyDescent="0.2">
      <c r="A284" s="54" t="str">
        <f t="shared" si="24"/>
        <v>IBVS 5835 </v>
      </c>
      <c r="B284" s="2" t="str">
        <f t="shared" si="25"/>
        <v>I</v>
      </c>
      <c r="C284" s="54">
        <f t="shared" si="26"/>
        <v>54192.386100000003</v>
      </c>
      <c r="D284" t="str">
        <f t="shared" si="27"/>
        <v>vis</v>
      </c>
      <c r="E284">
        <f>VLOOKUP(C284,Active!C$21:E$948,3,FALSE)</f>
        <v>12186.926590823134</v>
      </c>
      <c r="F284" s="2" t="s">
        <v>287</v>
      </c>
      <c r="G284" t="str">
        <f t="shared" si="28"/>
        <v>54192.3861</v>
      </c>
      <c r="H284" s="54">
        <f t="shared" si="29"/>
        <v>12187</v>
      </c>
      <c r="I284" s="95" t="s">
        <v>1114</v>
      </c>
      <c r="J284" s="96" t="s">
        <v>1115</v>
      </c>
      <c r="K284" s="95" t="s">
        <v>1116</v>
      </c>
      <c r="L284" s="95" t="s">
        <v>1117</v>
      </c>
      <c r="M284" s="96" t="s">
        <v>919</v>
      </c>
      <c r="N284" s="96" t="s">
        <v>1017</v>
      </c>
      <c r="O284" s="97" t="s">
        <v>1118</v>
      </c>
      <c r="P284" s="98" t="s">
        <v>1119</v>
      </c>
    </row>
    <row r="285" spans="1:16" x14ac:dyDescent="0.2">
      <c r="A285" s="54" t="str">
        <f t="shared" si="24"/>
        <v>IBVS 5835 </v>
      </c>
      <c r="B285" s="2" t="str">
        <f t="shared" si="25"/>
        <v>II</v>
      </c>
      <c r="C285" s="54">
        <f t="shared" si="26"/>
        <v>54193.421999999999</v>
      </c>
      <c r="D285" t="str">
        <f t="shared" si="27"/>
        <v>vis</v>
      </c>
      <c r="E285">
        <f>VLOOKUP(C285,Active!C$21:E$948,3,FALSE)</f>
        <v>12188.433617504148</v>
      </c>
      <c r="F285" s="2" t="s">
        <v>287</v>
      </c>
      <c r="G285" t="str">
        <f t="shared" si="28"/>
        <v>54193.4220</v>
      </c>
      <c r="H285" s="54">
        <f t="shared" si="29"/>
        <v>12188.5</v>
      </c>
      <c r="I285" s="95" t="s">
        <v>1120</v>
      </c>
      <c r="J285" s="96" t="s">
        <v>1121</v>
      </c>
      <c r="K285" s="95" t="s">
        <v>1122</v>
      </c>
      <c r="L285" s="95" t="s">
        <v>1123</v>
      </c>
      <c r="M285" s="96" t="s">
        <v>919</v>
      </c>
      <c r="N285" s="96" t="s">
        <v>1017</v>
      </c>
      <c r="O285" s="97" t="s">
        <v>1118</v>
      </c>
      <c r="P285" s="98" t="s">
        <v>1119</v>
      </c>
    </row>
    <row r="286" spans="1:16" x14ac:dyDescent="0.2">
      <c r="A286" s="54" t="str">
        <f t="shared" si="24"/>
        <v>IBVS 5835 </v>
      </c>
      <c r="B286" s="2" t="str">
        <f t="shared" si="25"/>
        <v>I</v>
      </c>
      <c r="C286" s="54">
        <f t="shared" si="26"/>
        <v>54203.384899999997</v>
      </c>
      <c r="D286" t="str">
        <f t="shared" si="27"/>
        <v>vis</v>
      </c>
      <c r="E286">
        <f>VLOOKUP(C286,Active!C$21:E$948,3,FALSE)</f>
        <v>12202.927638278681</v>
      </c>
      <c r="F286" s="2" t="s">
        <v>287</v>
      </c>
      <c r="G286" t="str">
        <f t="shared" si="28"/>
        <v>54203.3849</v>
      </c>
      <c r="H286" s="54">
        <f t="shared" si="29"/>
        <v>12203</v>
      </c>
      <c r="I286" s="95" t="s">
        <v>1124</v>
      </c>
      <c r="J286" s="96" t="s">
        <v>1125</v>
      </c>
      <c r="K286" s="95" t="s">
        <v>1126</v>
      </c>
      <c r="L286" s="95" t="s">
        <v>1127</v>
      </c>
      <c r="M286" s="96" t="s">
        <v>919</v>
      </c>
      <c r="N286" s="96" t="s">
        <v>287</v>
      </c>
      <c r="O286" s="97" t="s">
        <v>1118</v>
      </c>
      <c r="P286" s="98" t="s">
        <v>1119</v>
      </c>
    </row>
    <row r="287" spans="1:16" x14ac:dyDescent="0.2">
      <c r="A287" s="54" t="str">
        <f t="shared" si="24"/>
        <v>IBVS 5835 </v>
      </c>
      <c r="B287" s="2" t="str">
        <f t="shared" si="25"/>
        <v>II</v>
      </c>
      <c r="C287" s="54">
        <f t="shared" si="26"/>
        <v>54388.632599999997</v>
      </c>
      <c r="D287" t="str">
        <f t="shared" si="27"/>
        <v>vis</v>
      </c>
      <c r="E287">
        <f>VLOOKUP(C287,Active!C$21:E$948,3,FALSE)</f>
        <v>12472.425877971427</v>
      </c>
      <c r="F287" s="2" t="s">
        <v>287</v>
      </c>
      <c r="G287" t="str">
        <f t="shared" si="28"/>
        <v>54388.6326</v>
      </c>
      <c r="H287" s="54">
        <f t="shared" si="29"/>
        <v>12472.5</v>
      </c>
      <c r="I287" s="95" t="s">
        <v>1128</v>
      </c>
      <c r="J287" s="96" t="s">
        <v>1129</v>
      </c>
      <c r="K287" s="95" t="s">
        <v>1130</v>
      </c>
      <c r="L287" s="95" t="s">
        <v>1131</v>
      </c>
      <c r="M287" s="96" t="s">
        <v>919</v>
      </c>
      <c r="N287" s="96" t="s">
        <v>287</v>
      </c>
      <c r="O287" s="97" t="s">
        <v>1118</v>
      </c>
      <c r="P287" s="98" t="s">
        <v>1119</v>
      </c>
    </row>
    <row r="288" spans="1:16" x14ac:dyDescent="0.2">
      <c r="A288" s="54" t="str">
        <f t="shared" si="24"/>
        <v>BAVM 201 </v>
      </c>
      <c r="B288" s="2" t="str">
        <f t="shared" si="25"/>
        <v>I</v>
      </c>
      <c r="C288" s="54">
        <f t="shared" si="26"/>
        <v>54513.393600000003</v>
      </c>
      <c r="D288" t="str">
        <f t="shared" si="27"/>
        <v>vis</v>
      </c>
      <c r="E288">
        <f>VLOOKUP(C288,Active!C$21:E$948,3,FALSE)</f>
        <v>12653.928103814493</v>
      </c>
      <c r="F288" s="2" t="s">
        <v>287</v>
      </c>
      <c r="G288" t="str">
        <f t="shared" si="28"/>
        <v>54513.3936</v>
      </c>
      <c r="H288" s="54">
        <f t="shared" si="29"/>
        <v>12654</v>
      </c>
      <c r="I288" s="95" t="s">
        <v>1132</v>
      </c>
      <c r="J288" s="96" t="s">
        <v>1133</v>
      </c>
      <c r="K288" s="95" t="s">
        <v>1134</v>
      </c>
      <c r="L288" s="95" t="s">
        <v>1135</v>
      </c>
      <c r="M288" s="96" t="s">
        <v>919</v>
      </c>
      <c r="N288" s="96" t="s">
        <v>1017</v>
      </c>
      <c r="O288" s="97" t="s">
        <v>1136</v>
      </c>
      <c r="P288" s="98" t="s">
        <v>1137</v>
      </c>
    </row>
    <row r="289" spans="1:16" ht="25.5" x14ac:dyDescent="0.2">
      <c r="A289" s="54" t="str">
        <f t="shared" si="24"/>
        <v>JAAVSO 36(2);186 </v>
      </c>
      <c r="B289" s="2" t="str">
        <f t="shared" si="25"/>
        <v>I</v>
      </c>
      <c r="C289" s="54">
        <f t="shared" si="26"/>
        <v>54527.828699999998</v>
      </c>
      <c r="D289" t="str">
        <f t="shared" si="27"/>
        <v>vis</v>
      </c>
      <c r="E289">
        <f>VLOOKUP(C289,Active!C$21:E$948,3,FALSE)</f>
        <v>12674.928278390411</v>
      </c>
      <c r="F289" s="2" t="s">
        <v>287</v>
      </c>
      <c r="G289" t="str">
        <f t="shared" si="28"/>
        <v>54527.8287</v>
      </c>
      <c r="H289" s="54">
        <f t="shared" si="29"/>
        <v>12675</v>
      </c>
      <c r="I289" s="95" t="s">
        <v>1138</v>
      </c>
      <c r="J289" s="96" t="s">
        <v>1139</v>
      </c>
      <c r="K289" s="95" t="s">
        <v>1140</v>
      </c>
      <c r="L289" s="95" t="s">
        <v>1141</v>
      </c>
      <c r="M289" s="96" t="s">
        <v>919</v>
      </c>
      <c r="N289" s="96" t="s">
        <v>1017</v>
      </c>
      <c r="O289" s="97" t="s">
        <v>1142</v>
      </c>
      <c r="P289" s="98" t="s">
        <v>1143</v>
      </c>
    </row>
    <row r="290" spans="1:16" ht="25.5" x14ac:dyDescent="0.2">
      <c r="A290" s="54" t="str">
        <f t="shared" si="24"/>
        <v>JAAVSO 36(2);186 </v>
      </c>
      <c r="B290" s="2" t="str">
        <f t="shared" si="25"/>
        <v>I</v>
      </c>
      <c r="C290" s="54">
        <f t="shared" si="26"/>
        <v>54536.764600000002</v>
      </c>
      <c r="D290" t="str">
        <f t="shared" si="27"/>
        <v>vis</v>
      </c>
      <c r="E290">
        <f>VLOOKUP(C290,Active!C$21:E$948,3,FALSE)</f>
        <v>12687.928220198442</v>
      </c>
      <c r="F290" s="2" t="s">
        <v>287</v>
      </c>
      <c r="G290" t="str">
        <f t="shared" si="28"/>
        <v>54536.7646</v>
      </c>
      <c r="H290" s="54">
        <f t="shared" si="29"/>
        <v>12688</v>
      </c>
      <c r="I290" s="95" t="s">
        <v>1144</v>
      </c>
      <c r="J290" s="96" t="s">
        <v>1145</v>
      </c>
      <c r="K290" s="95" t="s">
        <v>1146</v>
      </c>
      <c r="L290" s="95" t="s">
        <v>1141</v>
      </c>
      <c r="M290" s="96" t="s">
        <v>919</v>
      </c>
      <c r="N290" s="96" t="s">
        <v>1017</v>
      </c>
      <c r="O290" s="97" t="s">
        <v>1147</v>
      </c>
      <c r="P290" s="98" t="s">
        <v>1143</v>
      </c>
    </row>
    <row r="291" spans="1:16" ht="25.5" x14ac:dyDescent="0.2">
      <c r="A291" s="54" t="str">
        <f t="shared" si="24"/>
        <v>JAAVSO 36(2);186 </v>
      </c>
      <c r="B291" s="2" t="str">
        <f t="shared" si="25"/>
        <v>I</v>
      </c>
      <c r="C291" s="54">
        <f t="shared" si="26"/>
        <v>54547.762999999999</v>
      </c>
      <c r="D291" t="str">
        <f t="shared" si="27"/>
        <v>vis</v>
      </c>
      <c r="E291">
        <f>VLOOKUP(C291,Active!C$21:E$948,3,FALSE)</f>
        <v>12703.928685734239</v>
      </c>
      <c r="F291" s="2" t="s">
        <v>287</v>
      </c>
      <c r="G291" t="str">
        <f t="shared" si="28"/>
        <v>54547.763</v>
      </c>
      <c r="H291" s="54">
        <f t="shared" si="29"/>
        <v>12704</v>
      </c>
      <c r="I291" s="95" t="s">
        <v>1148</v>
      </c>
      <c r="J291" s="96" t="s">
        <v>1149</v>
      </c>
      <c r="K291" s="95" t="s">
        <v>1150</v>
      </c>
      <c r="L291" s="95" t="s">
        <v>1060</v>
      </c>
      <c r="M291" s="96" t="s">
        <v>919</v>
      </c>
      <c r="N291" s="96" t="s">
        <v>1017</v>
      </c>
      <c r="O291" s="97" t="s">
        <v>1142</v>
      </c>
      <c r="P291" s="98" t="s">
        <v>1143</v>
      </c>
    </row>
    <row r="292" spans="1:16" x14ac:dyDescent="0.2">
      <c r="A292" s="54" t="str">
        <f t="shared" si="24"/>
        <v> JAAVSO 39;177 </v>
      </c>
      <c r="B292" s="2" t="str">
        <f t="shared" si="25"/>
        <v>I</v>
      </c>
      <c r="C292" s="54">
        <f t="shared" si="26"/>
        <v>54554.635499999997</v>
      </c>
      <c r="D292" t="str">
        <f t="shared" si="27"/>
        <v>vis</v>
      </c>
      <c r="E292">
        <f>VLOOKUP(C292,Active!C$21:E$948,3,FALSE)</f>
        <v>12713.926794495039</v>
      </c>
      <c r="F292" s="2" t="s">
        <v>287</v>
      </c>
      <c r="G292" t="str">
        <f t="shared" si="28"/>
        <v>54554.6355</v>
      </c>
      <c r="H292" s="54">
        <f t="shared" si="29"/>
        <v>12714</v>
      </c>
      <c r="I292" s="95" t="s">
        <v>1151</v>
      </c>
      <c r="J292" s="96" t="s">
        <v>1152</v>
      </c>
      <c r="K292" s="95" t="s">
        <v>1153</v>
      </c>
      <c r="L292" s="95" t="s">
        <v>1094</v>
      </c>
      <c r="M292" s="96" t="s">
        <v>919</v>
      </c>
      <c r="N292" s="96" t="s">
        <v>287</v>
      </c>
      <c r="O292" s="97" t="s">
        <v>1100</v>
      </c>
      <c r="P292" s="97" t="s">
        <v>234</v>
      </c>
    </row>
    <row r="293" spans="1:16" x14ac:dyDescent="0.2">
      <c r="A293" s="54" t="str">
        <f t="shared" si="24"/>
        <v> JAAVSO 39;177 </v>
      </c>
      <c r="B293" s="2" t="str">
        <f t="shared" si="25"/>
        <v>I</v>
      </c>
      <c r="C293" s="54">
        <f t="shared" si="26"/>
        <v>54554.637000000002</v>
      </c>
      <c r="D293" t="str">
        <f t="shared" si="27"/>
        <v>vis</v>
      </c>
      <c r="E293">
        <f>VLOOKUP(C293,Active!C$21:E$948,3,FALSE)</f>
        <v>12713.928976694122</v>
      </c>
      <c r="F293" s="2" t="s">
        <v>287</v>
      </c>
      <c r="G293" t="str">
        <f t="shared" si="28"/>
        <v>54554.6370</v>
      </c>
      <c r="H293" s="54">
        <f t="shared" si="29"/>
        <v>12714</v>
      </c>
      <c r="I293" s="95" t="s">
        <v>1154</v>
      </c>
      <c r="J293" s="96" t="s">
        <v>1155</v>
      </c>
      <c r="K293" s="95" t="s">
        <v>1153</v>
      </c>
      <c r="L293" s="95" t="s">
        <v>1156</v>
      </c>
      <c r="M293" s="96" t="s">
        <v>919</v>
      </c>
      <c r="N293" s="96" t="s">
        <v>97</v>
      </c>
      <c r="O293" s="97" t="s">
        <v>1100</v>
      </c>
      <c r="P293" s="97" t="s">
        <v>234</v>
      </c>
    </row>
    <row r="294" spans="1:16" x14ac:dyDescent="0.2">
      <c r="A294" s="54" t="str">
        <f t="shared" si="24"/>
        <v>IBVS 5933 </v>
      </c>
      <c r="B294" s="2" t="str">
        <f t="shared" si="25"/>
        <v>I</v>
      </c>
      <c r="C294" s="54">
        <f t="shared" si="26"/>
        <v>54592.443899999998</v>
      </c>
      <c r="D294" t="str">
        <f t="shared" si="27"/>
        <v>vis</v>
      </c>
      <c r="E294">
        <f>VLOOKUP(C294,Active!C$21:E$948,3,FALSE)</f>
        <v>12768.930431493498</v>
      </c>
      <c r="F294" s="2" t="s">
        <v>287</v>
      </c>
      <c r="G294" t="str">
        <f t="shared" si="28"/>
        <v>54592.4439</v>
      </c>
      <c r="H294" s="54">
        <f t="shared" si="29"/>
        <v>12769</v>
      </c>
      <c r="I294" s="95" t="s">
        <v>1157</v>
      </c>
      <c r="J294" s="96" t="s">
        <v>1158</v>
      </c>
      <c r="K294" s="95" t="s">
        <v>1159</v>
      </c>
      <c r="L294" s="95" t="s">
        <v>1160</v>
      </c>
      <c r="M294" s="96" t="s">
        <v>919</v>
      </c>
      <c r="N294" s="96" t="s">
        <v>287</v>
      </c>
      <c r="O294" s="97" t="s">
        <v>1161</v>
      </c>
      <c r="P294" s="98" t="s">
        <v>1162</v>
      </c>
    </row>
    <row r="295" spans="1:16" x14ac:dyDescent="0.2">
      <c r="A295" s="54" t="str">
        <f t="shared" si="24"/>
        <v>IBVS 5933 </v>
      </c>
      <c r="B295" s="2" t="str">
        <f t="shared" si="25"/>
        <v>I</v>
      </c>
      <c r="C295" s="54">
        <f t="shared" si="26"/>
        <v>54605.504399999998</v>
      </c>
      <c r="D295" t="str">
        <f t="shared" si="27"/>
        <v>vis</v>
      </c>
      <c r="E295">
        <f>VLOOKUP(C295,Active!C$21:E$948,3,FALSE)</f>
        <v>12787.930838837325</v>
      </c>
      <c r="F295" s="2" t="s">
        <v>287</v>
      </c>
      <c r="G295" t="str">
        <f t="shared" si="28"/>
        <v>54605.5044</v>
      </c>
      <c r="H295" s="54">
        <f t="shared" si="29"/>
        <v>12788</v>
      </c>
      <c r="I295" s="95" t="s">
        <v>1163</v>
      </c>
      <c r="J295" s="96" t="s">
        <v>1164</v>
      </c>
      <c r="K295" s="95" t="s">
        <v>1165</v>
      </c>
      <c r="L295" s="95" t="s">
        <v>1166</v>
      </c>
      <c r="M295" s="96" t="s">
        <v>919</v>
      </c>
      <c r="N295" s="96" t="s">
        <v>287</v>
      </c>
      <c r="O295" s="97" t="s">
        <v>1161</v>
      </c>
      <c r="P295" s="98" t="s">
        <v>1162</v>
      </c>
    </row>
    <row r="296" spans="1:16" x14ac:dyDescent="0.2">
      <c r="A296" s="54" t="str">
        <f t="shared" si="24"/>
        <v>IBVS 5933 </v>
      </c>
      <c r="B296" s="2" t="str">
        <f t="shared" si="25"/>
        <v>I</v>
      </c>
      <c r="C296" s="54">
        <f t="shared" si="26"/>
        <v>54862.583299999998</v>
      </c>
      <c r="D296" t="str">
        <f t="shared" si="27"/>
        <v>vis</v>
      </c>
      <c r="E296">
        <f>VLOOKUP(C296,Active!C$21:E$948,3,FALSE)</f>
        <v>13161.929063982077</v>
      </c>
      <c r="F296" s="2" t="s">
        <v>287</v>
      </c>
      <c r="G296" t="str">
        <f t="shared" si="28"/>
        <v>54862.5833</v>
      </c>
      <c r="H296" s="54">
        <f t="shared" si="29"/>
        <v>13162</v>
      </c>
      <c r="I296" s="95" t="s">
        <v>1167</v>
      </c>
      <c r="J296" s="96" t="s">
        <v>1168</v>
      </c>
      <c r="K296" s="95" t="s">
        <v>1169</v>
      </c>
      <c r="L296" s="95" t="s">
        <v>1156</v>
      </c>
      <c r="M296" s="96" t="s">
        <v>919</v>
      </c>
      <c r="N296" s="96" t="s">
        <v>287</v>
      </c>
      <c r="O296" s="97" t="s">
        <v>1170</v>
      </c>
      <c r="P296" s="98" t="s">
        <v>1162</v>
      </c>
    </row>
    <row r="297" spans="1:16" x14ac:dyDescent="0.2">
      <c r="A297" s="54" t="str">
        <f t="shared" si="24"/>
        <v> JAAVSO 38;85 </v>
      </c>
      <c r="B297" s="2" t="str">
        <f t="shared" si="25"/>
        <v>I</v>
      </c>
      <c r="C297" s="54">
        <f t="shared" si="26"/>
        <v>54865.333299999998</v>
      </c>
      <c r="D297" t="str">
        <f t="shared" si="27"/>
        <v>vis</v>
      </c>
      <c r="E297">
        <f>VLOOKUP(C297,Active!C$21:E$948,3,FALSE)</f>
        <v>13165.929762285783</v>
      </c>
      <c r="F297" s="2" t="s">
        <v>287</v>
      </c>
      <c r="G297" t="str">
        <f t="shared" si="28"/>
        <v>54865.3333</v>
      </c>
      <c r="H297" s="54">
        <f t="shared" si="29"/>
        <v>13166</v>
      </c>
      <c r="I297" s="95" t="s">
        <v>1171</v>
      </c>
      <c r="J297" s="96" t="s">
        <v>1172</v>
      </c>
      <c r="K297" s="95" t="s">
        <v>1173</v>
      </c>
      <c r="L297" s="95" t="s">
        <v>1174</v>
      </c>
      <c r="M297" s="96" t="s">
        <v>919</v>
      </c>
      <c r="N297" s="96" t="s">
        <v>1175</v>
      </c>
      <c r="O297" s="97" t="s">
        <v>1176</v>
      </c>
      <c r="P297" s="97" t="s">
        <v>1177</v>
      </c>
    </row>
    <row r="298" spans="1:16" x14ac:dyDescent="0.2">
      <c r="A298" s="54" t="str">
        <f t="shared" si="24"/>
        <v>IBVS 5938 </v>
      </c>
      <c r="B298" s="2" t="str">
        <f t="shared" si="25"/>
        <v>I</v>
      </c>
      <c r="C298" s="54">
        <f t="shared" si="26"/>
        <v>54870.831400000003</v>
      </c>
      <c r="D298" t="str">
        <f t="shared" si="27"/>
        <v>vis</v>
      </c>
      <c r="E298">
        <f>VLOOKUP(C298,Active!C$21:E$948,3,FALSE)</f>
        <v>13173.928394774368</v>
      </c>
      <c r="F298" s="2" t="s">
        <v>287</v>
      </c>
      <c r="G298" t="str">
        <f t="shared" si="28"/>
        <v>54870.8314</v>
      </c>
      <c r="H298" s="54">
        <f t="shared" si="29"/>
        <v>13174</v>
      </c>
      <c r="I298" s="95" t="s">
        <v>1178</v>
      </c>
      <c r="J298" s="96" t="s">
        <v>1179</v>
      </c>
      <c r="K298" s="95" t="s">
        <v>1180</v>
      </c>
      <c r="L298" s="95" t="s">
        <v>1181</v>
      </c>
      <c r="M298" s="96" t="s">
        <v>919</v>
      </c>
      <c r="N298" s="96" t="s">
        <v>287</v>
      </c>
      <c r="O298" s="97" t="s">
        <v>1182</v>
      </c>
      <c r="P298" s="98" t="s">
        <v>1183</v>
      </c>
    </row>
    <row r="299" spans="1:16" x14ac:dyDescent="0.2">
      <c r="A299" s="54" t="str">
        <f t="shared" si="24"/>
        <v>IBVS 5894 </v>
      </c>
      <c r="B299" s="2" t="str">
        <f t="shared" si="25"/>
        <v>I</v>
      </c>
      <c r="C299" s="54">
        <f t="shared" si="26"/>
        <v>54890.798300000002</v>
      </c>
      <c r="D299" t="str">
        <f t="shared" si="27"/>
        <v>vis</v>
      </c>
      <c r="E299">
        <f>VLOOKUP(C299,Active!C$21:E$948,3,FALSE)</f>
        <v>13202.976228578085</v>
      </c>
      <c r="F299" s="2" t="s">
        <v>287</v>
      </c>
      <c r="G299" t="str">
        <f t="shared" si="28"/>
        <v>54890.7983</v>
      </c>
      <c r="H299" s="54">
        <f t="shared" si="29"/>
        <v>13203</v>
      </c>
      <c r="I299" s="95" t="s">
        <v>1184</v>
      </c>
      <c r="J299" s="96" t="s">
        <v>1185</v>
      </c>
      <c r="K299" s="95" t="s">
        <v>1186</v>
      </c>
      <c r="L299" s="95" t="s">
        <v>1187</v>
      </c>
      <c r="M299" s="96" t="s">
        <v>919</v>
      </c>
      <c r="N299" s="96" t="s">
        <v>287</v>
      </c>
      <c r="O299" s="97" t="s">
        <v>361</v>
      </c>
      <c r="P299" s="98" t="s">
        <v>1188</v>
      </c>
    </row>
    <row r="300" spans="1:16" x14ac:dyDescent="0.2">
      <c r="A300" s="54" t="str">
        <f t="shared" si="24"/>
        <v>IBVS 5933 </v>
      </c>
      <c r="B300" s="2" t="str">
        <f t="shared" si="25"/>
        <v>I</v>
      </c>
      <c r="C300" s="54">
        <f t="shared" si="26"/>
        <v>54893.515599999999</v>
      </c>
      <c r="D300" t="str">
        <f t="shared" si="27"/>
        <v>vis</v>
      </c>
      <c r="E300">
        <f>VLOOKUP(C300,Active!C$21:E$948,3,FALSE)</f>
        <v>13206.929354941956</v>
      </c>
      <c r="F300" s="2" t="s">
        <v>287</v>
      </c>
      <c r="G300" t="str">
        <f t="shared" si="28"/>
        <v>54893.5156</v>
      </c>
      <c r="H300" s="54">
        <f t="shared" si="29"/>
        <v>13207</v>
      </c>
      <c r="I300" s="95" t="s">
        <v>1189</v>
      </c>
      <c r="J300" s="96" t="s">
        <v>1190</v>
      </c>
      <c r="K300" s="95" t="s">
        <v>1191</v>
      </c>
      <c r="L300" s="95" t="s">
        <v>1192</v>
      </c>
      <c r="M300" s="96" t="s">
        <v>919</v>
      </c>
      <c r="N300" s="96" t="s">
        <v>287</v>
      </c>
      <c r="O300" s="97" t="s">
        <v>1170</v>
      </c>
      <c r="P300" s="98" t="s">
        <v>1162</v>
      </c>
    </row>
    <row r="301" spans="1:16" x14ac:dyDescent="0.2">
      <c r="A301" s="54" t="str">
        <f t="shared" si="24"/>
        <v>IBVS 5933 </v>
      </c>
      <c r="B301" s="2" t="str">
        <f t="shared" si="25"/>
        <v>I</v>
      </c>
      <c r="C301" s="54">
        <f t="shared" si="26"/>
        <v>54897.640200000002</v>
      </c>
      <c r="D301" t="str">
        <f t="shared" si="27"/>
        <v>vis</v>
      </c>
      <c r="E301">
        <f>VLOOKUP(C301,Active!C$21:E$948,3,FALSE)</f>
        <v>13212.929820477762</v>
      </c>
      <c r="F301" s="2" t="s">
        <v>287</v>
      </c>
      <c r="G301" t="str">
        <f t="shared" si="28"/>
        <v>54897.6402</v>
      </c>
      <c r="H301" s="54">
        <f t="shared" si="29"/>
        <v>13213</v>
      </c>
      <c r="I301" s="95" t="s">
        <v>1193</v>
      </c>
      <c r="J301" s="96" t="s">
        <v>1194</v>
      </c>
      <c r="K301" s="95" t="s">
        <v>1195</v>
      </c>
      <c r="L301" s="95" t="s">
        <v>1196</v>
      </c>
      <c r="M301" s="96" t="s">
        <v>919</v>
      </c>
      <c r="N301" s="96" t="s">
        <v>287</v>
      </c>
      <c r="O301" s="97" t="s">
        <v>1170</v>
      </c>
      <c r="P301" s="98" t="s">
        <v>1162</v>
      </c>
    </row>
    <row r="302" spans="1:16" x14ac:dyDescent="0.2">
      <c r="A302" s="54" t="str">
        <f t="shared" si="24"/>
        <v> JAAVSO 38;85 </v>
      </c>
      <c r="B302" s="2" t="str">
        <f t="shared" si="25"/>
        <v>I</v>
      </c>
      <c r="C302" s="54">
        <f t="shared" si="26"/>
        <v>54908.637499999997</v>
      </c>
      <c r="D302" t="str">
        <f t="shared" si="27"/>
        <v>vis</v>
      </c>
      <c r="E302">
        <f>VLOOKUP(C302,Active!C$21:E$948,3,FALSE)</f>
        <v>13228.928685734236</v>
      </c>
      <c r="F302" s="2" t="s">
        <v>287</v>
      </c>
      <c r="G302" t="str">
        <f t="shared" si="28"/>
        <v>54908.6375</v>
      </c>
      <c r="H302" s="54">
        <f t="shared" si="29"/>
        <v>13229</v>
      </c>
      <c r="I302" s="95" t="s">
        <v>1197</v>
      </c>
      <c r="J302" s="96" t="s">
        <v>1198</v>
      </c>
      <c r="K302" s="95" t="s">
        <v>1199</v>
      </c>
      <c r="L302" s="95" t="s">
        <v>1200</v>
      </c>
      <c r="M302" s="96" t="s">
        <v>919</v>
      </c>
      <c r="N302" s="96" t="s">
        <v>1175</v>
      </c>
      <c r="O302" s="97" t="s">
        <v>1201</v>
      </c>
      <c r="P302" s="97" t="s">
        <v>1177</v>
      </c>
    </row>
    <row r="303" spans="1:16" x14ac:dyDescent="0.2">
      <c r="A303" s="54" t="str">
        <f t="shared" si="24"/>
        <v>IBVS 5933 </v>
      </c>
      <c r="B303" s="2" t="str">
        <f t="shared" si="25"/>
        <v>II</v>
      </c>
      <c r="C303" s="54">
        <f t="shared" si="26"/>
        <v>54910.356299999999</v>
      </c>
      <c r="D303" t="str">
        <f t="shared" si="27"/>
        <v>vis</v>
      </c>
      <c r="E303">
        <f>VLOOKUP(C303,Active!C$21:E$948,3,FALSE)</f>
        <v>13231.429194914024</v>
      </c>
      <c r="F303" s="2" t="s">
        <v>287</v>
      </c>
      <c r="G303" t="str">
        <f t="shared" si="28"/>
        <v>54910.3563</v>
      </c>
      <c r="H303" s="54">
        <f t="shared" si="29"/>
        <v>13231.5</v>
      </c>
      <c r="I303" s="95" t="s">
        <v>1202</v>
      </c>
      <c r="J303" s="96" t="s">
        <v>1203</v>
      </c>
      <c r="K303" s="95" t="s">
        <v>1204</v>
      </c>
      <c r="L303" s="95" t="s">
        <v>1205</v>
      </c>
      <c r="M303" s="96" t="s">
        <v>919</v>
      </c>
      <c r="N303" s="96" t="s">
        <v>287</v>
      </c>
      <c r="O303" s="97" t="s">
        <v>1170</v>
      </c>
      <c r="P303" s="98" t="s">
        <v>1162</v>
      </c>
    </row>
    <row r="304" spans="1:16" x14ac:dyDescent="0.2">
      <c r="A304" s="54" t="str">
        <f t="shared" si="24"/>
        <v> JAAVSO 38;85 </v>
      </c>
      <c r="B304" s="2" t="str">
        <f t="shared" si="25"/>
        <v>I</v>
      </c>
      <c r="C304" s="54">
        <f t="shared" si="26"/>
        <v>54911.379500000003</v>
      </c>
      <c r="D304" t="str">
        <f t="shared" si="27"/>
        <v>vis</v>
      </c>
      <c r="E304">
        <f>VLOOKUP(C304,Active!C$21:E$948,3,FALSE)</f>
        <v>13232.917745642884</v>
      </c>
      <c r="F304" s="2" t="s">
        <v>287</v>
      </c>
      <c r="G304" t="str">
        <f t="shared" si="28"/>
        <v>54911.3795</v>
      </c>
      <c r="H304" s="54">
        <f t="shared" si="29"/>
        <v>13233</v>
      </c>
      <c r="I304" s="95" t="s">
        <v>1206</v>
      </c>
      <c r="J304" s="96" t="s">
        <v>1207</v>
      </c>
      <c r="K304" s="95" t="s">
        <v>1208</v>
      </c>
      <c r="L304" s="95" t="s">
        <v>1209</v>
      </c>
      <c r="M304" s="96" t="s">
        <v>919</v>
      </c>
      <c r="N304" s="96" t="s">
        <v>1175</v>
      </c>
      <c r="O304" s="97" t="s">
        <v>1176</v>
      </c>
      <c r="P304" s="97" t="s">
        <v>1177</v>
      </c>
    </row>
    <row r="305" spans="1:16" x14ac:dyDescent="0.2">
      <c r="A305" s="54" t="str">
        <f t="shared" si="24"/>
        <v>IBVS 5933 </v>
      </c>
      <c r="B305" s="2" t="str">
        <f t="shared" si="25"/>
        <v>I</v>
      </c>
      <c r="C305" s="54">
        <f t="shared" si="26"/>
        <v>54911.387499999997</v>
      </c>
      <c r="D305" t="str">
        <f t="shared" si="27"/>
        <v>vis</v>
      </c>
      <c r="E305">
        <f>VLOOKUP(C305,Active!C$21:E$948,3,FALSE)</f>
        <v>13232.929384037941</v>
      </c>
      <c r="F305" s="2" t="s">
        <v>287</v>
      </c>
      <c r="G305" t="str">
        <f t="shared" si="28"/>
        <v>54911.3875</v>
      </c>
      <c r="H305" s="54">
        <f t="shared" si="29"/>
        <v>13233</v>
      </c>
      <c r="I305" s="95" t="s">
        <v>1210</v>
      </c>
      <c r="J305" s="96" t="s">
        <v>1211</v>
      </c>
      <c r="K305" s="95" t="s">
        <v>1208</v>
      </c>
      <c r="L305" s="95" t="s">
        <v>1212</v>
      </c>
      <c r="M305" s="96" t="s">
        <v>919</v>
      </c>
      <c r="N305" s="96" t="s">
        <v>287</v>
      </c>
      <c r="O305" s="97" t="s">
        <v>1170</v>
      </c>
      <c r="P305" s="98" t="s">
        <v>1162</v>
      </c>
    </row>
    <row r="306" spans="1:16" x14ac:dyDescent="0.2">
      <c r="A306" s="54" t="str">
        <f t="shared" si="24"/>
        <v> JAAVSO 38;85 </v>
      </c>
      <c r="B306" s="2" t="str">
        <f t="shared" si="25"/>
        <v>I</v>
      </c>
      <c r="C306" s="54">
        <f t="shared" si="26"/>
        <v>54912.762799999997</v>
      </c>
      <c r="D306" t="str">
        <f t="shared" si="27"/>
        <v>vis</v>
      </c>
      <c r="E306">
        <f>VLOOKUP(C306,Active!C$21:E$948,3,FALSE)</f>
        <v>13234.930169629608</v>
      </c>
      <c r="F306" s="2" t="s">
        <v>287</v>
      </c>
      <c r="G306" t="str">
        <f t="shared" si="28"/>
        <v>54912.7628</v>
      </c>
      <c r="H306" s="54">
        <f t="shared" si="29"/>
        <v>13235</v>
      </c>
      <c r="I306" s="95" t="s">
        <v>1213</v>
      </c>
      <c r="J306" s="96" t="s">
        <v>1214</v>
      </c>
      <c r="K306" s="95" t="s">
        <v>1215</v>
      </c>
      <c r="L306" s="95" t="s">
        <v>1216</v>
      </c>
      <c r="M306" s="96" t="s">
        <v>919</v>
      </c>
      <c r="N306" s="96" t="s">
        <v>1175</v>
      </c>
      <c r="O306" s="97" t="s">
        <v>445</v>
      </c>
      <c r="P306" s="97" t="s">
        <v>1177</v>
      </c>
    </row>
    <row r="307" spans="1:16" x14ac:dyDescent="0.2">
      <c r="A307" s="54" t="str">
        <f t="shared" si="24"/>
        <v>IBVS 5933 </v>
      </c>
      <c r="B307" s="2" t="str">
        <f t="shared" si="25"/>
        <v>II</v>
      </c>
      <c r="C307" s="54">
        <f t="shared" si="26"/>
        <v>54927.5435</v>
      </c>
      <c r="D307" t="str">
        <f t="shared" si="27"/>
        <v>vis</v>
      </c>
      <c r="E307">
        <f>VLOOKUP(C307,Active!C$21:E$948,3,FALSE)</f>
        <v>13256.433122872359</v>
      </c>
      <c r="F307" s="2" t="s">
        <v>287</v>
      </c>
      <c r="G307" t="str">
        <f t="shared" si="28"/>
        <v>54927.5435</v>
      </c>
      <c r="H307" s="54">
        <f t="shared" si="29"/>
        <v>13256.5</v>
      </c>
      <c r="I307" s="95" t="s">
        <v>1217</v>
      </c>
      <c r="J307" s="96" t="s">
        <v>1218</v>
      </c>
      <c r="K307" s="95" t="s">
        <v>1219</v>
      </c>
      <c r="L307" s="95" t="s">
        <v>1220</v>
      </c>
      <c r="M307" s="96" t="s">
        <v>919</v>
      </c>
      <c r="N307" s="96" t="s">
        <v>287</v>
      </c>
      <c r="O307" s="97" t="s">
        <v>1161</v>
      </c>
      <c r="P307" s="98" t="s">
        <v>1162</v>
      </c>
    </row>
    <row r="308" spans="1:16" x14ac:dyDescent="0.2">
      <c r="A308" s="54" t="str">
        <f t="shared" si="24"/>
        <v> PZ 4.66 </v>
      </c>
      <c r="B308" s="2" t="str">
        <f t="shared" si="25"/>
        <v>II</v>
      </c>
      <c r="C308" s="54">
        <f t="shared" si="26"/>
        <v>17315.330000000002</v>
      </c>
      <c r="D308" t="str">
        <f t="shared" si="27"/>
        <v>vis</v>
      </c>
      <c r="E308">
        <f>VLOOKUP(C308,Active!C$21:E$948,3,FALSE)</f>
        <v>-41461.791876400239</v>
      </c>
      <c r="F308" s="2" t="s">
        <v>287</v>
      </c>
      <c r="G308" t="str">
        <f t="shared" si="28"/>
        <v>17315.33</v>
      </c>
      <c r="H308" s="54">
        <f t="shared" si="29"/>
        <v>-41462.5</v>
      </c>
      <c r="I308" s="95" t="s">
        <v>1221</v>
      </c>
      <c r="J308" s="96" t="s">
        <v>1222</v>
      </c>
      <c r="K308" s="95">
        <v>-41462.5</v>
      </c>
      <c r="L308" s="95" t="s">
        <v>1223</v>
      </c>
      <c r="M308" s="96" t="s">
        <v>1224</v>
      </c>
      <c r="N308" s="96"/>
      <c r="O308" s="97" t="s">
        <v>1225</v>
      </c>
      <c r="P308" s="97" t="s">
        <v>95</v>
      </c>
    </row>
    <row r="309" spans="1:16" x14ac:dyDescent="0.2">
      <c r="A309" s="54" t="str">
        <f t="shared" si="24"/>
        <v> PZ 4.66 </v>
      </c>
      <c r="B309" s="2" t="str">
        <f t="shared" si="25"/>
        <v>I</v>
      </c>
      <c r="C309" s="54">
        <f t="shared" si="26"/>
        <v>17318.38</v>
      </c>
      <c r="D309" t="str">
        <f t="shared" si="27"/>
        <v>vis</v>
      </c>
      <c r="E309">
        <f>VLOOKUP(C309,Active!C$21:E$948,3,FALSE)</f>
        <v>-41457.354738281589</v>
      </c>
      <c r="F309" s="2" t="s">
        <v>287</v>
      </c>
      <c r="G309" t="str">
        <f t="shared" si="28"/>
        <v>17318.38</v>
      </c>
      <c r="H309" s="54">
        <f t="shared" si="29"/>
        <v>-41458</v>
      </c>
      <c r="I309" s="95" t="s">
        <v>1226</v>
      </c>
      <c r="J309" s="96" t="s">
        <v>1227</v>
      </c>
      <c r="K309" s="95">
        <v>-41458</v>
      </c>
      <c r="L309" s="95" t="s">
        <v>1228</v>
      </c>
      <c r="M309" s="96" t="s">
        <v>1224</v>
      </c>
      <c r="N309" s="96"/>
      <c r="O309" s="97" t="s">
        <v>1225</v>
      </c>
      <c r="P309" s="97" t="s">
        <v>95</v>
      </c>
    </row>
    <row r="310" spans="1:16" x14ac:dyDescent="0.2">
      <c r="A310" s="54" t="str">
        <f t="shared" si="24"/>
        <v> PZ 4.66 </v>
      </c>
      <c r="B310" s="2" t="str">
        <f t="shared" si="25"/>
        <v>II</v>
      </c>
      <c r="C310" s="54">
        <f t="shared" si="26"/>
        <v>17682.310000000001</v>
      </c>
      <c r="D310" t="str">
        <f t="shared" si="27"/>
        <v>vis</v>
      </c>
      <c r="E310">
        <f>VLOOKUP(C310,Active!C$21:E$948,3,FALSE)</f>
        <v>-40927.909598766324</v>
      </c>
      <c r="F310" s="2" t="s">
        <v>287</v>
      </c>
      <c r="G310" t="str">
        <f t="shared" si="28"/>
        <v>17682.31</v>
      </c>
      <c r="H310" s="54">
        <f t="shared" si="29"/>
        <v>-40928.5</v>
      </c>
      <c r="I310" s="95" t="s">
        <v>1229</v>
      </c>
      <c r="J310" s="96" t="s">
        <v>1230</v>
      </c>
      <c r="K310" s="95">
        <v>-40928.5</v>
      </c>
      <c r="L310" s="95" t="s">
        <v>1231</v>
      </c>
      <c r="M310" s="96" t="s">
        <v>1224</v>
      </c>
      <c r="N310" s="96"/>
      <c r="O310" s="97" t="s">
        <v>1225</v>
      </c>
      <c r="P310" s="97" t="s">
        <v>95</v>
      </c>
    </row>
    <row r="311" spans="1:16" x14ac:dyDescent="0.2">
      <c r="A311" s="54" t="str">
        <f t="shared" si="24"/>
        <v> PZ 4.66 </v>
      </c>
      <c r="B311" s="2" t="str">
        <f t="shared" si="25"/>
        <v>II</v>
      </c>
      <c r="C311" s="54">
        <f t="shared" si="26"/>
        <v>19116.27</v>
      </c>
      <c r="D311" t="str">
        <f t="shared" si="27"/>
        <v>vis</v>
      </c>
      <c r="E311">
        <f>VLOOKUP(C311,Active!C$21:E$948,3,FALSE)</f>
        <v>-38841.785475282952</v>
      </c>
      <c r="F311" s="2" t="s">
        <v>287</v>
      </c>
      <c r="G311" t="str">
        <f t="shared" si="28"/>
        <v>19116.27</v>
      </c>
      <c r="H311" s="54">
        <f t="shared" si="29"/>
        <v>-38842.5</v>
      </c>
      <c r="I311" s="95" t="s">
        <v>1232</v>
      </c>
      <c r="J311" s="96" t="s">
        <v>1233</v>
      </c>
      <c r="K311" s="95">
        <v>-38842.5</v>
      </c>
      <c r="L311" s="95" t="s">
        <v>1223</v>
      </c>
      <c r="M311" s="96" t="s">
        <v>1224</v>
      </c>
      <c r="N311" s="96"/>
      <c r="O311" s="97" t="s">
        <v>1225</v>
      </c>
      <c r="P311" s="97" t="s">
        <v>95</v>
      </c>
    </row>
    <row r="312" spans="1:16" x14ac:dyDescent="0.2">
      <c r="A312" s="54" t="str">
        <f t="shared" si="24"/>
        <v> VB 5.12 </v>
      </c>
      <c r="B312" s="2" t="str">
        <f t="shared" si="25"/>
        <v>II</v>
      </c>
      <c r="C312" s="54">
        <f t="shared" si="26"/>
        <v>25619.491000000002</v>
      </c>
      <c r="D312" t="str">
        <f t="shared" si="27"/>
        <v>vis</v>
      </c>
      <c r="E312">
        <f>VLOOKUP(C312,Active!C$21:E$948,3,FALSE)</f>
        <v>-29380.903575896878</v>
      </c>
      <c r="F312" s="2" t="s">
        <v>287</v>
      </c>
      <c r="G312" t="str">
        <f t="shared" si="28"/>
        <v>25619.491</v>
      </c>
      <c r="H312" s="54">
        <f t="shared" si="29"/>
        <v>-29381.5</v>
      </c>
      <c r="I312" s="95" t="s">
        <v>1234</v>
      </c>
      <c r="J312" s="96" t="s">
        <v>1235</v>
      </c>
      <c r="K312" s="95">
        <v>-29381.5</v>
      </c>
      <c r="L312" s="95" t="s">
        <v>1236</v>
      </c>
      <c r="M312" s="96" t="s">
        <v>1224</v>
      </c>
      <c r="N312" s="96"/>
      <c r="O312" s="97" t="s">
        <v>1237</v>
      </c>
      <c r="P312" s="97" t="s">
        <v>98</v>
      </c>
    </row>
    <row r="313" spans="1:16" x14ac:dyDescent="0.2">
      <c r="A313" s="54" t="str">
        <f t="shared" si="24"/>
        <v> VB 5.12 </v>
      </c>
      <c r="B313" s="2" t="str">
        <f t="shared" si="25"/>
        <v>II</v>
      </c>
      <c r="C313" s="54">
        <f t="shared" si="26"/>
        <v>26024.35</v>
      </c>
      <c r="D313" t="str">
        <f t="shared" si="27"/>
        <v>vis</v>
      </c>
      <c r="E313">
        <f>VLOOKUP(C313,Active!C$21:E$948,3,FALSE)</f>
        <v>-28791.914952428058</v>
      </c>
      <c r="F313" s="2" t="s">
        <v>287</v>
      </c>
      <c r="G313" t="str">
        <f t="shared" si="28"/>
        <v>26024.350</v>
      </c>
      <c r="H313" s="54">
        <f t="shared" si="29"/>
        <v>-28792.5</v>
      </c>
      <c r="I313" s="95" t="s">
        <v>1238</v>
      </c>
      <c r="J313" s="96" t="s">
        <v>1239</v>
      </c>
      <c r="K313" s="95">
        <v>-28792.5</v>
      </c>
      <c r="L313" s="95" t="s">
        <v>1240</v>
      </c>
      <c r="M313" s="96" t="s">
        <v>1224</v>
      </c>
      <c r="N313" s="96"/>
      <c r="O313" s="97" t="s">
        <v>1237</v>
      </c>
      <c r="P313" s="97" t="s">
        <v>98</v>
      </c>
    </row>
    <row r="314" spans="1:16" x14ac:dyDescent="0.2">
      <c r="A314" s="54" t="str">
        <f t="shared" si="24"/>
        <v> VB 5.12 </v>
      </c>
      <c r="B314" s="2" t="str">
        <f t="shared" si="25"/>
        <v>II</v>
      </c>
      <c r="C314" s="54">
        <f t="shared" si="26"/>
        <v>26608.632000000001</v>
      </c>
      <c r="D314" t="str">
        <f t="shared" si="27"/>
        <v>vis</v>
      </c>
      <c r="E314">
        <f>VLOOKUP(C314,Active!C$21:E$948,3,FALSE)</f>
        <v>-27941.901859233607</v>
      </c>
      <c r="F314" s="2" t="s">
        <v>287</v>
      </c>
      <c r="G314" t="str">
        <f t="shared" si="28"/>
        <v>26608.632</v>
      </c>
      <c r="H314" s="54">
        <f t="shared" si="29"/>
        <v>-27942.5</v>
      </c>
      <c r="I314" s="95" t="s">
        <v>1241</v>
      </c>
      <c r="J314" s="96" t="s">
        <v>1242</v>
      </c>
      <c r="K314" s="95">
        <v>-27942.5</v>
      </c>
      <c r="L314" s="95" t="s">
        <v>1243</v>
      </c>
      <c r="M314" s="96" t="s">
        <v>1224</v>
      </c>
      <c r="N314" s="96"/>
      <c r="O314" s="97" t="s">
        <v>1237</v>
      </c>
      <c r="P314" s="97" t="s">
        <v>98</v>
      </c>
    </row>
    <row r="315" spans="1:16" x14ac:dyDescent="0.2">
      <c r="A315" s="54" t="str">
        <f t="shared" si="24"/>
        <v> PZ 4.66 </v>
      </c>
      <c r="B315" s="2" t="str">
        <f t="shared" si="25"/>
        <v>I</v>
      </c>
      <c r="C315" s="54">
        <f t="shared" si="26"/>
        <v>27162.36</v>
      </c>
      <c r="D315" t="str">
        <f t="shared" si="27"/>
        <v>vis</v>
      </c>
      <c r="E315">
        <f>VLOOKUP(C315,Active!C$21:E$948,3,FALSE)</f>
        <v>-27136.338706392384</v>
      </c>
      <c r="F315" s="2" t="s">
        <v>287</v>
      </c>
      <c r="G315" t="str">
        <f t="shared" si="28"/>
        <v>27162.36</v>
      </c>
      <c r="H315" s="54">
        <f t="shared" si="29"/>
        <v>-27137</v>
      </c>
      <c r="I315" s="95" t="s">
        <v>1244</v>
      </c>
      <c r="J315" s="96" t="s">
        <v>1245</v>
      </c>
      <c r="K315" s="95">
        <v>-27137</v>
      </c>
      <c r="L315" s="95" t="s">
        <v>1246</v>
      </c>
      <c r="M315" s="96" t="s">
        <v>1224</v>
      </c>
      <c r="N315" s="96"/>
      <c r="O315" s="97" t="s">
        <v>1225</v>
      </c>
      <c r="P315" s="97" t="s">
        <v>95</v>
      </c>
    </row>
    <row r="316" spans="1:16" x14ac:dyDescent="0.2">
      <c r="A316" s="54" t="str">
        <f t="shared" si="24"/>
        <v> PZ 4.66 </v>
      </c>
      <c r="B316" s="2" t="str">
        <f t="shared" si="25"/>
        <v>II</v>
      </c>
      <c r="C316" s="54">
        <f t="shared" si="26"/>
        <v>27183.3</v>
      </c>
      <c r="D316" t="str">
        <f t="shared" si="27"/>
        <v>vis</v>
      </c>
      <c r="E316">
        <f>VLOOKUP(C316,Active!C$21:E$948,3,FALSE)</f>
        <v>-27105.875207308909</v>
      </c>
      <c r="F316" s="2" t="s">
        <v>287</v>
      </c>
      <c r="G316" t="str">
        <f t="shared" si="28"/>
        <v>27183.30</v>
      </c>
      <c r="H316" s="54">
        <f t="shared" si="29"/>
        <v>-27106.5</v>
      </c>
      <c r="I316" s="95" t="s">
        <v>1247</v>
      </c>
      <c r="J316" s="96" t="s">
        <v>1248</v>
      </c>
      <c r="K316" s="95">
        <v>-27106.5</v>
      </c>
      <c r="L316" s="95" t="s">
        <v>1249</v>
      </c>
      <c r="M316" s="96" t="s">
        <v>1224</v>
      </c>
      <c r="N316" s="96"/>
      <c r="O316" s="97" t="s">
        <v>1225</v>
      </c>
      <c r="P316" s="97" t="s">
        <v>95</v>
      </c>
    </row>
    <row r="317" spans="1:16" x14ac:dyDescent="0.2">
      <c r="A317" s="54" t="str">
        <f t="shared" si="24"/>
        <v> PZ 4.66 </v>
      </c>
      <c r="B317" s="2" t="str">
        <f t="shared" si="25"/>
        <v>II</v>
      </c>
      <c r="C317" s="54">
        <f t="shared" si="26"/>
        <v>27187.360000000001</v>
      </c>
      <c r="D317" t="str">
        <f t="shared" si="27"/>
        <v>vis</v>
      </c>
      <c r="E317">
        <f>VLOOKUP(C317,Active!C$21:E$948,3,FALSE)</f>
        <v>-27099.968721813257</v>
      </c>
      <c r="F317" s="2" t="s">
        <v>287</v>
      </c>
      <c r="G317" t="str">
        <f t="shared" si="28"/>
        <v>27187.36</v>
      </c>
      <c r="H317" s="54">
        <f t="shared" si="29"/>
        <v>-27100.5</v>
      </c>
      <c r="I317" s="95" t="s">
        <v>1250</v>
      </c>
      <c r="J317" s="96" t="s">
        <v>1251</v>
      </c>
      <c r="K317" s="95">
        <v>-27100.5</v>
      </c>
      <c r="L317" s="95" t="s">
        <v>1252</v>
      </c>
      <c r="M317" s="96" t="s">
        <v>1224</v>
      </c>
      <c r="N317" s="96"/>
      <c r="O317" s="97" t="s">
        <v>1225</v>
      </c>
      <c r="P317" s="97" t="s">
        <v>95</v>
      </c>
    </row>
    <row r="318" spans="1:16" x14ac:dyDescent="0.2">
      <c r="A318" s="54" t="str">
        <f t="shared" si="24"/>
        <v> VB 5.12 </v>
      </c>
      <c r="B318" s="2" t="str">
        <f t="shared" si="25"/>
        <v>I</v>
      </c>
      <c r="C318" s="54">
        <f t="shared" si="26"/>
        <v>28636.417000000001</v>
      </c>
      <c r="D318" t="str">
        <f t="shared" si="27"/>
        <v>vis</v>
      </c>
      <c r="E318">
        <f>VLOOKUP(C318,Active!C$21:E$948,3,FALSE)</f>
        <v>-24991.881492042241</v>
      </c>
      <c r="F318" s="2" t="s">
        <v>287</v>
      </c>
      <c r="G318" t="str">
        <f t="shared" si="28"/>
        <v>28636.417</v>
      </c>
      <c r="H318" s="54">
        <f t="shared" si="29"/>
        <v>-24992</v>
      </c>
      <c r="I318" s="95" t="s">
        <v>1253</v>
      </c>
      <c r="J318" s="96" t="s">
        <v>1254</v>
      </c>
      <c r="K318" s="95">
        <v>-24992</v>
      </c>
      <c r="L318" s="95" t="s">
        <v>1255</v>
      </c>
      <c r="M318" s="96" t="s">
        <v>1224</v>
      </c>
      <c r="N318" s="96"/>
      <c r="O318" s="97" t="s">
        <v>1237</v>
      </c>
      <c r="P318" s="97" t="s">
        <v>98</v>
      </c>
    </row>
    <row r="319" spans="1:16" x14ac:dyDescent="0.2">
      <c r="A319" s="54" t="str">
        <f t="shared" si="24"/>
        <v> VB 5.12 </v>
      </c>
      <c r="B319" s="2" t="str">
        <f t="shared" si="25"/>
        <v>I</v>
      </c>
      <c r="C319" s="54">
        <f t="shared" si="26"/>
        <v>28925.134999999998</v>
      </c>
      <c r="D319" t="str">
        <f t="shared" si="27"/>
        <v>vis</v>
      </c>
      <c r="E319">
        <f>VLOOKUP(C319,Active!C$21:E$948,3,FALSE)</f>
        <v>-24571.854723733595</v>
      </c>
      <c r="F319" s="2" t="s">
        <v>287</v>
      </c>
      <c r="G319" t="str">
        <f t="shared" si="28"/>
        <v>28925.135</v>
      </c>
      <c r="H319" s="54">
        <f t="shared" si="29"/>
        <v>-24572</v>
      </c>
      <c r="I319" s="95" t="s">
        <v>1256</v>
      </c>
      <c r="J319" s="96" t="s">
        <v>1257</v>
      </c>
      <c r="K319" s="95">
        <v>-24572</v>
      </c>
      <c r="L319" s="95" t="s">
        <v>1258</v>
      </c>
      <c r="M319" s="96" t="s">
        <v>1224</v>
      </c>
      <c r="N319" s="96"/>
      <c r="O319" s="97" t="s">
        <v>1237</v>
      </c>
      <c r="P319" s="97" t="s">
        <v>98</v>
      </c>
    </row>
    <row r="320" spans="1:16" x14ac:dyDescent="0.2">
      <c r="A320" s="54" t="str">
        <f t="shared" si="24"/>
        <v> VB 5.12 </v>
      </c>
      <c r="B320" s="2" t="str">
        <f t="shared" si="25"/>
        <v>I</v>
      </c>
      <c r="C320" s="54">
        <f t="shared" si="26"/>
        <v>29194.553</v>
      </c>
      <c r="D320" t="str">
        <f t="shared" si="27"/>
        <v>vis</v>
      </c>
      <c r="E320">
        <f>VLOOKUP(C320,Active!C$21:E$948,3,FALSE)</f>
        <v>-24179.905583520031</v>
      </c>
      <c r="F320" s="2" t="s">
        <v>287</v>
      </c>
      <c r="G320" t="str">
        <f t="shared" si="28"/>
        <v>29194.553</v>
      </c>
      <c r="H320" s="54">
        <f t="shared" si="29"/>
        <v>-24180</v>
      </c>
      <c r="I320" s="95" t="s">
        <v>1259</v>
      </c>
      <c r="J320" s="96" t="s">
        <v>1260</v>
      </c>
      <c r="K320" s="95">
        <v>-24180</v>
      </c>
      <c r="L320" s="95" t="s">
        <v>1261</v>
      </c>
      <c r="M320" s="96" t="s">
        <v>1224</v>
      </c>
      <c r="N320" s="96"/>
      <c r="O320" s="97" t="s">
        <v>1237</v>
      </c>
      <c r="P320" s="97" t="s">
        <v>98</v>
      </c>
    </row>
    <row r="321" spans="1:16" x14ac:dyDescent="0.2">
      <c r="A321" s="54" t="str">
        <f t="shared" si="24"/>
        <v> VB 5.12 </v>
      </c>
      <c r="B321" s="2" t="str">
        <f t="shared" si="25"/>
        <v>I</v>
      </c>
      <c r="C321" s="54">
        <f t="shared" si="26"/>
        <v>29249.578000000001</v>
      </c>
      <c r="D321" t="str">
        <f t="shared" si="27"/>
        <v>vis</v>
      </c>
      <c r="E321">
        <f>VLOOKUP(C321,Active!C$21:E$948,3,FALSE)</f>
        <v>-24099.855247461372</v>
      </c>
      <c r="F321" s="2" t="s">
        <v>287</v>
      </c>
      <c r="G321" t="str">
        <f t="shared" si="28"/>
        <v>29249.578</v>
      </c>
      <c r="H321" s="54">
        <f t="shared" si="29"/>
        <v>-24100</v>
      </c>
      <c r="I321" s="95" t="s">
        <v>1262</v>
      </c>
      <c r="J321" s="96" t="s">
        <v>1263</v>
      </c>
      <c r="K321" s="95">
        <v>-24100</v>
      </c>
      <c r="L321" s="95" t="s">
        <v>1258</v>
      </c>
      <c r="M321" s="96" t="s">
        <v>1224</v>
      </c>
      <c r="N321" s="96"/>
      <c r="O321" s="97" t="s">
        <v>1237</v>
      </c>
      <c r="P321" s="97" t="s">
        <v>98</v>
      </c>
    </row>
    <row r="322" spans="1:16" x14ac:dyDescent="0.2">
      <c r="A322" s="54" t="str">
        <f t="shared" si="24"/>
        <v>BAVM 12 </v>
      </c>
      <c r="B322" s="2" t="str">
        <f t="shared" si="25"/>
        <v>I</v>
      </c>
      <c r="C322" s="54">
        <f t="shared" si="26"/>
        <v>35215.379000000001</v>
      </c>
      <c r="D322" t="str">
        <f t="shared" si="27"/>
        <v>vis</v>
      </c>
      <c r="E322">
        <f>VLOOKUP(C322,Active!C$21:E$948,3,FALSE)</f>
        <v>-15420.811632575864</v>
      </c>
      <c r="F322" s="2" t="s">
        <v>287</v>
      </c>
      <c r="G322" t="str">
        <f t="shared" si="28"/>
        <v>35215.379</v>
      </c>
      <c r="H322" s="54">
        <f t="shared" si="29"/>
        <v>-15421</v>
      </c>
      <c r="I322" s="95" t="s">
        <v>1264</v>
      </c>
      <c r="J322" s="96" t="s">
        <v>1265</v>
      </c>
      <c r="K322" s="95">
        <v>-15421</v>
      </c>
      <c r="L322" s="95" t="s">
        <v>1266</v>
      </c>
      <c r="M322" s="96" t="s">
        <v>291</v>
      </c>
      <c r="N322" s="96"/>
      <c r="O322" s="97" t="s">
        <v>1267</v>
      </c>
      <c r="P322" s="98" t="s">
        <v>99</v>
      </c>
    </row>
    <row r="323" spans="1:16" x14ac:dyDescent="0.2">
      <c r="A323" s="54" t="str">
        <f t="shared" si="24"/>
        <v>BAVM 12 </v>
      </c>
      <c r="B323" s="2" t="str">
        <f t="shared" si="25"/>
        <v>I</v>
      </c>
      <c r="C323" s="54">
        <f t="shared" si="26"/>
        <v>35217.446000000004</v>
      </c>
      <c r="D323" t="str">
        <f t="shared" si="27"/>
        <v>vis</v>
      </c>
      <c r="E323">
        <f>VLOOKUP(C323,Active!C$21:E$948,3,FALSE)</f>
        <v>-15417.804562250858</v>
      </c>
      <c r="F323" s="2" t="s">
        <v>287</v>
      </c>
      <c r="G323" t="str">
        <f t="shared" si="28"/>
        <v>35217.446</v>
      </c>
      <c r="H323" s="54">
        <f t="shared" si="29"/>
        <v>-15418</v>
      </c>
      <c r="I323" s="95" t="s">
        <v>1268</v>
      </c>
      <c r="J323" s="96" t="s">
        <v>1269</v>
      </c>
      <c r="K323" s="95">
        <v>-15418</v>
      </c>
      <c r="L323" s="95" t="s">
        <v>1270</v>
      </c>
      <c r="M323" s="96" t="s">
        <v>291</v>
      </c>
      <c r="N323" s="96"/>
      <c r="O323" s="97" t="s">
        <v>1267</v>
      </c>
      <c r="P323" s="98" t="s">
        <v>99</v>
      </c>
    </row>
    <row r="324" spans="1:16" x14ac:dyDescent="0.2">
      <c r="A324" s="54" t="str">
        <f t="shared" si="24"/>
        <v> VB 5.12 </v>
      </c>
      <c r="B324" s="2" t="str">
        <f t="shared" si="25"/>
        <v>I</v>
      </c>
      <c r="C324" s="54">
        <f t="shared" si="26"/>
        <v>36604.442000000003</v>
      </c>
      <c r="D324" t="str">
        <f t="shared" si="27"/>
        <v>vis</v>
      </c>
      <c r="E324">
        <f>VLOOKUP(C324,Active!C$21:E$948,3,FALSE)</f>
        <v>-13400.00363699845</v>
      </c>
      <c r="F324" s="2" t="s">
        <v>287</v>
      </c>
      <c r="G324" t="str">
        <f t="shared" si="28"/>
        <v>36604.442</v>
      </c>
      <c r="H324" s="54">
        <f t="shared" si="29"/>
        <v>-13400</v>
      </c>
      <c r="I324" s="95" t="s">
        <v>1271</v>
      </c>
      <c r="J324" s="96" t="s">
        <v>1272</v>
      </c>
      <c r="K324" s="95">
        <v>-13400</v>
      </c>
      <c r="L324" s="95" t="s">
        <v>444</v>
      </c>
      <c r="M324" s="96" t="s">
        <v>1224</v>
      </c>
      <c r="N324" s="96"/>
      <c r="O324" s="97" t="s">
        <v>1237</v>
      </c>
      <c r="P324" s="97" t="s">
        <v>98</v>
      </c>
    </row>
    <row r="325" spans="1:16" x14ac:dyDescent="0.2">
      <c r="A325" s="54" t="str">
        <f t="shared" si="24"/>
        <v> VB 5.12 </v>
      </c>
      <c r="B325" s="2" t="str">
        <f t="shared" si="25"/>
        <v>I</v>
      </c>
      <c r="C325" s="54">
        <f t="shared" si="26"/>
        <v>36604.489000000001</v>
      </c>
      <c r="D325" t="str">
        <f t="shared" si="27"/>
        <v>vis</v>
      </c>
      <c r="E325">
        <f>VLOOKUP(C325,Active!C$21:E$948,3,FALSE)</f>
        <v>-13399.935261427443</v>
      </c>
      <c r="F325" s="2" t="s">
        <v>287</v>
      </c>
      <c r="G325" t="str">
        <f t="shared" si="28"/>
        <v>36604.489</v>
      </c>
      <c r="H325" s="54">
        <f t="shared" si="29"/>
        <v>-13400</v>
      </c>
      <c r="I325" s="95" t="s">
        <v>1273</v>
      </c>
      <c r="J325" s="96" t="s">
        <v>1274</v>
      </c>
      <c r="K325" s="95">
        <v>-13400</v>
      </c>
      <c r="L325" s="95" t="s">
        <v>1275</v>
      </c>
      <c r="M325" s="96" t="s">
        <v>1224</v>
      </c>
      <c r="N325" s="96"/>
      <c r="O325" s="97" t="s">
        <v>1237</v>
      </c>
      <c r="P325" s="97" t="s">
        <v>98</v>
      </c>
    </row>
    <row r="326" spans="1:16" x14ac:dyDescent="0.2">
      <c r="A326" s="54" t="str">
        <f t="shared" si="24"/>
        <v> VB 5.12 </v>
      </c>
      <c r="B326" s="2" t="str">
        <f t="shared" si="25"/>
        <v>I</v>
      </c>
      <c r="C326" s="54">
        <f t="shared" si="26"/>
        <v>36604.535000000003</v>
      </c>
      <c r="D326" t="str">
        <f t="shared" si="27"/>
        <v>vis</v>
      </c>
      <c r="E326">
        <f>VLOOKUP(C326,Active!C$21:E$948,3,FALSE)</f>
        <v>-13399.868340655816</v>
      </c>
      <c r="F326" s="2" t="s">
        <v>287</v>
      </c>
      <c r="G326" t="str">
        <f t="shared" si="28"/>
        <v>36604.535</v>
      </c>
      <c r="H326" s="54">
        <f t="shared" si="29"/>
        <v>-13400</v>
      </c>
      <c r="I326" s="95" t="s">
        <v>1276</v>
      </c>
      <c r="J326" s="96" t="s">
        <v>1277</v>
      </c>
      <c r="K326" s="95">
        <v>-13400</v>
      </c>
      <c r="L326" s="95" t="s">
        <v>1278</v>
      </c>
      <c r="M326" s="96" t="s">
        <v>1224</v>
      </c>
      <c r="N326" s="96"/>
      <c r="O326" s="97" t="s">
        <v>1237</v>
      </c>
      <c r="P326" s="97" t="s">
        <v>98</v>
      </c>
    </row>
    <row r="327" spans="1:16" x14ac:dyDescent="0.2">
      <c r="A327" s="54" t="str">
        <f t="shared" si="24"/>
        <v> VB 5.12 </v>
      </c>
      <c r="B327" s="2" t="str">
        <f t="shared" si="25"/>
        <v>I</v>
      </c>
      <c r="C327" s="54">
        <f t="shared" si="26"/>
        <v>36613.404000000002</v>
      </c>
      <c r="D327" t="str">
        <f t="shared" si="27"/>
        <v>vis</v>
      </c>
      <c r="E327">
        <f>VLOOKUP(C327,Active!C$21:E$948,3,FALSE)</f>
        <v>-13386.965724926526</v>
      </c>
      <c r="F327" s="2" t="s">
        <v>287</v>
      </c>
      <c r="G327" t="str">
        <f t="shared" si="28"/>
        <v>36613.404</v>
      </c>
      <c r="H327" s="54">
        <f t="shared" si="29"/>
        <v>-13387</v>
      </c>
      <c r="I327" s="95" t="s">
        <v>1279</v>
      </c>
      <c r="J327" s="96" t="s">
        <v>1280</v>
      </c>
      <c r="K327" s="95">
        <v>-13387</v>
      </c>
      <c r="L327" s="95" t="s">
        <v>1281</v>
      </c>
      <c r="M327" s="96" t="s">
        <v>1224</v>
      </c>
      <c r="N327" s="96"/>
      <c r="O327" s="97" t="s">
        <v>1237</v>
      </c>
      <c r="P327" s="97" t="s">
        <v>98</v>
      </c>
    </row>
    <row r="328" spans="1:16" x14ac:dyDescent="0.2">
      <c r="A328" s="54" t="str">
        <f t="shared" si="24"/>
        <v> VB 5.12 </v>
      </c>
      <c r="B328" s="2" t="str">
        <f t="shared" si="25"/>
        <v>I</v>
      </c>
      <c r="C328" s="54">
        <f t="shared" si="26"/>
        <v>36613.449000000001</v>
      </c>
      <c r="D328" t="str">
        <f t="shared" si="27"/>
        <v>vis</v>
      </c>
      <c r="E328">
        <f>VLOOKUP(C328,Active!C$21:E$948,3,FALSE)</f>
        <v>-13386.900258954287</v>
      </c>
      <c r="F328" s="2" t="s">
        <v>287</v>
      </c>
      <c r="G328" t="str">
        <f t="shared" si="28"/>
        <v>36613.449</v>
      </c>
      <c r="H328" s="54">
        <f t="shared" si="29"/>
        <v>-13387</v>
      </c>
      <c r="I328" s="95" t="s">
        <v>1282</v>
      </c>
      <c r="J328" s="96" t="s">
        <v>1283</v>
      </c>
      <c r="K328" s="95">
        <v>-13387</v>
      </c>
      <c r="L328" s="95" t="s">
        <v>1284</v>
      </c>
      <c r="M328" s="96" t="s">
        <v>1224</v>
      </c>
      <c r="N328" s="96"/>
      <c r="O328" s="97" t="s">
        <v>1237</v>
      </c>
      <c r="P328" s="97" t="s">
        <v>98</v>
      </c>
    </row>
    <row r="329" spans="1:16" x14ac:dyDescent="0.2">
      <c r="A329" s="54" t="str">
        <f t="shared" si="24"/>
        <v> VB 5.12 </v>
      </c>
      <c r="B329" s="2" t="str">
        <f t="shared" si="25"/>
        <v>I</v>
      </c>
      <c r="C329" s="54">
        <f t="shared" si="26"/>
        <v>36637.481</v>
      </c>
      <c r="D329" t="str">
        <f t="shared" si="27"/>
        <v>vis</v>
      </c>
      <c r="E329">
        <f>VLOOKUP(C329,Active!C$21:E$948,3,FALSE)</f>
        <v>-13351.938520178064</v>
      </c>
      <c r="F329" s="2" t="s">
        <v>287</v>
      </c>
      <c r="G329" t="str">
        <f t="shared" si="28"/>
        <v>36637.481</v>
      </c>
      <c r="H329" s="54">
        <f t="shared" si="29"/>
        <v>-13352</v>
      </c>
      <c r="I329" s="95" t="s">
        <v>1285</v>
      </c>
      <c r="J329" s="96" t="s">
        <v>1286</v>
      </c>
      <c r="K329" s="95">
        <v>-13352</v>
      </c>
      <c r="L329" s="95" t="s">
        <v>1287</v>
      </c>
      <c r="M329" s="96" t="s">
        <v>1224</v>
      </c>
      <c r="N329" s="96"/>
      <c r="O329" s="97" t="s">
        <v>1237</v>
      </c>
      <c r="P329" s="97" t="s">
        <v>98</v>
      </c>
    </row>
    <row r="330" spans="1:16" x14ac:dyDescent="0.2">
      <c r="A330" s="54" t="str">
        <f t="shared" si="24"/>
        <v> VB 5.12 </v>
      </c>
      <c r="B330" s="2" t="str">
        <f t="shared" si="25"/>
        <v>I</v>
      </c>
      <c r="C330" s="54">
        <f t="shared" si="26"/>
        <v>36657.42</v>
      </c>
      <c r="D330" t="str">
        <f t="shared" si="27"/>
        <v>vis</v>
      </c>
      <c r="E330">
        <f>VLOOKUP(C330,Active!C$21:E$948,3,FALSE)</f>
        <v>-13322.931275277138</v>
      </c>
      <c r="F330" s="2" t="s">
        <v>287</v>
      </c>
      <c r="G330" t="str">
        <f t="shared" si="28"/>
        <v>36657.420</v>
      </c>
      <c r="H330" s="54">
        <f t="shared" si="29"/>
        <v>-13323</v>
      </c>
      <c r="I330" s="95" t="s">
        <v>1288</v>
      </c>
      <c r="J330" s="96" t="s">
        <v>1289</v>
      </c>
      <c r="K330" s="95">
        <v>-13323</v>
      </c>
      <c r="L330" s="95" t="s">
        <v>1290</v>
      </c>
      <c r="M330" s="96" t="s">
        <v>1224</v>
      </c>
      <c r="N330" s="96"/>
      <c r="O330" s="97" t="s">
        <v>1237</v>
      </c>
      <c r="P330" s="97" t="s">
        <v>98</v>
      </c>
    </row>
    <row r="331" spans="1:16" x14ac:dyDescent="0.2">
      <c r="A331" s="54" t="str">
        <f t="shared" ref="A331:A394" si="30">P331</f>
        <v> AJ 70.371 </v>
      </c>
      <c r="B331" s="2" t="str">
        <f t="shared" ref="B331:B394" si="31">IF(H331=INT(H331),"I","II")</f>
        <v>I</v>
      </c>
      <c r="C331" s="54">
        <f t="shared" ref="C331:C394" si="32">1*G331</f>
        <v>37348.930899999999</v>
      </c>
      <c r="D331" t="str">
        <f t="shared" ref="D331:D394" si="33">VLOOKUP(F331,I$1:J$5,2,FALSE)</f>
        <v>vis</v>
      </c>
      <c r="E331">
        <f>VLOOKUP(C331,Active!C$21:E$948,3,FALSE)</f>
        <v>-12316.921644505221</v>
      </c>
      <c r="F331" s="2" t="s">
        <v>287</v>
      </c>
      <c r="G331" t="str">
        <f t="shared" ref="G331:G394" si="34">MID(I331,3,LEN(I331)-3)</f>
        <v>37348.9309</v>
      </c>
      <c r="H331" s="54">
        <f t="shared" ref="H331:H394" si="35">1*K331</f>
        <v>-12317</v>
      </c>
      <c r="I331" s="95" t="s">
        <v>1291</v>
      </c>
      <c r="J331" s="96" t="s">
        <v>1292</v>
      </c>
      <c r="K331" s="95">
        <v>-12317</v>
      </c>
      <c r="L331" s="95" t="s">
        <v>1293</v>
      </c>
      <c r="M331" s="96" t="s">
        <v>335</v>
      </c>
      <c r="N331" s="96" t="s">
        <v>336</v>
      </c>
      <c r="O331" s="97" t="s">
        <v>1294</v>
      </c>
      <c r="P331" s="97" t="s">
        <v>100</v>
      </c>
    </row>
    <row r="332" spans="1:16" x14ac:dyDescent="0.2">
      <c r="A332" s="54" t="str">
        <f t="shared" si="30"/>
        <v> AJ 70.371 </v>
      </c>
      <c r="B332" s="2" t="str">
        <f t="shared" si="31"/>
        <v>I</v>
      </c>
      <c r="C332" s="54">
        <f t="shared" si="32"/>
        <v>37406.669600000001</v>
      </c>
      <c r="D332" t="str">
        <f t="shared" si="33"/>
        <v>vis</v>
      </c>
      <c r="E332">
        <f>VLOOKUP(C332,Active!C$21:E$948,3,FALSE)</f>
        <v>-12232.923419360466</v>
      </c>
      <c r="F332" s="2" t="s">
        <v>287</v>
      </c>
      <c r="G332" t="str">
        <f t="shared" si="34"/>
        <v>37406.6696</v>
      </c>
      <c r="H332" s="54">
        <f t="shared" si="35"/>
        <v>-12233</v>
      </c>
      <c r="I332" s="95" t="s">
        <v>1295</v>
      </c>
      <c r="J332" s="96" t="s">
        <v>1296</v>
      </c>
      <c r="K332" s="95">
        <v>-12233</v>
      </c>
      <c r="L332" s="95" t="s">
        <v>1297</v>
      </c>
      <c r="M332" s="96" t="s">
        <v>335</v>
      </c>
      <c r="N332" s="96" t="s">
        <v>336</v>
      </c>
      <c r="O332" s="97" t="s">
        <v>1294</v>
      </c>
      <c r="P332" s="97" t="s">
        <v>100</v>
      </c>
    </row>
    <row r="333" spans="1:16" x14ac:dyDescent="0.2">
      <c r="A333" s="54" t="str">
        <f t="shared" si="30"/>
        <v> AAPS 27.292 </v>
      </c>
      <c r="B333" s="2" t="str">
        <f t="shared" si="31"/>
        <v>II</v>
      </c>
      <c r="C333" s="54">
        <f t="shared" si="32"/>
        <v>38793.457399999999</v>
      </c>
      <c r="D333" t="str">
        <f t="shared" si="33"/>
        <v>vis</v>
      </c>
      <c r="E333">
        <f>VLOOKUP(C333,Active!C$21:E$948,3,FALSE)</f>
        <v>-10215.425383339634</v>
      </c>
      <c r="F333" s="2" t="s">
        <v>287</v>
      </c>
      <c r="G333" t="str">
        <f t="shared" si="34"/>
        <v>38793.4574</v>
      </c>
      <c r="H333" s="54">
        <f t="shared" si="35"/>
        <v>-10215.5</v>
      </c>
      <c r="I333" s="95" t="s">
        <v>1298</v>
      </c>
      <c r="J333" s="96" t="s">
        <v>1299</v>
      </c>
      <c r="K333" s="95">
        <v>-10215.5</v>
      </c>
      <c r="L333" s="95" t="s">
        <v>1300</v>
      </c>
      <c r="M333" s="96" t="s">
        <v>335</v>
      </c>
      <c r="N333" s="96" t="s">
        <v>336</v>
      </c>
      <c r="O333" s="97" t="s">
        <v>1301</v>
      </c>
      <c r="P333" s="97" t="s">
        <v>101</v>
      </c>
    </row>
    <row r="334" spans="1:16" x14ac:dyDescent="0.2">
      <c r="A334" s="54" t="str">
        <f t="shared" si="30"/>
        <v> AAPS 27.292 </v>
      </c>
      <c r="B334" s="2" t="str">
        <f t="shared" si="31"/>
        <v>I</v>
      </c>
      <c r="C334" s="54">
        <f t="shared" si="32"/>
        <v>38794.487300000001</v>
      </c>
      <c r="D334" t="str">
        <f t="shared" si="33"/>
        <v>vis</v>
      </c>
      <c r="E334">
        <f>VLOOKUP(C334,Active!C$21:E$948,3,FALSE)</f>
        <v>-10213.927085454912</v>
      </c>
      <c r="F334" s="2" t="s">
        <v>287</v>
      </c>
      <c r="G334" t="str">
        <f t="shared" si="34"/>
        <v>38794.4873</v>
      </c>
      <c r="H334" s="54">
        <f t="shared" si="35"/>
        <v>-10214</v>
      </c>
      <c r="I334" s="95" t="s">
        <v>1302</v>
      </c>
      <c r="J334" s="96" t="s">
        <v>1303</v>
      </c>
      <c r="K334" s="95">
        <v>-10214</v>
      </c>
      <c r="L334" s="95" t="s">
        <v>1304</v>
      </c>
      <c r="M334" s="96" t="s">
        <v>335</v>
      </c>
      <c r="N334" s="96" t="s">
        <v>336</v>
      </c>
      <c r="O334" s="97" t="s">
        <v>1301</v>
      </c>
      <c r="P334" s="97" t="s">
        <v>101</v>
      </c>
    </row>
    <row r="335" spans="1:16" x14ac:dyDescent="0.2">
      <c r="A335" s="54" t="str">
        <f t="shared" si="30"/>
        <v> AAPS 27.292 </v>
      </c>
      <c r="B335" s="2" t="str">
        <f t="shared" si="31"/>
        <v>II</v>
      </c>
      <c r="C335" s="54">
        <f t="shared" si="32"/>
        <v>38797.578399999999</v>
      </c>
      <c r="D335" t="str">
        <f t="shared" si="33"/>
        <v>vis</v>
      </c>
      <c r="E335">
        <f>VLOOKUP(C335,Active!C$21:E$948,3,FALSE)</f>
        <v>-10209.430155081613</v>
      </c>
      <c r="F335" s="2" t="s">
        <v>287</v>
      </c>
      <c r="G335" t="str">
        <f t="shared" si="34"/>
        <v>38797.5784</v>
      </c>
      <c r="H335" s="54">
        <f t="shared" si="35"/>
        <v>-10209.5</v>
      </c>
      <c r="I335" s="95" t="s">
        <v>1305</v>
      </c>
      <c r="J335" s="96" t="s">
        <v>1306</v>
      </c>
      <c r="K335" s="95">
        <v>-10209.5</v>
      </c>
      <c r="L335" s="95" t="s">
        <v>1307</v>
      </c>
      <c r="M335" s="96" t="s">
        <v>335</v>
      </c>
      <c r="N335" s="96" t="s">
        <v>336</v>
      </c>
      <c r="O335" s="97" t="s">
        <v>1301</v>
      </c>
      <c r="P335" s="97" t="s">
        <v>101</v>
      </c>
    </row>
    <row r="336" spans="1:16" x14ac:dyDescent="0.2">
      <c r="A336" s="54" t="str">
        <f t="shared" si="30"/>
        <v> AAPS 27.292 </v>
      </c>
      <c r="B336" s="2" t="str">
        <f t="shared" si="31"/>
        <v>I</v>
      </c>
      <c r="C336" s="54">
        <f t="shared" si="32"/>
        <v>38799.299099999997</v>
      </c>
      <c r="D336" t="str">
        <f t="shared" si="33"/>
        <v>vis</v>
      </c>
      <c r="E336">
        <f>VLOOKUP(C336,Active!C$21:E$948,3,FALSE)</f>
        <v>-10206.926881783003</v>
      </c>
      <c r="F336" s="2" t="s">
        <v>287</v>
      </c>
      <c r="G336" t="str">
        <f t="shared" si="34"/>
        <v>38799.2991</v>
      </c>
      <c r="H336" s="54">
        <f t="shared" si="35"/>
        <v>-10207</v>
      </c>
      <c r="I336" s="95" t="s">
        <v>1308</v>
      </c>
      <c r="J336" s="96" t="s">
        <v>1309</v>
      </c>
      <c r="K336" s="95">
        <v>-10207</v>
      </c>
      <c r="L336" s="95" t="s">
        <v>1310</v>
      </c>
      <c r="M336" s="96" t="s">
        <v>335</v>
      </c>
      <c r="N336" s="96" t="s">
        <v>336</v>
      </c>
      <c r="O336" s="97" t="s">
        <v>1301</v>
      </c>
      <c r="P336" s="97" t="s">
        <v>101</v>
      </c>
    </row>
    <row r="337" spans="1:16" x14ac:dyDescent="0.2">
      <c r="A337" s="54" t="str">
        <f t="shared" si="30"/>
        <v> AAPS 27.292 </v>
      </c>
      <c r="B337" s="2" t="str">
        <f t="shared" si="31"/>
        <v>I</v>
      </c>
      <c r="C337" s="54">
        <f t="shared" si="32"/>
        <v>38845.3537</v>
      </c>
      <c r="D337" t="str">
        <f t="shared" si="33"/>
        <v>vis</v>
      </c>
      <c r="E337">
        <f>VLOOKUP(C337,Active!C$21:E$948,3,FALSE)</f>
        <v>-10139.926678111085</v>
      </c>
      <c r="F337" s="2" t="s">
        <v>287</v>
      </c>
      <c r="G337" t="str">
        <f t="shared" si="34"/>
        <v>38845.3537</v>
      </c>
      <c r="H337" s="54">
        <f t="shared" si="35"/>
        <v>-10140</v>
      </c>
      <c r="I337" s="95" t="s">
        <v>1311</v>
      </c>
      <c r="J337" s="96" t="s">
        <v>1312</v>
      </c>
      <c r="K337" s="95">
        <v>-10140</v>
      </c>
      <c r="L337" s="95" t="s">
        <v>1313</v>
      </c>
      <c r="M337" s="96" t="s">
        <v>335</v>
      </c>
      <c r="N337" s="96" t="s">
        <v>336</v>
      </c>
      <c r="O337" s="97" t="s">
        <v>1301</v>
      </c>
      <c r="P337" s="97" t="s">
        <v>101</v>
      </c>
    </row>
    <row r="338" spans="1:16" x14ac:dyDescent="0.2">
      <c r="A338" s="54" t="str">
        <f t="shared" si="30"/>
        <v> AAPS 27.292 </v>
      </c>
      <c r="B338" s="2" t="str">
        <f t="shared" si="31"/>
        <v>I</v>
      </c>
      <c r="C338" s="54">
        <f t="shared" si="32"/>
        <v>38847.4159</v>
      </c>
      <c r="D338" t="str">
        <f t="shared" si="33"/>
        <v>vis</v>
      </c>
      <c r="E338">
        <f>VLOOKUP(C338,Active!C$21:E$948,3,FALSE)</f>
        <v>-10136.926590823123</v>
      </c>
      <c r="F338" s="2" t="s">
        <v>287</v>
      </c>
      <c r="G338" t="str">
        <f t="shared" si="34"/>
        <v>38847.4159</v>
      </c>
      <c r="H338" s="54">
        <f t="shared" si="35"/>
        <v>-10137</v>
      </c>
      <c r="I338" s="95" t="s">
        <v>1314</v>
      </c>
      <c r="J338" s="96" t="s">
        <v>1315</v>
      </c>
      <c r="K338" s="95">
        <v>-10137</v>
      </c>
      <c r="L338" s="95" t="s">
        <v>1316</v>
      </c>
      <c r="M338" s="96" t="s">
        <v>335</v>
      </c>
      <c r="N338" s="96" t="s">
        <v>336</v>
      </c>
      <c r="O338" s="97" t="s">
        <v>1301</v>
      </c>
      <c r="P338" s="97" t="s">
        <v>101</v>
      </c>
    </row>
    <row r="339" spans="1:16" x14ac:dyDescent="0.2">
      <c r="A339" s="54" t="str">
        <f t="shared" si="30"/>
        <v> AAPS 27.292 </v>
      </c>
      <c r="B339" s="2" t="str">
        <f t="shared" si="31"/>
        <v>I</v>
      </c>
      <c r="C339" s="54">
        <f t="shared" si="32"/>
        <v>38880.409699999997</v>
      </c>
      <c r="D339" t="str">
        <f t="shared" si="33"/>
        <v>vis</v>
      </c>
      <c r="E339">
        <f>VLOOKUP(C339,Active!C$21:E$948,3,FALSE)</f>
        <v>-10088.927230934856</v>
      </c>
      <c r="F339" s="2" t="s">
        <v>287</v>
      </c>
      <c r="G339" t="str">
        <f t="shared" si="34"/>
        <v>38880.4097</v>
      </c>
      <c r="H339" s="54">
        <f t="shared" si="35"/>
        <v>-10089</v>
      </c>
      <c r="I339" s="95" t="s">
        <v>1317</v>
      </c>
      <c r="J339" s="96" t="s">
        <v>1318</v>
      </c>
      <c r="K339" s="95">
        <v>-10089</v>
      </c>
      <c r="L339" s="95" t="s">
        <v>1319</v>
      </c>
      <c r="M339" s="96" t="s">
        <v>335</v>
      </c>
      <c r="N339" s="96" t="s">
        <v>336</v>
      </c>
      <c r="O339" s="97" t="s">
        <v>1301</v>
      </c>
      <c r="P339" s="97" t="s">
        <v>101</v>
      </c>
    </row>
    <row r="340" spans="1:16" x14ac:dyDescent="0.2">
      <c r="A340" s="54" t="str">
        <f t="shared" si="30"/>
        <v> AAPS 27.292 </v>
      </c>
      <c r="B340" s="2" t="str">
        <f t="shared" si="31"/>
        <v>I</v>
      </c>
      <c r="C340" s="54">
        <f t="shared" si="32"/>
        <v>39126.491399999999</v>
      </c>
      <c r="D340" t="str">
        <f t="shared" si="33"/>
        <v>vis</v>
      </c>
      <c r="E340">
        <f>VLOOKUP(C340,Active!C$21:E$948,3,FALSE)</f>
        <v>-9730.927725566642</v>
      </c>
      <c r="F340" s="2" t="s">
        <v>287</v>
      </c>
      <c r="G340" t="str">
        <f t="shared" si="34"/>
        <v>39126.4914</v>
      </c>
      <c r="H340" s="54">
        <f t="shared" si="35"/>
        <v>-9731</v>
      </c>
      <c r="I340" s="95" t="s">
        <v>1320</v>
      </c>
      <c r="J340" s="96" t="s">
        <v>1321</v>
      </c>
      <c r="K340" s="95">
        <v>-9731</v>
      </c>
      <c r="L340" s="95" t="s">
        <v>1322</v>
      </c>
      <c r="M340" s="96" t="s">
        <v>335</v>
      </c>
      <c r="N340" s="96" t="s">
        <v>336</v>
      </c>
      <c r="O340" s="97" t="s">
        <v>1301</v>
      </c>
      <c r="P340" s="97" t="s">
        <v>101</v>
      </c>
    </row>
    <row r="341" spans="1:16" x14ac:dyDescent="0.2">
      <c r="A341" s="54" t="str">
        <f t="shared" si="30"/>
        <v> AAPS 27.292 </v>
      </c>
      <c r="B341" s="2" t="str">
        <f t="shared" si="31"/>
        <v>I</v>
      </c>
      <c r="C341" s="54">
        <f t="shared" si="32"/>
        <v>39181.481500000002</v>
      </c>
      <c r="D341" t="str">
        <f t="shared" si="33"/>
        <v>vis</v>
      </c>
      <c r="E341">
        <f>VLOOKUP(C341,Active!C$21:E$948,3,FALSE)</f>
        <v>-9650.9281620064539</v>
      </c>
      <c r="F341" s="2" t="s">
        <v>287</v>
      </c>
      <c r="G341" t="str">
        <f t="shared" si="34"/>
        <v>39181.4815</v>
      </c>
      <c r="H341" s="54">
        <f t="shared" si="35"/>
        <v>-9651</v>
      </c>
      <c r="I341" s="95" t="s">
        <v>1323</v>
      </c>
      <c r="J341" s="96" t="s">
        <v>1324</v>
      </c>
      <c r="K341" s="95">
        <v>-9651</v>
      </c>
      <c r="L341" s="95" t="s">
        <v>1325</v>
      </c>
      <c r="M341" s="96" t="s">
        <v>335</v>
      </c>
      <c r="N341" s="96" t="s">
        <v>336</v>
      </c>
      <c r="O341" s="97" t="s">
        <v>1301</v>
      </c>
      <c r="P341" s="97" t="s">
        <v>101</v>
      </c>
    </row>
    <row r="342" spans="1:16" x14ac:dyDescent="0.2">
      <c r="A342" s="54" t="str">
        <f t="shared" si="30"/>
        <v> AAPS 27.292 </v>
      </c>
      <c r="B342" s="2" t="str">
        <f t="shared" si="31"/>
        <v>I</v>
      </c>
      <c r="C342" s="54">
        <f t="shared" si="32"/>
        <v>39201.415099999998</v>
      </c>
      <c r="D342" t="str">
        <f t="shared" si="33"/>
        <v>vis</v>
      </c>
      <c r="E342">
        <f>VLOOKUP(C342,Active!C$21:E$948,3,FALSE)</f>
        <v>-9621.9287730221986</v>
      </c>
      <c r="F342" s="2" t="s">
        <v>287</v>
      </c>
      <c r="G342" t="str">
        <f t="shared" si="34"/>
        <v>39201.4151</v>
      </c>
      <c r="H342" s="54">
        <f t="shared" si="35"/>
        <v>-9622</v>
      </c>
      <c r="I342" s="95" t="s">
        <v>1326</v>
      </c>
      <c r="J342" s="96" t="s">
        <v>1327</v>
      </c>
      <c r="K342" s="95">
        <v>-9622</v>
      </c>
      <c r="L342" s="95" t="s">
        <v>1328</v>
      </c>
      <c r="M342" s="96" t="s">
        <v>335</v>
      </c>
      <c r="N342" s="96" t="s">
        <v>336</v>
      </c>
      <c r="O342" s="97" t="s">
        <v>1301</v>
      </c>
      <c r="P342" s="97" t="s">
        <v>101</v>
      </c>
    </row>
    <row r="343" spans="1:16" x14ac:dyDescent="0.2">
      <c r="A343" s="54" t="str">
        <f t="shared" si="30"/>
        <v> AAPS 27.292 </v>
      </c>
      <c r="B343" s="2" t="str">
        <f t="shared" si="31"/>
        <v>II</v>
      </c>
      <c r="C343" s="54">
        <f t="shared" si="32"/>
        <v>39233.379800000002</v>
      </c>
      <c r="D343" t="str">
        <f t="shared" si="33"/>
        <v>vis</v>
      </c>
      <c r="E343">
        <f>VLOOKUP(C343,Active!C$21:E$948,3,FALSE)</f>
        <v>-9575.4265471791368</v>
      </c>
      <c r="F343" s="2" t="s">
        <v>287</v>
      </c>
      <c r="G343" t="str">
        <f t="shared" si="34"/>
        <v>39233.3798</v>
      </c>
      <c r="H343" s="54">
        <f t="shared" si="35"/>
        <v>-9575.5</v>
      </c>
      <c r="I343" s="95" t="s">
        <v>1329</v>
      </c>
      <c r="J343" s="96" t="s">
        <v>1330</v>
      </c>
      <c r="K343" s="95">
        <v>-9575.5</v>
      </c>
      <c r="L343" s="95" t="s">
        <v>1316</v>
      </c>
      <c r="M343" s="96" t="s">
        <v>335</v>
      </c>
      <c r="N343" s="96" t="s">
        <v>336</v>
      </c>
      <c r="O343" s="97" t="s">
        <v>1301</v>
      </c>
      <c r="P343" s="97" t="s">
        <v>101</v>
      </c>
    </row>
    <row r="344" spans="1:16" x14ac:dyDescent="0.2">
      <c r="A344" s="54" t="str">
        <f t="shared" si="30"/>
        <v>BAVM 23 </v>
      </c>
      <c r="B344" s="2" t="str">
        <f t="shared" si="31"/>
        <v>I</v>
      </c>
      <c r="C344" s="54">
        <f t="shared" si="32"/>
        <v>39245.404999999999</v>
      </c>
      <c r="D344" t="str">
        <f t="shared" si="33"/>
        <v>vis</v>
      </c>
      <c r="E344">
        <f>VLOOKUP(C344,Active!C$21:E$948,3,FALSE)</f>
        <v>-9557.9322936367062</v>
      </c>
      <c r="F344" s="2" t="s">
        <v>287</v>
      </c>
      <c r="G344" t="str">
        <f t="shared" si="34"/>
        <v>39245.405</v>
      </c>
      <c r="H344" s="54">
        <f t="shared" si="35"/>
        <v>-9558</v>
      </c>
      <c r="I344" s="95" t="s">
        <v>1331</v>
      </c>
      <c r="J344" s="96" t="s">
        <v>1332</v>
      </c>
      <c r="K344" s="95">
        <v>-9558</v>
      </c>
      <c r="L344" s="95" t="s">
        <v>1290</v>
      </c>
      <c r="M344" s="96" t="s">
        <v>291</v>
      </c>
      <c r="N344" s="96"/>
      <c r="O344" s="97" t="s">
        <v>317</v>
      </c>
      <c r="P344" s="98" t="s">
        <v>102</v>
      </c>
    </row>
    <row r="345" spans="1:16" x14ac:dyDescent="0.2">
      <c r="A345" s="54" t="str">
        <f t="shared" si="30"/>
        <v>BAVM 23 </v>
      </c>
      <c r="B345" s="2" t="str">
        <f t="shared" si="31"/>
        <v>I</v>
      </c>
      <c r="C345" s="54">
        <f t="shared" si="32"/>
        <v>39245.404999999999</v>
      </c>
      <c r="D345" t="str">
        <f t="shared" si="33"/>
        <v>vis</v>
      </c>
      <c r="E345">
        <f>VLOOKUP(C345,Active!C$21:E$948,3,FALSE)</f>
        <v>-9557.9322936367062</v>
      </c>
      <c r="F345" s="2" t="s">
        <v>287</v>
      </c>
      <c r="G345" t="str">
        <f t="shared" si="34"/>
        <v>39245.405</v>
      </c>
      <c r="H345" s="54">
        <f t="shared" si="35"/>
        <v>-9558</v>
      </c>
      <c r="I345" s="95" t="s">
        <v>1331</v>
      </c>
      <c r="J345" s="96" t="s">
        <v>1332</v>
      </c>
      <c r="K345" s="95">
        <v>-9558</v>
      </c>
      <c r="L345" s="95" t="s">
        <v>1290</v>
      </c>
      <c r="M345" s="96" t="s">
        <v>291</v>
      </c>
      <c r="N345" s="96"/>
      <c r="O345" s="97" t="s">
        <v>1333</v>
      </c>
      <c r="P345" s="98" t="s">
        <v>102</v>
      </c>
    </row>
    <row r="346" spans="1:16" x14ac:dyDescent="0.2">
      <c r="A346" s="54" t="str">
        <f t="shared" si="30"/>
        <v>BAVM 23 </v>
      </c>
      <c r="B346" s="2" t="str">
        <f t="shared" si="31"/>
        <v>I</v>
      </c>
      <c r="C346" s="54">
        <f t="shared" si="32"/>
        <v>39245.411</v>
      </c>
      <c r="D346" t="str">
        <f t="shared" si="33"/>
        <v>vis</v>
      </c>
      <c r="E346">
        <f>VLOOKUP(C346,Active!C$21:E$948,3,FALSE)</f>
        <v>-9557.9235648404047</v>
      </c>
      <c r="F346" s="2" t="s">
        <v>287</v>
      </c>
      <c r="G346" t="str">
        <f t="shared" si="34"/>
        <v>39245.411</v>
      </c>
      <c r="H346" s="54">
        <f t="shared" si="35"/>
        <v>-9558</v>
      </c>
      <c r="I346" s="95" t="s">
        <v>1334</v>
      </c>
      <c r="J346" s="96" t="s">
        <v>1335</v>
      </c>
      <c r="K346" s="95">
        <v>-9558</v>
      </c>
      <c r="L346" s="95" t="s">
        <v>1336</v>
      </c>
      <c r="M346" s="96" t="s">
        <v>291</v>
      </c>
      <c r="N346" s="96"/>
      <c r="O346" s="97" t="s">
        <v>1337</v>
      </c>
      <c r="P346" s="98" t="s">
        <v>102</v>
      </c>
    </row>
    <row r="347" spans="1:16" x14ac:dyDescent="0.2">
      <c r="A347" s="54" t="str">
        <f t="shared" si="30"/>
        <v> AAPS 27.292 </v>
      </c>
      <c r="B347" s="2" t="str">
        <f t="shared" si="31"/>
        <v>I</v>
      </c>
      <c r="C347" s="54">
        <f t="shared" si="32"/>
        <v>39500.4234</v>
      </c>
      <c r="D347" t="str">
        <f t="shared" si="33"/>
        <v>vis</v>
      </c>
      <c r="E347">
        <f>VLOOKUP(C347,Active!C$21:E$948,3,FALSE)</f>
        <v>-9186.9316826209633</v>
      </c>
      <c r="F347" s="2" t="s">
        <v>287</v>
      </c>
      <c r="G347" t="str">
        <f t="shared" si="34"/>
        <v>39500.4234</v>
      </c>
      <c r="H347" s="54">
        <f t="shared" si="35"/>
        <v>-9187</v>
      </c>
      <c r="I347" s="95" t="s">
        <v>1338</v>
      </c>
      <c r="J347" s="96" t="s">
        <v>1339</v>
      </c>
      <c r="K347" s="95">
        <v>-9187</v>
      </c>
      <c r="L347" s="95" t="s">
        <v>1340</v>
      </c>
      <c r="M347" s="96" t="s">
        <v>335</v>
      </c>
      <c r="N347" s="96" t="s">
        <v>336</v>
      </c>
      <c r="O347" s="97" t="s">
        <v>1301</v>
      </c>
      <c r="P347" s="97" t="s">
        <v>101</v>
      </c>
    </row>
    <row r="348" spans="1:16" x14ac:dyDescent="0.2">
      <c r="A348" s="54" t="str">
        <f t="shared" si="30"/>
        <v> AAPS 27.292 </v>
      </c>
      <c r="B348" s="2" t="str">
        <f t="shared" si="31"/>
        <v>I</v>
      </c>
      <c r="C348" s="54">
        <f t="shared" si="32"/>
        <v>39876.417999999998</v>
      </c>
      <c r="D348" t="str">
        <f t="shared" si="33"/>
        <v>vis</v>
      </c>
      <c r="E348">
        <f>VLOOKUP(C348,Active!C$21:E$948,3,FALSE)</f>
        <v>-8639.9349704675715</v>
      </c>
      <c r="F348" s="2" t="s">
        <v>287</v>
      </c>
      <c r="G348" t="str">
        <f t="shared" si="34"/>
        <v>39876.4180</v>
      </c>
      <c r="H348" s="54">
        <f t="shared" si="35"/>
        <v>-8640</v>
      </c>
      <c r="I348" s="95" t="s">
        <v>1341</v>
      </c>
      <c r="J348" s="96" t="s">
        <v>1342</v>
      </c>
      <c r="K348" s="95">
        <v>-8640</v>
      </c>
      <c r="L348" s="95" t="s">
        <v>1343</v>
      </c>
      <c r="M348" s="96" t="s">
        <v>335</v>
      </c>
      <c r="N348" s="96" t="s">
        <v>336</v>
      </c>
      <c r="O348" s="97" t="s">
        <v>1301</v>
      </c>
      <c r="P348" s="97" t="s">
        <v>101</v>
      </c>
    </row>
    <row r="349" spans="1:16" x14ac:dyDescent="0.2">
      <c r="A349" s="54" t="str">
        <f t="shared" si="30"/>
        <v> AVSJ 3.69 </v>
      </c>
      <c r="B349" s="2" t="str">
        <f t="shared" si="31"/>
        <v>I</v>
      </c>
      <c r="C349" s="54">
        <f t="shared" si="32"/>
        <v>40291.599000000002</v>
      </c>
      <c r="D349" t="str">
        <f t="shared" si="33"/>
        <v>vis</v>
      </c>
      <c r="E349">
        <f>VLOOKUP(C349,Active!C$21:E$948,3,FALSE)</f>
        <v>-8035.9299077657124</v>
      </c>
      <c r="F349" s="2" t="s">
        <v>287</v>
      </c>
      <c r="G349" t="str">
        <f t="shared" si="34"/>
        <v>40291.599</v>
      </c>
      <c r="H349" s="54">
        <f t="shared" si="35"/>
        <v>-8036</v>
      </c>
      <c r="I349" s="95" t="s">
        <v>1344</v>
      </c>
      <c r="J349" s="96" t="s">
        <v>1345</v>
      </c>
      <c r="K349" s="95">
        <v>-8036</v>
      </c>
      <c r="L349" s="95" t="s">
        <v>1346</v>
      </c>
      <c r="M349" s="96" t="s">
        <v>291</v>
      </c>
      <c r="N349" s="96"/>
      <c r="O349" s="97" t="s">
        <v>1347</v>
      </c>
      <c r="P349" s="97" t="s">
        <v>103</v>
      </c>
    </row>
    <row r="350" spans="1:16" x14ac:dyDescent="0.2">
      <c r="A350" s="54" t="str">
        <f t="shared" si="30"/>
        <v> AVSJ 3.69 </v>
      </c>
      <c r="B350" s="2" t="str">
        <f t="shared" si="31"/>
        <v>I</v>
      </c>
      <c r="C350" s="54">
        <f t="shared" si="32"/>
        <v>40302.589</v>
      </c>
      <c r="D350" t="str">
        <f t="shared" si="33"/>
        <v>vis</v>
      </c>
      <c r="E350">
        <f>VLOOKUP(C350,Active!C$21:E$948,3,FALSE)</f>
        <v>-8019.941662544732</v>
      </c>
      <c r="F350" s="2" t="s">
        <v>287</v>
      </c>
      <c r="G350" t="str">
        <f t="shared" si="34"/>
        <v>40302.589</v>
      </c>
      <c r="H350" s="54">
        <f t="shared" si="35"/>
        <v>-8020</v>
      </c>
      <c r="I350" s="95" t="s">
        <v>1348</v>
      </c>
      <c r="J350" s="96" t="s">
        <v>1349</v>
      </c>
      <c r="K350" s="95">
        <v>-8020</v>
      </c>
      <c r="L350" s="95" t="s">
        <v>1350</v>
      </c>
      <c r="M350" s="96" t="s">
        <v>291</v>
      </c>
      <c r="N350" s="96"/>
      <c r="O350" s="97" t="s">
        <v>1347</v>
      </c>
      <c r="P350" s="97" t="s">
        <v>103</v>
      </c>
    </row>
    <row r="351" spans="1:16" x14ac:dyDescent="0.2">
      <c r="A351" s="54" t="str">
        <f t="shared" si="30"/>
        <v> AVSJ 3.69 </v>
      </c>
      <c r="B351" s="2" t="str">
        <f t="shared" si="31"/>
        <v>I</v>
      </c>
      <c r="C351" s="54">
        <f t="shared" si="32"/>
        <v>40315.648999999998</v>
      </c>
      <c r="D351" t="str">
        <f t="shared" si="33"/>
        <v>vis</v>
      </c>
      <c r="E351">
        <f>VLOOKUP(C351,Active!C$21:E$948,3,FALSE)</f>
        <v>-8000.9419826005997</v>
      </c>
      <c r="F351" s="2" t="s">
        <v>287</v>
      </c>
      <c r="G351" t="str">
        <f t="shared" si="34"/>
        <v>40315.649</v>
      </c>
      <c r="H351" s="54">
        <f t="shared" si="35"/>
        <v>-8001</v>
      </c>
      <c r="I351" s="95" t="s">
        <v>1351</v>
      </c>
      <c r="J351" s="96" t="s">
        <v>1352</v>
      </c>
      <c r="K351" s="95">
        <v>-8001</v>
      </c>
      <c r="L351" s="95" t="s">
        <v>1350</v>
      </c>
      <c r="M351" s="96" t="s">
        <v>291</v>
      </c>
      <c r="N351" s="96"/>
      <c r="O351" s="97" t="s">
        <v>1347</v>
      </c>
      <c r="P351" s="97" t="s">
        <v>103</v>
      </c>
    </row>
    <row r="352" spans="1:16" x14ac:dyDescent="0.2">
      <c r="A352" s="54" t="str">
        <f t="shared" si="30"/>
        <v> AVSJ 3.69 </v>
      </c>
      <c r="B352" s="2" t="str">
        <f t="shared" si="31"/>
        <v>I</v>
      </c>
      <c r="C352" s="54">
        <f t="shared" si="32"/>
        <v>40324.587</v>
      </c>
      <c r="D352" t="str">
        <f t="shared" si="33"/>
        <v>vis</v>
      </c>
      <c r="E352">
        <f>VLOOKUP(C352,Active!C$21:E$948,3,FALSE)</f>
        <v>-7987.9389857138676</v>
      </c>
      <c r="F352" s="2" t="s">
        <v>287</v>
      </c>
      <c r="G352" t="str">
        <f t="shared" si="34"/>
        <v>40324.587</v>
      </c>
      <c r="H352" s="54">
        <f t="shared" si="35"/>
        <v>-7988</v>
      </c>
      <c r="I352" s="95" t="s">
        <v>1353</v>
      </c>
      <c r="J352" s="96" t="s">
        <v>1354</v>
      </c>
      <c r="K352" s="95">
        <v>-7988</v>
      </c>
      <c r="L352" s="95" t="s">
        <v>1287</v>
      </c>
      <c r="M352" s="96" t="s">
        <v>291</v>
      </c>
      <c r="N352" s="96"/>
      <c r="O352" s="97" t="s">
        <v>1347</v>
      </c>
      <c r="P352" s="97" t="s">
        <v>103</v>
      </c>
    </row>
    <row r="353" spans="1:16" x14ac:dyDescent="0.2">
      <c r="A353" s="54" t="str">
        <f t="shared" si="30"/>
        <v> AVSJ 3.69 </v>
      </c>
      <c r="B353" s="2" t="str">
        <f t="shared" si="31"/>
        <v>I</v>
      </c>
      <c r="C353" s="54">
        <f t="shared" si="32"/>
        <v>40348.646000000001</v>
      </c>
      <c r="D353" t="str">
        <f t="shared" si="33"/>
        <v>vis</v>
      </c>
      <c r="E353">
        <f>VLOOKUP(C353,Active!C$21:E$948,3,FALSE)</f>
        <v>-7952.9379673542971</v>
      </c>
      <c r="F353" s="2" t="s">
        <v>287</v>
      </c>
      <c r="G353" t="str">
        <f t="shared" si="34"/>
        <v>40348.646</v>
      </c>
      <c r="H353" s="54">
        <f t="shared" si="35"/>
        <v>-7953</v>
      </c>
      <c r="I353" s="95" t="s">
        <v>1355</v>
      </c>
      <c r="J353" s="96" t="s">
        <v>1356</v>
      </c>
      <c r="K353" s="95">
        <v>-7953</v>
      </c>
      <c r="L353" s="95" t="s">
        <v>1357</v>
      </c>
      <c r="M353" s="96" t="s">
        <v>291</v>
      </c>
      <c r="N353" s="96"/>
      <c r="O353" s="97" t="s">
        <v>1347</v>
      </c>
      <c r="P353" s="97" t="s">
        <v>103</v>
      </c>
    </row>
    <row r="354" spans="1:16" x14ac:dyDescent="0.2">
      <c r="A354" s="54" t="str">
        <f t="shared" si="30"/>
        <v> AVSJ 3.69 </v>
      </c>
      <c r="B354" s="2" t="str">
        <f t="shared" si="31"/>
        <v>I</v>
      </c>
      <c r="C354" s="54">
        <f t="shared" si="32"/>
        <v>40359.64</v>
      </c>
      <c r="D354" t="str">
        <f t="shared" si="33"/>
        <v>vis</v>
      </c>
      <c r="E354">
        <f>VLOOKUP(C354,Active!C$21:E$948,3,FALSE)</f>
        <v>-7936.9439029357827</v>
      </c>
      <c r="F354" s="2" t="s">
        <v>287</v>
      </c>
      <c r="G354" t="str">
        <f t="shared" si="34"/>
        <v>40359.640</v>
      </c>
      <c r="H354" s="54">
        <f t="shared" si="35"/>
        <v>-7937</v>
      </c>
      <c r="I354" s="95" t="s">
        <v>1358</v>
      </c>
      <c r="J354" s="96" t="s">
        <v>1359</v>
      </c>
      <c r="K354" s="95">
        <v>-7937</v>
      </c>
      <c r="L354" s="95" t="s">
        <v>1360</v>
      </c>
      <c r="M354" s="96" t="s">
        <v>291</v>
      </c>
      <c r="N354" s="96"/>
      <c r="O354" s="97" t="s">
        <v>1347</v>
      </c>
      <c r="P354" s="97" t="s">
        <v>103</v>
      </c>
    </row>
    <row r="355" spans="1:16" x14ac:dyDescent="0.2">
      <c r="A355" s="54" t="str">
        <f t="shared" si="30"/>
        <v> AVSJ 4.91 </v>
      </c>
      <c r="B355" s="2" t="str">
        <f t="shared" si="31"/>
        <v>I</v>
      </c>
      <c r="C355" s="54">
        <f t="shared" si="32"/>
        <v>40713.639000000003</v>
      </c>
      <c r="D355" t="str">
        <f t="shared" si="33"/>
        <v>vis</v>
      </c>
      <c r="E355">
        <f>VLOOKUP(C355,Active!C$21:E$948,3,FALSE)</f>
        <v>-7421.9463760947292</v>
      </c>
      <c r="F355" s="2" t="s">
        <v>287</v>
      </c>
      <c r="G355" t="str">
        <f t="shared" si="34"/>
        <v>40713.639</v>
      </c>
      <c r="H355" s="54">
        <f t="shared" si="35"/>
        <v>-7422</v>
      </c>
      <c r="I355" s="95" t="s">
        <v>1361</v>
      </c>
      <c r="J355" s="96" t="s">
        <v>1362</v>
      </c>
      <c r="K355" s="95">
        <v>-7422</v>
      </c>
      <c r="L355" s="95" t="s">
        <v>299</v>
      </c>
      <c r="M355" s="96" t="s">
        <v>291</v>
      </c>
      <c r="N355" s="96"/>
      <c r="O355" s="97" t="s">
        <v>350</v>
      </c>
      <c r="P355" s="97" t="s">
        <v>105</v>
      </c>
    </row>
    <row r="356" spans="1:16" x14ac:dyDescent="0.2">
      <c r="A356" s="54" t="str">
        <f t="shared" si="30"/>
        <v> BRNO 12 </v>
      </c>
      <c r="B356" s="2" t="str">
        <f t="shared" si="31"/>
        <v>I</v>
      </c>
      <c r="C356" s="54">
        <f t="shared" si="32"/>
        <v>40719.817000000003</v>
      </c>
      <c r="D356" t="str">
        <f t="shared" si="33"/>
        <v>vis</v>
      </c>
      <c r="E356">
        <f>VLOOKUP(C356,Active!C$21:E$948,3,FALSE)</f>
        <v>-7412.9586255055356</v>
      </c>
      <c r="F356" s="2" t="s">
        <v>287</v>
      </c>
      <c r="G356" t="str">
        <f t="shared" si="34"/>
        <v>40719.817</v>
      </c>
      <c r="H356" s="54">
        <f t="shared" si="35"/>
        <v>-7413</v>
      </c>
      <c r="I356" s="95" t="s">
        <v>1363</v>
      </c>
      <c r="J356" s="96" t="s">
        <v>1364</v>
      </c>
      <c r="K356" s="95">
        <v>-7413</v>
      </c>
      <c r="L356" s="95" t="s">
        <v>290</v>
      </c>
      <c r="M356" s="96" t="s">
        <v>291</v>
      </c>
      <c r="N356" s="96"/>
      <c r="O356" s="97" t="s">
        <v>296</v>
      </c>
      <c r="P356" s="97" t="s">
        <v>106</v>
      </c>
    </row>
    <row r="357" spans="1:16" x14ac:dyDescent="0.2">
      <c r="A357" s="54" t="str">
        <f t="shared" si="30"/>
        <v> AVSJ 5.39 </v>
      </c>
      <c r="B357" s="2" t="str">
        <f t="shared" si="31"/>
        <v>I</v>
      </c>
      <c r="C357" s="54">
        <f t="shared" si="32"/>
        <v>41012.642</v>
      </c>
      <c r="D357" t="str">
        <f t="shared" si="33"/>
        <v>vis</v>
      </c>
      <c r="E357">
        <f>VLOOKUP(C357,Active!C$21:E$948,3,FALSE)</f>
        <v>-6986.9569961302304</v>
      </c>
      <c r="F357" s="2" t="s">
        <v>287</v>
      </c>
      <c r="G357" t="str">
        <f t="shared" si="34"/>
        <v>41012.642</v>
      </c>
      <c r="H357" s="54">
        <f t="shared" si="35"/>
        <v>-6987</v>
      </c>
      <c r="I357" s="95" t="s">
        <v>1365</v>
      </c>
      <c r="J357" s="96" t="s">
        <v>1366</v>
      </c>
      <c r="K357" s="95">
        <v>-6987</v>
      </c>
      <c r="L357" s="95" t="s">
        <v>312</v>
      </c>
      <c r="M357" s="96" t="s">
        <v>291</v>
      </c>
      <c r="N357" s="96"/>
      <c r="O357" s="97" t="s">
        <v>350</v>
      </c>
      <c r="P357" s="97" t="s">
        <v>108</v>
      </c>
    </row>
    <row r="358" spans="1:16" x14ac:dyDescent="0.2">
      <c r="A358" s="54" t="str">
        <f t="shared" si="30"/>
        <v> AVSJ 5.39 </v>
      </c>
      <c r="B358" s="2" t="str">
        <f t="shared" si="31"/>
        <v>I</v>
      </c>
      <c r="C358" s="54">
        <f t="shared" si="32"/>
        <v>41025.692999999999</v>
      </c>
      <c r="D358" t="str">
        <f t="shared" si="33"/>
        <v>vis</v>
      </c>
      <c r="E358">
        <f>VLOOKUP(C358,Active!C$21:E$948,3,FALSE)</f>
        <v>-6967.970409380544</v>
      </c>
      <c r="F358" s="2" t="s">
        <v>287</v>
      </c>
      <c r="G358" t="str">
        <f t="shared" si="34"/>
        <v>41025.693</v>
      </c>
      <c r="H358" s="54">
        <f t="shared" si="35"/>
        <v>-6968</v>
      </c>
      <c r="I358" s="95" t="s">
        <v>1367</v>
      </c>
      <c r="J358" s="96" t="s">
        <v>1368</v>
      </c>
      <c r="K358" s="95">
        <v>-6968</v>
      </c>
      <c r="L358" s="95" t="s">
        <v>1369</v>
      </c>
      <c r="M358" s="96" t="s">
        <v>291</v>
      </c>
      <c r="N358" s="96"/>
      <c r="O358" s="97" t="s">
        <v>350</v>
      </c>
      <c r="P358" s="97" t="s">
        <v>108</v>
      </c>
    </row>
    <row r="359" spans="1:16" x14ac:dyDescent="0.2">
      <c r="A359" s="54" t="str">
        <f t="shared" si="30"/>
        <v> AVSJ 5.39 </v>
      </c>
      <c r="B359" s="2" t="str">
        <f t="shared" si="31"/>
        <v>I</v>
      </c>
      <c r="C359" s="54">
        <f t="shared" si="32"/>
        <v>41045.637999999999</v>
      </c>
      <c r="D359" t="str">
        <f t="shared" si="33"/>
        <v>vis</v>
      </c>
      <c r="E359">
        <f>VLOOKUP(C359,Active!C$21:E$948,3,FALSE)</f>
        <v>-6938.9544356833176</v>
      </c>
      <c r="F359" s="2" t="s">
        <v>287</v>
      </c>
      <c r="G359" t="str">
        <f t="shared" si="34"/>
        <v>41045.638</v>
      </c>
      <c r="H359" s="54">
        <f t="shared" si="35"/>
        <v>-6939</v>
      </c>
      <c r="I359" s="95" t="s">
        <v>1370</v>
      </c>
      <c r="J359" s="96" t="s">
        <v>1371</v>
      </c>
      <c r="K359" s="95">
        <v>-6939</v>
      </c>
      <c r="L359" s="95" t="s">
        <v>316</v>
      </c>
      <c r="M359" s="96" t="s">
        <v>291</v>
      </c>
      <c r="N359" s="96"/>
      <c r="O359" s="97" t="s">
        <v>350</v>
      </c>
      <c r="P359" s="97" t="s">
        <v>108</v>
      </c>
    </row>
    <row r="360" spans="1:16" x14ac:dyDescent="0.2">
      <c r="A360" s="54" t="str">
        <f t="shared" si="30"/>
        <v> AVSJ 5.39 </v>
      </c>
      <c r="B360" s="2" t="str">
        <f t="shared" si="31"/>
        <v>I</v>
      </c>
      <c r="C360" s="54">
        <f t="shared" si="32"/>
        <v>41056.629999999997</v>
      </c>
      <c r="D360" t="str">
        <f t="shared" si="33"/>
        <v>vis</v>
      </c>
      <c r="E360">
        <f>VLOOKUP(C360,Active!C$21:E$948,3,FALSE)</f>
        <v>-6922.9632808635697</v>
      </c>
      <c r="F360" s="2" t="s">
        <v>287</v>
      </c>
      <c r="G360" t="str">
        <f t="shared" si="34"/>
        <v>41056.630</v>
      </c>
      <c r="H360" s="54">
        <f t="shared" si="35"/>
        <v>-6923</v>
      </c>
      <c r="I360" s="95" t="s">
        <v>1372</v>
      </c>
      <c r="J360" s="96" t="s">
        <v>1373</v>
      </c>
      <c r="K360" s="95">
        <v>-6923</v>
      </c>
      <c r="L360" s="95" t="s">
        <v>457</v>
      </c>
      <c r="M360" s="96" t="s">
        <v>291</v>
      </c>
      <c r="N360" s="96"/>
      <c r="O360" s="97" t="s">
        <v>350</v>
      </c>
      <c r="P360" s="97" t="s">
        <v>108</v>
      </c>
    </row>
    <row r="361" spans="1:16" x14ac:dyDescent="0.2">
      <c r="A361" s="54" t="str">
        <f t="shared" si="30"/>
        <v> AVSJ 5.39 </v>
      </c>
      <c r="B361" s="2" t="str">
        <f t="shared" si="31"/>
        <v>I</v>
      </c>
      <c r="C361" s="54">
        <f t="shared" si="32"/>
        <v>41080.69</v>
      </c>
      <c r="D361" t="str">
        <f t="shared" si="33"/>
        <v>vis</v>
      </c>
      <c r="E361">
        <f>VLOOKUP(C361,Active!C$21:E$948,3,FALSE)</f>
        <v>-6887.9608077046105</v>
      </c>
      <c r="F361" s="2" t="s">
        <v>287</v>
      </c>
      <c r="G361" t="str">
        <f t="shared" si="34"/>
        <v>41080.690</v>
      </c>
      <c r="H361" s="54">
        <f t="shared" si="35"/>
        <v>-6888</v>
      </c>
      <c r="I361" s="95" t="s">
        <v>1374</v>
      </c>
      <c r="J361" s="96" t="s">
        <v>1375</v>
      </c>
      <c r="K361" s="95">
        <v>-6888</v>
      </c>
      <c r="L361" s="95" t="s">
        <v>1376</v>
      </c>
      <c r="M361" s="96" t="s">
        <v>291</v>
      </c>
      <c r="N361" s="96"/>
      <c r="O361" s="97" t="s">
        <v>350</v>
      </c>
      <c r="P361" s="97" t="s">
        <v>108</v>
      </c>
    </row>
    <row r="362" spans="1:16" x14ac:dyDescent="0.2">
      <c r="A362" s="54" t="str">
        <f t="shared" si="30"/>
        <v> AVSJ 5.89 </v>
      </c>
      <c r="B362" s="2" t="str">
        <f t="shared" si="31"/>
        <v>I</v>
      </c>
      <c r="C362" s="54">
        <f t="shared" si="32"/>
        <v>41742.620999999999</v>
      </c>
      <c r="D362" t="str">
        <f t="shared" si="33"/>
        <v>vis</v>
      </c>
      <c r="E362">
        <f>VLOOKUP(C362,Active!C$21:E$948,3,FALSE)</f>
        <v>-5924.983997206783</v>
      </c>
      <c r="F362" s="2" t="s">
        <v>287</v>
      </c>
      <c r="G362" t="str">
        <f t="shared" si="34"/>
        <v>41742.621</v>
      </c>
      <c r="H362" s="54">
        <f t="shared" si="35"/>
        <v>-5925</v>
      </c>
      <c r="I362" s="95" t="s">
        <v>1377</v>
      </c>
      <c r="J362" s="96" t="s">
        <v>1378</v>
      </c>
      <c r="K362" s="95">
        <v>-5925</v>
      </c>
      <c r="L362" s="95" t="s">
        <v>483</v>
      </c>
      <c r="M362" s="96" t="s">
        <v>291</v>
      </c>
      <c r="N362" s="96"/>
      <c r="O362" s="97" t="s">
        <v>350</v>
      </c>
      <c r="P362" s="97" t="s">
        <v>112</v>
      </c>
    </row>
    <row r="363" spans="1:16" x14ac:dyDescent="0.2">
      <c r="A363" s="54" t="str">
        <f t="shared" si="30"/>
        <v> AVSJ 5.89 </v>
      </c>
      <c r="B363" s="2" t="str">
        <f t="shared" si="31"/>
        <v>I</v>
      </c>
      <c r="C363" s="54">
        <f t="shared" si="32"/>
        <v>41753.620999999999</v>
      </c>
      <c r="D363" t="str">
        <f t="shared" si="33"/>
        <v>vis</v>
      </c>
      <c r="E363">
        <f>VLOOKUP(C363,Active!C$21:E$948,3,FALSE)</f>
        <v>-5908.981203991967</v>
      </c>
      <c r="F363" s="2" t="s">
        <v>287</v>
      </c>
      <c r="G363" t="str">
        <f t="shared" si="34"/>
        <v>41753.621</v>
      </c>
      <c r="H363" s="54">
        <f t="shared" si="35"/>
        <v>-5909</v>
      </c>
      <c r="I363" s="95" t="s">
        <v>1379</v>
      </c>
      <c r="J363" s="96" t="s">
        <v>1380</v>
      </c>
      <c r="K363" s="95">
        <v>-5909</v>
      </c>
      <c r="L363" s="95" t="s">
        <v>354</v>
      </c>
      <c r="M363" s="96" t="s">
        <v>291</v>
      </c>
      <c r="N363" s="96"/>
      <c r="O363" s="97" t="s">
        <v>350</v>
      </c>
      <c r="P363" s="97" t="s">
        <v>112</v>
      </c>
    </row>
    <row r="364" spans="1:16" x14ac:dyDescent="0.2">
      <c r="A364" s="54" t="str">
        <f t="shared" si="30"/>
        <v> AVSJ 5.89 </v>
      </c>
      <c r="B364" s="2" t="str">
        <f t="shared" si="31"/>
        <v>I</v>
      </c>
      <c r="C364" s="54">
        <f t="shared" si="32"/>
        <v>41766.68</v>
      </c>
      <c r="D364" t="str">
        <f t="shared" si="33"/>
        <v>vis</v>
      </c>
      <c r="E364">
        <f>VLOOKUP(C364,Active!C$21:E$948,3,FALSE)</f>
        <v>-5889.9829788472134</v>
      </c>
      <c r="F364" s="2" t="s">
        <v>287</v>
      </c>
      <c r="G364" t="str">
        <f t="shared" si="34"/>
        <v>41766.680</v>
      </c>
      <c r="H364" s="54">
        <f t="shared" si="35"/>
        <v>-5890</v>
      </c>
      <c r="I364" s="95" t="s">
        <v>1381</v>
      </c>
      <c r="J364" s="96" t="s">
        <v>1382</v>
      </c>
      <c r="K364" s="95">
        <v>-5890</v>
      </c>
      <c r="L364" s="95" t="s">
        <v>321</v>
      </c>
      <c r="M364" s="96" t="s">
        <v>291</v>
      </c>
      <c r="N364" s="96"/>
      <c r="O364" s="97" t="s">
        <v>350</v>
      </c>
      <c r="P364" s="97" t="s">
        <v>112</v>
      </c>
    </row>
    <row r="365" spans="1:16" x14ac:dyDescent="0.2">
      <c r="A365" s="54" t="str">
        <f t="shared" si="30"/>
        <v> AVSJ 5.89 </v>
      </c>
      <c r="B365" s="2" t="str">
        <f t="shared" si="31"/>
        <v>I</v>
      </c>
      <c r="C365" s="54">
        <f t="shared" si="32"/>
        <v>41788.678</v>
      </c>
      <c r="D365" t="str">
        <f t="shared" si="33"/>
        <v>vis</v>
      </c>
      <c r="E365">
        <f>VLOOKUP(C365,Active!C$21:E$948,3,FALSE)</f>
        <v>-5857.980302016349</v>
      </c>
      <c r="F365" s="2" t="str">
        <f>LEFT(M365,1)</f>
        <v>V</v>
      </c>
      <c r="G365" t="str">
        <f t="shared" si="34"/>
        <v>41788.678</v>
      </c>
      <c r="H365" s="54">
        <f t="shared" si="35"/>
        <v>-5858</v>
      </c>
      <c r="I365" s="95" t="s">
        <v>1383</v>
      </c>
      <c r="J365" s="96" t="s">
        <v>1384</v>
      </c>
      <c r="K365" s="95">
        <v>-5858</v>
      </c>
      <c r="L365" s="95" t="s">
        <v>496</v>
      </c>
      <c r="M365" s="96" t="s">
        <v>291</v>
      </c>
      <c r="N365" s="96"/>
      <c r="O365" s="97" t="s">
        <v>350</v>
      </c>
      <c r="P365" s="97" t="s">
        <v>112</v>
      </c>
    </row>
    <row r="366" spans="1:16" x14ac:dyDescent="0.2">
      <c r="A366" s="54" t="str">
        <f t="shared" si="30"/>
        <v> AAPS 27.292 </v>
      </c>
      <c r="B366" s="2" t="str">
        <f t="shared" si="31"/>
        <v>I</v>
      </c>
      <c r="C366" s="54">
        <f t="shared" si="32"/>
        <v>41802.427799999998</v>
      </c>
      <c r="D366" t="str">
        <f t="shared" si="33"/>
        <v>vis</v>
      </c>
      <c r="E366">
        <f>VLOOKUP(C366,Active!C$21:E$948,3,FALSE)</f>
        <v>-5837.9771014577091</v>
      </c>
      <c r="F366" s="2" t="s">
        <v>287</v>
      </c>
      <c r="G366" t="str">
        <f t="shared" si="34"/>
        <v>41802.4278</v>
      </c>
      <c r="H366" s="54">
        <f t="shared" si="35"/>
        <v>-5838</v>
      </c>
      <c r="I366" s="95" t="s">
        <v>1385</v>
      </c>
      <c r="J366" s="96" t="s">
        <v>1386</v>
      </c>
      <c r="K366" s="95">
        <v>-5838</v>
      </c>
      <c r="L366" s="95" t="s">
        <v>1387</v>
      </c>
      <c r="M366" s="96" t="s">
        <v>335</v>
      </c>
      <c r="N366" s="96" t="s">
        <v>336</v>
      </c>
      <c r="O366" s="97" t="s">
        <v>1301</v>
      </c>
      <c r="P366" s="97" t="s">
        <v>101</v>
      </c>
    </row>
    <row r="367" spans="1:16" x14ac:dyDescent="0.2">
      <c r="A367" s="54" t="str">
        <f t="shared" si="30"/>
        <v> AVSJ 7.41 </v>
      </c>
      <c r="B367" s="2" t="str">
        <f t="shared" si="31"/>
        <v>I</v>
      </c>
      <c r="C367" s="54">
        <f t="shared" si="32"/>
        <v>42414.877</v>
      </c>
      <c r="D367" t="str">
        <f t="shared" si="33"/>
        <v>vis</v>
      </c>
      <c r="E367">
        <f>VLOOKUP(C367,Active!C$21:E$948,3,FALSE)</f>
        <v>-4946.9863830777695</v>
      </c>
      <c r="F367" s="2" t="s">
        <v>287</v>
      </c>
      <c r="G367" t="str">
        <f t="shared" si="34"/>
        <v>42414.877</v>
      </c>
      <c r="H367" s="54">
        <f t="shared" si="35"/>
        <v>-4947</v>
      </c>
      <c r="I367" s="95" t="s">
        <v>1388</v>
      </c>
      <c r="J367" s="96" t="s">
        <v>1389</v>
      </c>
      <c r="K367" s="95">
        <v>-4947</v>
      </c>
      <c r="L367" s="95" t="s">
        <v>463</v>
      </c>
      <c r="M367" s="96" t="s">
        <v>291</v>
      </c>
      <c r="N367" s="96"/>
      <c r="O367" s="97" t="s">
        <v>469</v>
      </c>
      <c r="P367" s="97" t="s">
        <v>122</v>
      </c>
    </row>
    <row r="368" spans="1:16" x14ac:dyDescent="0.2">
      <c r="A368" s="54" t="str">
        <f t="shared" si="30"/>
        <v> AVSJ 7.41 </v>
      </c>
      <c r="B368" s="2" t="str">
        <f t="shared" si="31"/>
        <v>I</v>
      </c>
      <c r="C368" s="54">
        <f t="shared" si="32"/>
        <v>42417.625</v>
      </c>
      <c r="D368" t="str">
        <f t="shared" si="33"/>
        <v>vis</v>
      </c>
      <c r="E368">
        <f>VLOOKUP(C368,Active!C$21:E$948,3,FALSE)</f>
        <v>-4942.9885943728323</v>
      </c>
      <c r="F368" s="2" t="s">
        <v>287</v>
      </c>
      <c r="G368" t="str">
        <f t="shared" si="34"/>
        <v>42417.625</v>
      </c>
      <c r="H368" s="54">
        <f t="shared" si="35"/>
        <v>-4943</v>
      </c>
      <c r="I368" s="95" t="s">
        <v>1390</v>
      </c>
      <c r="J368" s="96" t="s">
        <v>1391</v>
      </c>
      <c r="K368" s="95">
        <v>-4943</v>
      </c>
      <c r="L368" s="95" t="s">
        <v>375</v>
      </c>
      <c r="M368" s="96" t="s">
        <v>291</v>
      </c>
      <c r="N368" s="96"/>
      <c r="O368" s="97" t="s">
        <v>621</v>
      </c>
      <c r="P368" s="97" t="s">
        <v>122</v>
      </c>
    </row>
    <row r="369" spans="1:16" x14ac:dyDescent="0.2">
      <c r="A369" s="54" t="str">
        <f t="shared" si="30"/>
        <v> AVSJ 7.41 </v>
      </c>
      <c r="B369" s="2" t="str">
        <f t="shared" si="31"/>
        <v>I</v>
      </c>
      <c r="C369" s="54">
        <f t="shared" si="32"/>
        <v>42463.677000000003</v>
      </c>
      <c r="D369" t="str">
        <f t="shared" si="33"/>
        <v>vis</v>
      </c>
      <c r="E369">
        <f>VLOOKUP(C369,Active!C$21:E$948,3,FALSE)</f>
        <v>-4875.9921731793102</v>
      </c>
      <c r="F369" s="2" t="s">
        <v>287</v>
      </c>
      <c r="G369" t="str">
        <f t="shared" si="34"/>
        <v>42463.677</v>
      </c>
      <c r="H369" s="54">
        <f t="shared" si="35"/>
        <v>-4876</v>
      </c>
      <c r="I369" s="95" t="s">
        <v>1392</v>
      </c>
      <c r="J369" s="96" t="s">
        <v>1393</v>
      </c>
      <c r="K369" s="95">
        <v>-4876</v>
      </c>
      <c r="L369" s="95" t="s">
        <v>399</v>
      </c>
      <c r="M369" s="96" t="s">
        <v>291</v>
      </c>
      <c r="N369" s="96"/>
      <c r="O369" s="97" t="s">
        <v>445</v>
      </c>
      <c r="P369" s="97" t="s">
        <v>122</v>
      </c>
    </row>
    <row r="370" spans="1:16" x14ac:dyDescent="0.2">
      <c r="A370" s="54" t="str">
        <f t="shared" si="30"/>
        <v> AVSJ 7.41 </v>
      </c>
      <c r="B370" s="2" t="str">
        <f t="shared" si="31"/>
        <v>I</v>
      </c>
      <c r="C370" s="54">
        <f t="shared" si="32"/>
        <v>42487.73</v>
      </c>
      <c r="D370" t="str">
        <f t="shared" si="33"/>
        <v>vis</v>
      </c>
      <c r="E370">
        <f>VLOOKUP(C370,Active!C$21:E$948,3,FALSE)</f>
        <v>-4840.9998836160412</v>
      </c>
      <c r="F370" s="2" t="s">
        <v>287</v>
      </c>
      <c r="G370" t="str">
        <f t="shared" si="34"/>
        <v>42487.730</v>
      </c>
      <c r="H370" s="54">
        <f t="shared" si="35"/>
        <v>-4841</v>
      </c>
      <c r="I370" s="95" t="s">
        <v>1394</v>
      </c>
      <c r="J370" s="96" t="s">
        <v>1395</v>
      </c>
      <c r="K370" s="95">
        <v>-4841</v>
      </c>
      <c r="L370" s="95" t="s">
        <v>517</v>
      </c>
      <c r="M370" s="96" t="s">
        <v>291</v>
      </c>
      <c r="N370" s="96"/>
      <c r="O370" s="97" t="s">
        <v>469</v>
      </c>
      <c r="P370" s="97" t="s">
        <v>122</v>
      </c>
    </row>
    <row r="371" spans="1:16" x14ac:dyDescent="0.2">
      <c r="A371" s="54" t="str">
        <f t="shared" si="30"/>
        <v> AVSJ 7.41 </v>
      </c>
      <c r="B371" s="2" t="str">
        <f t="shared" si="31"/>
        <v>I</v>
      </c>
      <c r="C371" s="54">
        <f t="shared" si="32"/>
        <v>42507.663999999997</v>
      </c>
      <c r="D371" t="str">
        <f t="shared" si="33"/>
        <v>vis</v>
      </c>
      <c r="E371">
        <f>VLOOKUP(C371,Active!C$21:E$948,3,FALSE)</f>
        <v>-4811.9999127120382</v>
      </c>
      <c r="F371" s="2" t="s">
        <v>287</v>
      </c>
      <c r="G371" t="str">
        <f t="shared" si="34"/>
        <v>42507.664</v>
      </c>
      <c r="H371" s="54">
        <f t="shared" si="35"/>
        <v>-4812</v>
      </c>
      <c r="I371" s="95" t="s">
        <v>1396</v>
      </c>
      <c r="J371" s="96" t="s">
        <v>1397</v>
      </c>
      <c r="K371" s="95">
        <v>-4812</v>
      </c>
      <c r="L371" s="95" t="s">
        <v>517</v>
      </c>
      <c r="M371" s="96" t="s">
        <v>291</v>
      </c>
      <c r="N371" s="96"/>
      <c r="O371" s="97" t="s">
        <v>469</v>
      </c>
      <c r="P371" s="97" t="s">
        <v>122</v>
      </c>
    </row>
    <row r="372" spans="1:16" x14ac:dyDescent="0.2">
      <c r="A372" s="54" t="str">
        <f t="shared" si="30"/>
        <v> AVSJ 7.41 </v>
      </c>
      <c r="B372" s="2" t="str">
        <f t="shared" si="31"/>
        <v>I</v>
      </c>
      <c r="C372" s="54">
        <f t="shared" si="32"/>
        <v>42507.667000000001</v>
      </c>
      <c r="D372" t="str">
        <f t="shared" si="33"/>
        <v>vis</v>
      </c>
      <c r="E372">
        <f>VLOOKUP(C372,Active!C$21:E$948,3,FALSE)</f>
        <v>-4811.995548313882</v>
      </c>
      <c r="F372" s="2" t="s">
        <v>287</v>
      </c>
      <c r="G372" t="str">
        <f t="shared" si="34"/>
        <v>42507.667</v>
      </c>
      <c r="H372" s="54">
        <f t="shared" si="35"/>
        <v>-4812</v>
      </c>
      <c r="I372" s="95" t="s">
        <v>1398</v>
      </c>
      <c r="J372" s="96" t="s">
        <v>1399</v>
      </c>
      <c r="K372" s="95">
        <v>-4812</v>
      </c>
      <c r="L372" s="95" t="s">
        <v>405</v>
      </c>
      <c r="M372" s="96" t="s">
        <v>291</v>
      </c>
      <c r="N372" s="96"/>
      <c r="O372" s="97" t="s">
        <v>445</v>
      </c>
      <c r="P372" s="97" t="s">
        <v>122</v>
      </c>
    </row>
    <row r="373" spans="1:16" x14ac:dyDescent="0.2">
      <c r="A373" s="54" t="str">
        <f t="shared" si="30"/>
        <v> AVSJ 7.41 </v>
      </c>
      <c r="B373" s="2" t="str">
        <f t="shared" si="31"/>
        <v>I</v>
      </c>
      <c r="C373" s="54">
        <f t="shared" si="32"/>
        <v>42507.669000000002</v>
      </c>
      <c r="D373" t="str">
        <f t="shared" si="33"/>
        <v>vis</v>
      </c>
      <c r="E373">
        <f>VLOOKUP(C373,Active!C$21:E$948,3,FALSE)</f>
        <v>-4811.9926387151154</v>
      </c>
      <c r="F373" s="2" t="s">
        <v>287</v>
      </c>
      <c r="G373" t="str">
        <f t="shared" si="34"/>
        <v>42507.669</v>
      </c>
      <c r="H373" s="54">
        <f t="shared" si="35"/>
        <v>-4812</v>
      </c>
      <c r="I373" s="95" t="s">
        <v>1400</v>
      </c>
      <c r="J373" s="96" t="s">
        <v>1401</v>
      </c>
      <c r="K373" s="95">
        <v>-4812</v>
      </c>
      <c r="L373" s="95" t="s">
        <v>399</v>
      </c>
      <c r="M373" s="96" t="s">
        <v>291</v>
      </c>
      <c r="N373" s="96"/>
      <c r="O373" s="97" t="s">
        <v>350</v>
      </c>
      <c r="P373" s="97" t="s">
        <v>122</v>
      </c>
    </row>
    <row r="374" spans="1:16" x14ac:dyDescent="0.2">
      <c r="A374" s="54" t="str">
        <f t="shared" si="30"/>
        <v> AVSJ 7.41 </v>
      </c>
      <c r="B374" s="2" t="str">
        <f t="shared" si="31"/>
        <v>I</v>
      </c>
      <c r="C374" s="54">
        <f t="shared" si="32"/>
        <v>42516.603999999999</v>
      </c>
      <c r="D374" t="str">
        <f t="shared" si="33"/>
        <v>vis</v>
      </c>
      <c r="E374">
        <f>VLOOKUP(C374,Active!C$21:E$948,3,FALSE)</f>
        <v>-4798.9940062265387</v>
      </c>
      <c r="F374" s="2" t="s">
        <v>287</v>
      </c>
      <c r="G374" t="str">
        <f t="shared" si="34"/>
        <v>42516.604</v>
      </c>
      <c r="H374" s="54">
        <f t="shared" si="35"/>
        <v>-4799</v>
      </c>
      <c r="I374" s="95" t="s">
        <v>1402</v>
      </c>
      <c r="J374" s="96" t="s">
        <v>1403</v>
      </c>
      <c r="K374" s="95">
        <v>-4799</v>
      </c>
      <c r="L374" s="95" t="s">
        <v>345</v>
      </c>
      <c r="M374" s="96" t="s">
        <v>291</v>
      </c>
      <c r="N374" s="96"/>
      <c r="O374" s="97" t="s">
        <v>350</v>
      </c>
      <c r="P374" s="97" t="s">
        <v>122</v>
      </c>
    </row>
    <row r="375" spans="1:16" x14ac:dyDescent="0.2">
      <c r="A375" s="54" t="str">
        <f t="shared" si="30"/>
        <v> AVSJ 7.41 </v>
      </c>
      <c r="B375" s="2" t="str">
        <f t="shared" si="31"/>
        <v>I</v>
      </c>
      <c r="C375" s="54">
        <f t="shared" si="32"/>
        <v>42733.815999999999</v>
      </c>
      <c r="D375" t="str">
        <f t="shared" si="33"/>
        <v>vis</v>
      </c>
      <c r="E375">
        <f>VLOOKUP(C375,Active!C$21:E$948,3,FALSE)</f>
        <v>-4482.9941226104902</v>
      </c>
      <c r="F375" s="2" t="s">
        <v>287</v>
      </c>
      <c r="G375" t="str">
        <f t="shared" si="34"/>
        <v>42733.816</v>
      </c>
      <c r="H375" s="54">
        <f t="shared" si="35"/>
        <v>-4483</v>
      </c>
      <c r="I375" s="95" t="s">
        <v>1404</v>
      </c>
      <c r="J375" s="96" t="s">
        <v>1405</v>
      </c>
      <c r="K375" s="95">
        <v>-4483</v>
      </c>
      <c r="L375" s="95" t="s">
        <v>345</v>
      </c>
      <c r="M375" s="96" t="s">
        <v>291</v>
      </c>
      <c r="N375" s="96"/>
      <c r="O375" s="97" t="s">
        <v>445</v>
      </c>
      <c r="P375" s="97" t="s">
        <v>122</v>
      </c>
    </row>
    <row r="376" spans="1:16" x14ac:dyDescent="0.2">
      <c r="A376" s="54" t="str">
        <f t="shared" si="30"/>
        <v> AVSJ 7.41 </v>
      </c>
      <c r="B376" s="2" t="str">
        <f t="shared" si="31"/>
        <v>I</v>
      </c>
      <c r="C376" s="54">
        <f t="shared" si="32"/>
        <v>42777.800999999999</v>
      </c>
      <c r="D376" t="str">
        <f t="shared" si="33"/>
        <v>vis</v>
      </c>
      <c r="E376">
        <f>VLOOKUP(C376,Active!C$21:E$948,3,FALSE)</f>
        <v>-4419.0047717419739</v>
      </c>
      <c r="F376" s="2" t="s">
        <v>287</v>
      </c>
      <c r="G376" t="str">
        <f t="shared" si="34"/>
        <v>42777.801</v>
      </c>
      <c r="H376" s="54">
        <f t="shared" si="35"/>
        <v>-4419</v>
      </c>
      <c r="I376" s="95" t="s">
        <v>1406</v>
      </c>
      <c r="J376" s="96" t="s">
        <v>1407</v>
      </c>
      <c r="K376" s="95">
        <v>-4419</v>
      </c>
      <c r="L376" s="95" t="s">
        <v>444</v>
      </c>
      <c r="M376" s="96" t="s">
        <v>291</v>
      </c>
      <c r="N376" s="96"/>
      <c r="O376" s="97" t="s">
        <v>1408</v>
      </c>
      <c r="P376" s="97" t="s">
        <v>122</v>
      </c>
    </row>
    <row r="377" spans="1:16" x14ac:dyDescent="0.2">
      <c r="A377" s="54" t="str">
        <f t="shared" si="30"/>
        <v> AVSJ 7.41 </v>
      </c>
      <c r="B377" s="2" t="str">
        <f t="shared" si="31"/>
        <v>I</v>
      </c>
      <c r="C377" s="54">
        <f t="shared" si="32"/>
        <v>42777.809000000001</v>
      </c>
      <c r="D377" t="str">
        <f t="shared" si="33"/>
        <v>vis</v>
      </c>
      <c r="E377">
        <f>VLOOKUP(C377,Active!C$21:E$948,3,FALSE)</f>
        <v>-4418.9931333469067</v>
      </c>
      <c r="F377" s="2" t="s">
        <v>287</v>
      </c>
      <c r="G377" t="str">
        <f t="shared" si="34"/>
        <v>42777.809</v>
      </c>
      <c r="H377" s="54">
        <f t="shared" si="35"/>
        <v>-4419</v>
      </c>
      <c r="I377" s="95" t="s">
        <v>1409</v>
      </c>
      <c r="J377" s="96" t="s">
        <v>1410</v>
      </c>
      <c r="K377" s="95">
        <v>-4419</v>
      </c>
      <c r="L377" s="95" t="s">
        <v>399</v>
      </c>
      <c r="M377" s="96" t="s">
        <v>291</v>
      </c>
      <c r="N377" s="96"/>
      <c r="O377" s="97" t="s">
        <v>469</v>
      </c>
      <c r="P377" s="97" t="s">
        <v>122</v>
      </c>
    </row>
    <row r="378" spans="1:16" x14ac:dyDescent="0.2">
      <c r="A378" s="54" t="str">
        <f t="shared" si="30"/>
        <v> AOEB 1 </v>
      </c>
      <c r="B378" s="2" t="str">
        <f t="shared" si="31"/>
        <v>I</v>
      </c>
      <c r="C378" s="54">
        <f t="shared" si="32"/>
        <v>42832.794000000002</v>
      </c>
      <c r="D378" t="str">
        <f t="shared" si="33"/>
        <v>vis</v>
      </c>
      <c r="E378">
        <f>VLOOKUP(C378,Active!C$21:E$948,3,FALSE)</f>
        <v>-4339.0009892635744</v>
      </c>
      <c r="F378" s="2" t="s">
        <v>287</v>
      </c>
      <c r="G378" t="str">
        <f t="shared" si="34"/>
        <v>42832.794</v>
      </c>
      <c r="H378" s="54">
        <f t="shared" si="35"/>
        <v>-4339</v>
      </c>
      <c r="I378" s="95" t="s">
        <v>1411</v>
      </c>
      <c r="J378" s="96" t="s">
        <v>1412</v>
      </c>
      <c r="K378" s="95">
        <v>-4339</v>
      </c>
      <c r="L378" s="95" t="s">
        <v>402</v>
      </c>
      <c r="M378" s="96" t="s">
        <v>291</v>
      </c>
      <c r="N378" s="96"/>
      <c r="O378" s="97" t="s">
        <v>484</v>
      </c>
      <c r="P378" s="97" t="s">
        <v>135</v>
      </c>
    </row>
    <row r="379" spans="1:16" x14ac:dyDescent="0.2">
      <c r="A379" s="54" t="str">
        <f t="shared" si="30"/>
        <v> AOEB 1 </v>
      </c>
      <c r="B379" s="2" t="str">
        <f t="shared" si="31"/>
        <v>I</v>
      </c>
      <c r="C379" s="54">
        <f t="shared" si="32"/>
        <v>44321.661999999997</v>
      </c>
      <c r="D379" t="str">
        <f t="shared" si="33"/>
        <v>vis</v>
      </c>
      <c r="E379">
        <f>VLOOKUP(C379,Active!C$21:E$948,3,FALSE)</f>
        <v>-2172.9967412493834</v>
      </c>
      <c r="F379" s="2" t="s">
        <v>287</v>
      </c>
      <c r="G379" t="str">
        <f t="shared" si="34"/>
        <v>44321.662</v>
      </c>
      <c r="H379" s="54">
        <f t="shared" si="35"/>
        <v>-2173</v>
      </c>
      <c r="I379" s="95" t="s">
        <v>1413</v>
      </c>
      <c r="J379" s="96" t="s">
        <v>1414</v>
      </c>
      <c r="K379" s="95">
        <v>-2173</v>
      </c>
      <c r="L379" s="95" t="s">
        <v>357</v>
      </c>
      <c r="M379" s="96" t="s">
        <v>291</v>
      </c>
      <c r="N379" s="96"/>
      <c r="O379" s="97" t="s">
        <v>350</v>
      </c>
      <c r="P379" s="97" t="s">
        <v>135</v>
      </c>
    </row>
    <row r="380" spans="1:16" x14ac:dyDescent="0.2">
      <c r="A380" s="54" t="str">
        <f t="shared" si="30"/>
        <v> AOEB 1 </v>
      </c>
      <c r="B380" s="2" t="str">
        <f t="shared" si="31"/>
        <v>I</v>
      </c>
      <c r="C380" s="54">
        <f t="shared" si="32"/>
        <v>44622.732000000004</v>
      </c>
      <c r="D380" t="str">
        <f t="shared" si="33"/>
        <v>vis</v>
      </c>
      <c r="E380">
        <f>VLOOKUP(C380,Active!C$21:E$948,3,FALSE)</f>
        <v>-1735.0002909598679</v>
      </c>
      <c r="F380" s="2" t="s">
        <v>287</v>
      </c>
      <c r="G380" t="str">
        <f t="shared" si="34"/>
        <v>44622.732</v>
      </c>
      <c r="H380" s="54">
        <f t="shared" si="35"/>
        <v>-1735</v>
      </c>
      <c r="I380" s="95" t="s">
        <v>1415</v>
      </c>
      <c r="J380" s="96" t="s">
        <v>1416</v>
      </c>
      <c r="K380" s="95">
        <v>-1735</v>
      </c>
      <c r="L380" s="95" t="s">
        <v>493</v>
      </c>
      <c r="M380" s="96" t="s">
        <v>291</v>
      </c>
      <c r="N380" s="96"/>
      <c r="O380" s="97" t="s">
        <v>567</v>
      </c>
      <c r="P380" s="97" t="s">
        <v>135</v>
      </c>
    </row>
    <row r="381" spans="1:16" x14ac:dyDescent="0.2">
      <c r="A381" s="54" t="str">
        <f t="shared" si="30"/>
        <v> AOEB 1 </v>
      </c>
      <c r="B381" s="2" t="str">
        <f t="shared" si="31"/>
        <v>I</v>
      </c>
      <c r="C381" s="54">
        <f t="shared" si="32"/>
        <v>44622.735999999997</v>
      </c>
      <c r="D381" t="str">
        <f t="shared" si="33"/>
        <v>vis</v>
      </c>
      <c r="E381">
        <f>VLOOKUP(C381,Active!C$21:E$948,3,FALSE)</f>
        <v>-1734.9944717623446</v>
      </c>
      <c r="F381" s="2" t="s">
        <v>287</v>
      </c>
      <c r="G381" t="str">
        <f t="shared" si="34"/>
        <v>44622.736</v>
      </c>
      <c r="H381" s="54">
        <f t="shared" si="35"/>
        <v>-1735</v>
      </c>
      <c r="I381" s="95" t="s">
        <v>1417</v>
      </c>
      <c r="J381" s="96" t="s">
        <v>1418</v>
      </c>
      <c r="K381" s="95">
        <v>-1735</v>
      </c>
      <c r="L381" s="95" t="s">
        <v>345</v>
      </c>
      <c r="M381" s="96" t="s">
        <v>291</v>
      </c>
      <c r="N381" s="96"/>
      <c r="O381" s="97" t="s">
        <v>445</v>
      </c>
      <c r="P381" s="97" t="s">
        <v>135</v>
      </c>
    </row>
    <row r="382" spans="1:16" x14ac:dyDescent="0.2">
      <c r="A382" s="54" t="str">
        <f t="shared" si="30"/>
        <v> AOEB 1 </v>
      </c>
      <c r="B382" s="2" t="str">
        <f t="shared" si="31"/>
        <v>I</v>
      </c>
      <c r="C382" s="54">
        <f t="shared" si="32"/>
        <v>44629.614000000001</v>
      </c>
      <c r="D382" t="str">
        <f t="shared" si="33"/>
        <v>vis</v>
      </c>
      <c r="E382">
        <f>VLOOKUP(C382,Active!C$21:E$948,3,FALSE)</f>
        <v>-1724.9883616049292</v>
      </c>
      <c r="F382" s="2" t="s">
        <v>287</v>
      </c>
      <c r="G382" t="str">
        <f t="shared" si="34"/>
        <v>44629.614</v>
      </c>
      <c r="H382" s="54">
        <f t="shared" si="35"/>
        <v>-1725</v>
      </c>
      <c r="I382" s="95" t="s">
        <v>1419</v>
      </c>
      <c r="J382" s="96" t="s">
        <v>1420</v>
      </c>
      <c r="K382" s="95">
        <v>-1725</v>
      </c>
      <c r="L382" s="95" t="s">
        <v>375</v>
      </c>
      <c r="M382" s="96" t="s">
        <v>291</v>
      </c>
      <c r="N382" s="96"/>
      <c r="O382" s="97" t="s">
        <v>445</v>
      </c>
      <c r="P382" s="97" t="s">
        <v>135</v>
      </c>
    </row>
    <row r="383" spans="1:16" x14ac:dyDescent="0.2">
      <c r="A383" s="54" t="str">
        <f t="shared" si="30"/>
        <v> BRNO 26 </v>
      </c>
      <c r="B383" s="2" t="str">
        <f t="shared" si="31"/>
        <v>I</v>
      </c>
      <c r="C383" s="54">
        <f t="shared" si="32"/>
        <v>45056.468000000001</v>
      </c>
      <c r="D383" t="str">
        <f t="shared" si="33"/>
        <v>vis</v>
      </c>
      <c r="E383">
        <f>VLOOKUP(C383,Active!C$21:E$948,3,FALSE)</f>
        <v>-1104.0014257033909</v>
      </c>
      <c r="F383" s="2" t="s">
        <v>287</v>
      </c>
      <c r="G383" t="str">
        <f t="shared" si="34"/>
        <v>45056.468</v>
      </c>
      <c r="H383" s="54">
        <f t="shared" si="35"/>
        <v>-1104</v>
      </c>
      <c r="I383" s="95" t="s">
        <v>1421</v>
      </c>
      <c r="J383" s="96" t="s">
        <v>1422</v>
      </c>
      <c r="K383" s="95">
        <v>-1104</v>
      </c>
      <c r="L383" s="95" t="s">
        <v>402</v>
      </c>
      <c r="M383" s="96" t="s">
        <v>291</v>
      </c>
      <c r="N383" s="96"/>
      <c r="O383" s="97" t="s">
        <v>1423</v>
      </c>
      <c r="P383" s="97" t="s">
        <v>155</v>
      </c>
    </row>
    <row r="384" spans="1:16" x14ac:dyDescent="0.2">
      <c r="A384" s="54" t="str">
        <f t="shared" si="30"/>
        <v> VSSC 68 </v>
      </c>
      <c r="B384" s="2" t="str">
        <f t="shared" si="31"/>
        <v>I</v>
      </c>
      <c r="C384" s="54">
        <f t="shared" si="32"/>
        <v>46219.506999999998</v>
      </c>
      <c r="D384" t="str">
        <f t="shared" si="33"/>
        <v>vis</v>
      </c>
      <c r="E384">
        <f>VLOOKUP(C384,Active!C$21:E$948,3,FALSE)</f>
        <v>587.9869940935148</v>
      </c>
      <c r="F384" s="2" t="s">
        <v>287</v>
      </c>
      <c r="G384" t="str">
        <f t="shared" si="34"/>
        <v>46219.507</v>
      </c>
      <c r="H384" s="54">
        <f t="shared" si="35"/>
        <v>588</v>
      </c>
      <c r="I384" s="95" t="s">
        <v>1424</v>
      </c>
      <c r="J384" s="96" t="s">
        <v>1425</v>
      </c>
      <c r="K384" s="95">
        <v>588</v>
      </c>
      <c r="L384" s="95" t="s">
        <v>715</v>
      </c>
      <c r="M384" s="96" t="s">
        <v>291</v>
      </c>
      <c r="N384" s="96"/>
      <c r="O384" s="97" t="s">
        <v>1426</v>
      </c>
      <c r="P384" s="97" t="s">
        <v>166</v>
      </c>
    </row>
    <row r="385" spans="1:16" x14ac:dyDescent="0.2">
      <c r="A385" s="54" t="str">
        <f t="shared" si="30"/>
        <v> VSSC 68 </v>
      </c>
      <c r="B385" s="2" t="str">
        <f t="shared" si="31"/>
        <v>I</v>
      </c>
      <c r="C385" s="54">
        <f t="shared" si="32"/>
        <v>46380.362999999998</v>
      </c>
      <c r="D385" t="str">
        <f t="shared" si="33"/>
        <v>vis</v>
      </c>
      <c r="E385">
        <f>VLOOKUP(C385,Active!C$21:E$948,3,FALSE)</f>
        <v>822.0002036719136</v>
      </c>
      <c r="F385" s="2" t="s">
        <v>287</v>
      </c>
      <c r="G385" t="str">
        <f t="shared" si="34"/>
        <v>46380.363</v>
      </c>
      <c r="H385" s="54">
        <f t="shared" si="35"/>
        <v>822</v>
      </c>
      <c r="I385" s="95" t="s">
        <v>1427</v>
      </c>
      <c r="J385" s="96" t="s">
        <v>1428</v>
      </c>
      <c r="K385" s="95">
        <v>822</v>
      </c>
      <c r="L385" s="95" t="s">
        <v>517</v>
      </c>
      <c r="M385" s="96" t="s">
        <v>291</v>
      </c>
      <c r="N385" s="96"/>
      <c r="O385" s="97" t="s">
        <v>1426</v>
      </c>
      <c r="P385" s="97" t="s">
        <v>166</v>
      </c>
    </row>
    <row r="386" spans="1:16" x14ac:dyDescent="0.2">
      <c r="A386" s="54" t="str">
        <f t="shared" si="30"/>
        <v> VSSC 68 </v>
      </c>
      <c r="B386" s="2" t="str">
        <f t="shared" si="31"/>
        <v>I</v>
      </c>
      <c r="C386" s="54">
        <f t="shared" si="32"/>
        <v>46659.44</v>
      </c>
      <c r="D386" t="str">
        <f t="shared" si="33"/>
        <v>vis</v>
      </c>
      <c r="E386">
        <f>VLOOKUP(C386,Active!C$21:E$948,3,FALSE)</f>
        <v>1228.0012511274765</v>
      </c>
      <c r="F386" s="2" t="s">
        <v>287</v>
      </c>
      <c r="G386" t="str">
        <f t="shared" si="34"/>
        <v>46659.440</v>
      </c>
      <c r="H386" s="54">
        <f t="shared" si="35"/>
        <v>1228</v>
      </c>
      <c r="I386" s="95" t="s">
        <v>1429</v>
      </c>
      <c r="J386" s="96" t="s">
        <v>1430</v>
      </c>
      <c r="K386" s="95">
        <v>1228</v>
      </c>
      <c r="L386" s="95" t="s">
        <v>385</v>
      </c>
      <c r="M386" s="96" t="s">
        <v>291</v>
      </c>
      <c r="N386" s="96"/>
      <c r="O386" s="97" t="s">
        <v>1426</v>
      </c>
      <c r="P386" s="97" t="s">
        <v>166</v>
      </c>
    </row>
    <row r="387" spans="1:16" x14ac:dyDescent="0.2">
      <c r="A387" s="54" t="str">
        <f t="shared" si="30"/>
        <v> BRNO 31 </v>
      </c>
      <c r="B387" s="2" t="str">
        <f t="shared" si="31"/>
        <v>I</v>
      </c>
      <c r="C387" s="54">
        <f t="shared" si="32"/>
        <v>49073.512000000002</v>
      </c>
      <c r="D387" t="str">
        <f t="shared" si="33"/>
        <v>vis</v>
      </c>
      <c r="E387">
        <f>VLOOKUP(C387,Active!C$21:E$948,3,FALSE)</f>
        <v>4739.9917076435231</v>
      </c>
      <c r="F387" s="2" t="s">
        <v>287</v>
      </c>
      <c r="G387" t="str">
        <f t="shared" si="34"/>
        <v>49073.512</v>
      </c>
      <c r="H387" s="54">
        <f t="shared" si="35"/>
        <v>4740</v>
      </c>
      <c r="I387" s="95" t="s">
        <v>1431</v>
      </c>
      <c r="J387" s="96" t="s">
        <v>1432</v>
      </c>
      <c r="K387" s="95">
        <v>4740</v>
      </c>
      <c r="L387" s="95" t="s">
        <v>472</v>
      </c>
      <c r="M387" s="96" t="s">
        <v>291</v>
      </c>
      <c r="N387" s="96"/>
      <c r="O387" s="97" t="s">
        <v>1433</v>
      </c>
      <c r="P387" s="97" t="s">
        <v>182</v>
      </c>
    </row>
    <row r="388" spans="1:16" x14ac:dyDescent="0.2">
      <c r="A388" s="54" t="str">
        <f t="shared" si="30"/>
        <v> AAP 311.915 </v>
      </c>
      <c r="B388" s="2" t="str">
        <f t="shared" si="31"/>
        <v>I</v>
      </c>
      <c r="C388" s="54">
        <f t="shared" si="32"/>
        <v>49291.3897</v>
      </c>
      <c r="D388" t="str">
        <f t="shared" si="33"/>
        <v>vis</v>
      </c>
      <c r="E388">
        <f>VLOOKUP(C388,Active!C$21:E$948,3,FALSE)</f>
        <v>5056.960051208941</v>
      </c>
      <c r="F388" s="2" t="s">
        <v>287</v>
      </c>
      <c r="G388" t="str">
        <f t="shared" si="34"/>
        <v>49291.3897</v>
      </c>
      <c r="H388" s="54">
        <f t="shared" si="35"/>
        <v>5057</v>
      </c>
      <c r="I388" s="95" t="s">
        <v>1434</v>
      </c>
      <c r="J388" s="96" t="s">
        <v>1435</v>
      </c>
      <c r="K388" s="95">
        <v>5057</v>
      </c>
      <c r="L388" s="95" t="s">
        <v>1436</v>
      </c>
      <c r="M388" s="96" t="s">
        <v>335</v>
      </c>
      <c r="N388" s="96" t="s">
        <v>336</v>
      </c>
      <c r="O388" s="97" t="s">
        <v>1437</v>
      </c>
      <c r="P388" s="97" t="s">
        <v>184</v>
      </c>
    </row>
    <row r="389" spans="1:16" x14ac:dyDescent="0.2">
      <c r="A389" s="54" t="str">
        <f t="shared" si="30"/>
        <v> AAP 311.915 </v>
      </c>
      <c r="B389" s="2" t="str">
        <f t="shared" si="31"/>
        <v>I</v>
      </c>
      <c r="C389" s="54">
        <f t="shared" si="32"/>
        <v>49640.576200000003</v>
      </c>
      <c r="D389" t="str">
        <f t="shared" si="33"/>
        <v>vis</v>
      </c>
      <c r="E389">
        <f>VLOOKUP(C389,Active!C$21:E$948,3,FALSE)</f>
        <v>5564.9563560185134</v>
      </c>
      <c r="F389" s="2" t="s">
        <v>287</v>
      </c>
      <c r="G389" t="str">
        <f t="shared" si="34"/>
        <v>49640.5762</v>
      </c>
      <c r="H389" s="54">
        <f t="shared" si="35"/>
        <v>5565</v>
      </c>
      <c r="I389" s="95" t="s">
        <v>1438</v>
      </c>
      <c r="J389" s="96" t="s">
        <v>1439</v>
      </c>
      <c r="K389" s="95">
        <v>5565</v>
      </c>
      <c r="L389" s="95" t="s">
        <v>1440</v>
      </c>
      <c r="M389" s="96" t="s">
        <v>335</v>
      </c>
      <c r="N389" s="96" t="s">
        <v>336</v>
      </c>
      <c r="O389" s="97" t="s">
        <v>1437</v>
      </c>
      <c r="P389" s="97" t="s">
        <v>184</v>
      </c>
    </row>
    <row r="390" spans="1:16" x14ac:dyDescent="0.2">
      <c r="A390" s="54" t="str">
        <f t="shared" si="30"/>
        <v>VSB 47 </v>
      </c>
      <c r="B390" s="2" t="str">
        <f t="shared" si="31"/>
        <v>I</v>
      </c>
      <c r="C390" s="54">
        <f t="shared" si="32"/>
        <v>49747.122000000003</v>
      </c>
      <c r="D390" t="str">
        <f t="shared" si="33"/>
        <v>vis</v>
      </c>
      <c r="E390">
        <f>VLOOKUP(C390,Active!C$21:E$948,3,FALSE)</f>
        <v>5719.9591201373414</v>
      </c>
      <c r="F390" s="2" t="s">
        <v>287</v>
      </c>
      <c r="G390" t="str">
        <f t="shared" si="34"/>
        <v>49747.122</v>
      </c>
      <c r="H390" s="54">
        <f t="shared" si="35"/>
        <v>5720</v>
      </c>
      <c r="I390" s="95" t="s">
        <v>1441</v>
      </c>
      <c r="J390" s="96" t="s">
        <v>1442</v>
      </c>
      <c r="K390" s="95">
        <v>5720</v>
      </c>
      <c r="L390" s="95" t="s">
        <v>885</v>
      </c>
      <c r="M390" s="96" t="s">
        <v>291</v>
      </c>
      <c r="N390" s="96"/>
      <c r="O390" s="97" t="s">
        <v>1443</v>
      </c>
      <c r="P390" s="98" t="s">
        <v>185</v>
      </c>
    </row>
    <row r="391" spans="1:16" x14ac:dyDescent="0.2">
      <c r="A391" s="54" t="str">
        <f t="shared" si="30"/>
        <v>VSB 47 </v>
      </c>
      <c r="B391" s="2" t="str">
        <f t="shared" si="31"/>
        <v>I</v>
      </c>
      <c r="C391" s="54">
        <f t="shared" si="32"/>
        <v>49811.048000000003</v>
      </c>
      <c r="D391" t="str">
        <f t="shared" si="33"/>
        <v>vis</v>
      </c>
      <c r="E391">
        <f>VLOOKUP(C391,Active!C$21:E$948,3,FALSE)</f>
        <v>5812.9586255055501</v>
      </c>
      <c r="F391" s="2" t="s">
        <v>287</v>
      </c>
      <c r="G391" t="str">
        <f t="shared" si="34"/>
        <v>49811.048</v>
      </c>
      <c r="H391" s="54">
        <f t="shared" si="35"/>
        <v>5813</v>
      </c>
      <c r="I391" s="95" t="s">
        <v>1444</v>
      </c>
      <c r="J391" s="96" t="s">
        <v>1445</v>
      </c>
      <c r="K391" s="95">
        <v>5813</v>
      </c>
      <c r="L391" s="95" t="s">
        <v>885</v>
      </c>
      <c r="M391" s="96" t="s">
        <v>291</v>
      </c>
      <c r="N391" s="96"/>
      <c r="O391" s="97" t="s">
        <v>1443</v>
      </c>
      <c r="P391" s="98" t="s">
        <v>185</v>
      </c>
    </row>
    <row r="392" spans="1:16" x14ac:dyDescent="0.2">
      <c r="A392" s="54" t="str">
        <f t="shared" si="30"/>
        <v> BRNO 32 </v>
      </c>
      <c r="B392" s="2" t="str">
        <f t="shared" si="31"/>
        <v>I</v>
      </c>
      <c r="C392" s="54">
        <f t="shared" si="32"/>
        <v>50094.2863</v>
      </c>
      <c r="D392" t="str">
        <f t="shared" si="33"/>
        <v>vis</v>
      </c>
      <c r="E392">
        <f>VLOOKUP(C392,Active!C$21:E$948,3,FALSE)</f>
        <v>6225.0135296342669</v>
      </c>
      <c r="F392" s="2" t="s">
        <v>287</v>
      </c>
      <c r="G392" t="str">
        <f t="shared" si="34"/>
        <v>50094.2863</v>
      </c>
      <c r="H392" s="54">
        <f t="shared" si="35"/>
        <v>6225</v>
      </c>
      <c r="I392" s="95" t="s">
        <v>1446</v>
      </c>
      <c r="J392" s="96" t="s">
        <v>1447</v>
      </c>
      <c r="K392" s="95">
        <v>6225</v>
      </c>
      <c r="L392" s="95" t="s">
        <v>1448</v>
      </c>
      <c r="M392" s="96" t="s">
        <v>291</v>
      </c>
      <c r="N392" s="96"/>
      <c r="O392" s="97" t="s">
        <v>292</v>
      </c>
      <c r="P392" s="97" t="s">
        <v>189</v>
      </c>
    </row>
    <row r="393" spans="1:16" x14ac:dyDescent="0.2">
      <c r="A393" s="54" t="str">
        <f t="shared" si="30"/>
        <v> BRNO 32 </v>
      </c>
      <c r="B393" s="2" t="str">
        <f t="shared" si="31"/>
        <v>I</v>
      </c>
      <c r="C393" s="54">
        <f t="shared" si="32"/>
        <v>50096.343200000003</v>
      </c>
      <c r="D393" t="str">
        <f t="shared" si="33"/>
        <v>vis</v>
      </c>
      <c r="E393">
        <f>VLOOKUP(C393,Active!C$21:E$948,3,FALSE)</f>
        <v>6228.0059064855031</v>
      </c>
      <c r="F393" s="2" t="s">
        <v>287</v>
      </c>
      <c r="G393" t="str">
        <f t="shared" si="34"/>
        <v>50096.3432</v>
      </c>
      <c r="H393" s="54">
        <f t="shared" si="35"/>
        <v>6228</v>
      </c>
      <c r="I393" s="95" t="s">
        <v>1449</v>
      </c>
      <c r="J393" s="96" t="s">
        <v>1450</v>
      </c>
      <c r="K393" s="95">
        <v>6228</v>
      </c>
      <c r="L393" s="95" t="s">
        <v>1451</v>
      </c>
      <c r="M393" s="96" t="s">
        <v>291</v>
      </c>
      <c r="N393" s="96"/>
      <c r="O393" s="97" t="s">
        <v>292</v>
      </c>
      <c r="P393" s="97" t="s">
        <v>189</v>
      </c>
    </row>
    <row r="394" spans="1:16" x14ac:dyDescent="0.2">
      <c r="A394" s="54" t="str">
        <f t="shared" si="30"/>
        <v> BRNO 32 </v>
      </c>
      <c r="B394" s="2" t="str">
        <f t="shared" si="31"/>
        <v>I</v>
      </c>
      <c r="C394" s="54">
        <f t="shared" si="32"/>
        <v>50131.395799999998</v>
      </c>
      <c r="D394" t="str">
        <f t="shared" si="33"/>
        <v>vis</v>
      </c>
      <c r="E394">
        <f>VLOOKUP(C394,Active!C$21:E$948,3,FALSE)</f>
        <v>6279.0004073438286</v>
      </c>
      <c r="F394" s="2" t="s">
        <v>287</v>
      </c>
      <c r="G394" t="str">
        <f t="shared" si="34"/>
        <v>50131.3958</v>
      </c>
      <c r="H394" s="54">
        <f t="shared" si="35"/>
        <v>6279</v>
      </c>
      <c r="I394" s="95" t="s">
        <v>1452</v>
      </c>
      <c r="J394" s="96" t="s">
        <v>1453</v>
      </c>
      <c r="K394" s="95">
        <v>6279</v>
      </c>
      <c r="L394" s="95" t="s">
        <v>454</v>
      </c>
      <c r="M394" s="96" t="s">
        <v>291</v>
      </c>
      <c r="N394" s="96"/>
      <c r="O394" s="97" t="s">
        <v>292</v>
      </c>
      <c r="P394" s="97" t="s">
        <v>189</v>
      </c>
    </row>
    <row r="395" spans="1:16" x14ac:dyDescent="0.2">
      <c r="A395" s="54" t="str">
        <f t="shared" ref="A395:A448" si="36">P395</f>
        <v>VSB 47 </v>
      </c>
      <c r="B395" s="2" t="str">
        <f t="shared" ref="B395:B448" si="37">IF(H395=INT(H395),"I","II")</f>
        <v>I</v>
      </c>
      <c r="C395" s="54">
        <f t="shared" ref="C395:C448" si="38">1*G395</f>
        <v>50501.167999999998</v>
      </c>
      <c r="D395" t="str">
        <f t="shared" ref="D395:D448" si="39">VLOOKUP(F395,I$1:J$5,2,FALSE)</f>
        <v>vis</v>
      </c>
      <c r="E395">
        <f>VLOOKUP(C395,Active!C$21:E$948,3,FALSE)</f>
        <v>6816.9447758154156</v>
      </c>
      <c r="F395" s="2" t="s">
        <v>287</v>
      </c>
      <c r="G395" t="str">
        <f t="shared" ref="G395:G448" si="40">MID(I395,3,LEN(I395)-3)</f>
        <v>50501.168</v>
      </c>
      <c r="H395" s="54">
        <f t="shared" ref="H395:H448" si="41">1*K395</f>
        <v>6817</v>
      </c>
      <c r="I395" s="95" t="s">
        <v>1454</v>
      </c>
      <c r="J395" s="96" t="s">
        <v>1455</v>
      </c>
      <c r="K395" s="95">
        <v>6817</v>
      </c>
      <c r="L395" s="95" t="s">
        <v>667</v>
      </c>
      <c r="M395" s="96" t="s">
        <v>291</v>
      </c>
      <c r="N395" s="96"/>
      <c r="O395" s="97" t="s">
        <v>1456</v>
      </c>
      <c r="P395" s="98" t="s">
        <v>185</v>
      </c>
    </row>
    <row r="396" spans="1:16" x14ac:dyDescent="0.2">
      <c r="A396" s="54" t="str">
        <f t="shared" si="36"/>
        <v>VSB 47 </v>
      </c>
      <c r="B396" s="2" t="str">
        <f t="shared" si="37"/>
        <v>I</v>
      </c>
      <c r="C396" s="54">
        <f t="shared" si="38"/>
        <v>50532.095999999998</v>
      </c>
      <c r="D396" t="str">
        <f t="shared" si="39"/>
        <v>vis</v>
      </c>
      <c r="E396">
        <f>VLOOKUP(C396,Active!C$21:E$948,3,FALSE)</f>
        <v>6861.938811137944</v>
      </c>
      <c r="F396" s="2" t="s">
        <v>287</v>
      </c>
      <c r="G396" t="str">
        <f t="shared" si="40"/>
        <v>50532.096</v>
      </c>
      <c r="H396" s="54">
        <f t="shared" si="41"/>
        <v>6862</v>
      </c>
      <c r="I396" s="95" t="s">
        <v>1457</v>
      </c>
      <c r="J396" s="96" t="s">
        <v>1458</v>
      </c>
      <c r="K396" s="95">
        <v>6862</v>
      </c>
      <c r="L396" s="95" t="s">
        <v>664</v>
      </c>
      <c r="M396" s="96" t="s">
        <v>291</v>
      </c>
      <c r="N396" s="96"/>
      <c r="O396" s="97" t="s">
        <v>1456</v>
      </c>
      <c r="P396" s="98" t="s">
        <v>185</v>
      </c>
    </row>
    <row r="397" spans="1:16" x14ac:dyDescent="0.2">
      <c r="A397" s="54" t="str">
        <f t="shared" si="36"/>
        <v> BRNO 32 </v>
      </c>
      <c r="B397" s="2" t="str">
        <f t="shared" si="37"/>
        <v>I</v>
      </c>
      <c r="C397" s="54">
        <f t="shared" si="38"/>
        <v>50852.4058</v>
      </c>
      <c r="D397" t="str">
        <f t="shared" si="39"/>
        <v>vis</v>
      </c>
      <c r="E397">
        <f>VLOOKUP(C397,Active!C$21:E$948,3,FALSE)</f>
        <v>7327.9253105996722</v>
      </c>
      <c r="F397" s="2" t="s">
        <v>287</v>
      </c>
      <c r="G397" t="str">
        <f t="shared" si="40"/>
        <v>50852.4058</v>
      </c>
      <c r="H397" s="54">
        <f t="shared" si="41"/>
        <v>7328</v>
      </c>
      <c r="I397" s="95" t="s">
        <v>1459</v>
      </c>
      <c r="J397" s="96" t="s">
        <v>1460</v>
      </c>
      <c r="K397" s="95">
        <v>7328</v>
      </c>
      <c r="L397" s="95" t="s">
        <v>1461</v>
      </c>
      <c r="M397" s="96" t="s">
        <v>335</v>
      </c>
      <c r="N397" s="96" t="s">
        <v>336</v>
      </c>
      <c r="O397" s="97" t="s">
        <v>1462</v>
      </c>
      <c r="P397" s="97" t="s">
        <v>189</v>
      </c>
    </row>
    <row r="398" spans="1:16" x14ac:dyDescent="0.2">
      <c r="A398" s="54" t="str">
        <f t="shared" si="36"/>
        <v> BRNO 32 </v>
      </c>
      <c r="B398" s="2" t="str">
        <f t="shared" si="37"/>
        <v>I</v>
      </c>
      <c r="C398" s="54">
        <f t="shared" si="38"/>
        <v>50865.465900000003</v>
      </c>
      <c r="D398" t="str">
        <f t="shared" si="39"/>
        <v>vis</v>
      </c>
      <c r="E398">
        <f>VLOOKUP(C398,Active!C$21:E$948,3,FALSE)</f>
        <v>7346.9251360237504</v>
      </c>
      <c r="F398" s="2" t="s">
        <v>287</v>
      </c>
      <c r="G398" t="str">
        <f t="shared" si="40"/>
        <v>50865.4659</v>
      </c>
      <c r="H398" s="54">
        <f t="shared" si="41"/>
        <v>7347</v>
      </c>
      <c r="I398" s="95" t="s">
        <v>1463</v>
      </c>
      <c r="J398" s="96" t="s">
        <v>1464</v>
      </c>
      <c r="K398" s="95">
        <v>7347</v>
      </c>
      <c r="L398" s="95" t="s">
        <v>1465</v>
      </c>
      <c r="M398" s="96" t="s">
        <v>291</v>
      </c>
      <c r="N398" s="96"/>
      <c r="O398" s="97" t="s">
        <v>1466</v>
      </c>
      <c r="P398" s="97" t="s">
        <v>189</v>
      </c>
    </row>
    <row r="399" spans="1:16" x14ac:dyDescent="0.2">
      <c r="A399" s="54" t="str">
        <f t="shared" si="36"/>
        <v> BRNO 32 </v>
      </c>
      <c r="B399" s="2" t="str">
        <f t="shared" si="37"/>
        <v>I</v>
      </c>
      <c r="C399" s="54">
        <f t="shared" si="38"/>
        <v>50865.472099999999</v>
      </c>
      <c r="D399" t="str">
        <f t="shared" si="39"/>
        <v>vis</v>
      </c>
      <c r="E399">
        <f>VLOOKUP(C399,Active!C$21:E$948,3,FALSE)</f>
        <v>7346.9341557799198</v>
      </c>
      <c r="F399" s="2" t="s">
        <v>287</v>
      </c>
      <c r="G399" t="str">
        <f t="shared" si="40"/>
        <v>50865.4721</v>
      </c>
      <c r="H399" s="54">
        <f t="shared" si="41"/>
        <v>7347</v>
      </c>
      <c r="I399" s="95" t="s">
        <v>1467</v>
      </c>
      <c r="J399" s="96" t="s">
        <v>1468</v>
      </c>
      <c r="K399" s="95">
        <v>7347</v>
      </c>
      <c r="L399" s="95" t="s">
        <v>1469</v>
      </c>
      <c r="M399" s="96" t="s">
        <v>291</v>
      </c>
      <c r="N399" s="96"/>
      <c r="O399" s="97" t="s">
        <v>1470</v>
      </c>
      <c r="P399" s="97" t="s">
        <v>189</v>
      </c>
    </row>
    <row r="400" spans="1:16" x14ac:dyDescent="0.2">
      <c r="A400" s="54" t="str">
        <f t="shared" si="36"/>
        <v> BRNO 32 </v>
      </c>
      <c r="B400" s="2" t="str">
        <f t="shared" si="37"/>
        <v>I</v>
      </c>
      <c r="C400" s="54">
        <f t="shared" si="38"/>
        <v>50929.398699999998</v>
      </c>
      <c r="D400" t="str">
        <f t="shared" si="39"/>
        <v>vis</v>
      </c>
      <c r="E400">
        <f>VLOOKUP(C400,Active!C$21:E$948,3,FALSE)</f>
        <v>7439.9345340277578</v>
      </c>
      <c r="F400" s="2" t="s">
        <v>287</v>
      </c>
      <c r="G400" t="str">
        <f t="shared" si="40"/>
        <v>50929.3987</v>
      </c>
      <c r="H400" s="54">
        <f t="shared" si="41"/>
        <v>7440</v>
      </c>
      <c r="I400" s="95" t="s">
        <v>1471</v>
      </c>
      <c r="J400" s="96" t="s">
        <v>1472</v>
      </c>
      <c r="K400" s="95">
        <v>7440</v>
      </c>
      <c r="L400" s="95" t="s">
        <v>1473</v>
      </c>
      <c r="M400" s="96" t="s">
        <v>291</v>
      </c>
      <c r="N400" s="96"/>
      <c r="O400" s="97" t="s">
        <v>1474</v>
      </c>
      <c r="P400" s="97" t="s">
        <v>189</v>
      </c>
    </row>
    <row r="401" spans="1:16" x14ac:dyDescent="0.2">
      <c r="A401" s="54" t="str">
        <f t="shared" si="36"/>
        <v> BBS 119 </v>
      </c>
      <c r="B401" s="2" t="str">
        <f t="shared" si="37"/>
        <v>I</v>
      </c>
      <c r="C401" s="54">
        <f t="shared" si="38"/>
        <v>51177.514000000003</v>
      </c>
      <c r="D401" t="str">
        <f t="shared" si="39"/>
        <v>vis</v>
      </c>
      <c r="E401">
        <f>VLOOKUP(C401,Active!C$21:E$948,3,FALSE)</f>
        <v>7800.8925194215799</v>
      </c>
      <c r="F401" s="2" t="s">
        <v>287</v>
      </c>
      <c r="G401" t="str">
        <f t="shared" si="40"/>
        <v>51177.514</v>
      </c>
      <c r="H401" s="54">
        <f t="shared" si="41"/>
        <v>7801</v>
      </c>
      <c r="I401" s="95" t="s">
        <v>1475</v>
      </c>
      <c r="J401" s="96" t="s">
        <v>1476</v>
      </c>
      <c r="K401" s="95">
        <v>7801</v>
      </c>
      <c r="L401" s="95" t="s">
        <v>1477</v>
      </c>
      <c r="M401" s="96" t="s">
        <v>291</v>
      </c>
      <c r="N401" s="96"/>
      <c r="O401" s="97" t="s">
        <v>719</v>
      </c>
      <c r="P401" s="97" t="s">
        <v>197</v>
      </c>
    </row>
    <row r="402" spans="1:16" x14ac:dyDescent="0.2">
      <c r="A402" s="54" t="str">
        <f t="shared" si="36"/>
        <v> BRNO 32 </v>
      </c>
      <c r="B402" s="2" t="str">
        <f t="shared" si="37"/>
        <v>I</v>
      </c>
      <c r="C402" s="54">
        <f t="shared" si="38"/>
        <v>51250.399599999997</v>
      </c>
      <c r="D402" t="str">
        <f t="shared" si="39"/>
        <v>vis</v>
      </c>
      <c r="E402">
        <f>VLOOKUP(C402,Active!C$21:E$948,3,FALSE)</f>
        <v>7906.9264453431861</v>
      </c>
      <c r="F402" s="2" t="s">
        <v>287</v>
      </c>
      <c r="G402" t="str">
        <f t="shared" si="40"/>
        <v>51250.3996</v>
      </c>
      <c r="H402" s="54">
        <f t="shared" si="41"/>
        <v>7907</v>
      </c>
      <c r="I402" s="95" t="s">
        <v>1478</v>
      </c>
      <c r="J402" s="96" t="s">
        <v>1479</v>
      </c>
      <c r="K402" s="95">
        <v>7907</v>
      </c>
      <c r="L402" s="95" t="s">
        <v>1081</v>
      </c>
      <c r="M402" s="96" t="s">
        <v>291</v>
      </c>
      <c r="N402" s="96"/>
      <c r="O402" s="97" t="s">
        <v>1480</v>
      </c>
      <c r="P402" s="97" t="s">
        <v>189</v>
      </c>
    </row>
    <row r="403" spans="1:16" x14ac:dyDescent="0.2">
      <c r="A403" s="54" t="str">
        <f t="shared" si="36"/>
        <v> AOEB 7 </v>
      </c>
      <c r="B403" s="2" t="str">
        <f t="shared" si="37"/>
        <v>I</v>
      </c>
      <c r="C403" s="54">
        <f t="shared" si="38"/>
        <v>51488.915000000001</v>
      </c>
      <c r="D403" t="str">
        <f t="shared" si="39"/>
        <v>vis</v>
      </c>
      <c r="E403">
        <f>VLOOKUP(C403,Active!C$21:E$948,3,FALSE)</f>
        <v>8253.9185021385601</v>
      </c>
      <c r="F403" s="2" t="s">
        <v>287</v>
      </c>
      <c r="G403" t="str">
        <f t="shared" si="40"/>
        <v>51488.915</v>
      </c>
      <c r="H403" s="54">
        <f t="shared" si="41"/>
        <v>8254</v>
      </c>
      <c r="I403" s="95" t="s">
        <v>1481</v>
      </c>
      <c r="J403" s="96" t="s">
        <v>1482</v>
      </c>
      <c r="K403" s="95">
        <v>8254</v>
      </c>
      <c r="L403" s="95" t="s">
        <v>1005</v>
      </c>
      <c r="M403" s="96" t="s">
        <v>291</v>
      </c>
      <c r="N403" s="96"/>
      <c r="O403" s="97" t="s">
        <v>445</v>
      </c>
      <c r="P403" s="97" t="s">
        <v>200</v>
      </c>
    </row>
    <row r="404" spans="1:16" x14ac:dyDescent="0.2">
      <c r="A404" s="54" t="str">
        <f t="shared" si="36"/>
        <v>IBVS 4840 </v>
      </c>
      <c r="B404" s="2" t="str">
        <f t="shared" si="37"/>
        <v>I</v>
      </c>
      <c r="C404" s="54">
        <f t="shared" si="38"/>
        <v>51519.847399999999</v>
      </c>
      <c r="D404" t="str">
        <f t="shared" si="39"/>
        <v>vis</v>
      </c>
      <c r="E404" t="e">
        <f>VLOOKUP(C404,Active!C$21:E$948,3,FALSE)</f>
        <v>#N/A</v>
      </c>
      <c r="F404" s="2" t="s">
        <v>287</v>
      </c>
      <c r="G404" t="str">
        <f t="shared" si="40"/>
        <v>51519.8474</v>
      </c>
      <c r="H404" s="54">
        <f t="shared" si="41"/>
        <v>8299</v>
      </c>
      <c r="I404" s="95" t="s">
        <v>1483</v>
      </c>
      <c r="J404" s="96" t="s">
        <v>1484</v>
      </c>
      <c r="K404" s="95">
        <v>8299</v>
      </c>
      <c r="L404" s="95" t="s">
        <v>1485</v>
      </c>
      <c r="M404" s="96" t="s">
        <v>335</v>
      </c>
      <c r="N404" s="96" t="s">
        <v>336</v>
      </c>
      <c r="O404" s="97" t="s">
        <v>1033</v>
      </c>
      <c r="P404" s="98" t="s">
        <v>1486</v>
      </c>
    </row>
    <row r="405" spans="1:16" x14ac:dyDescent="0.2">
      <c r="A405" s="54" t="str">
        <f t="shared" si="36"/>
        <v> AOEB 7 </v>
      </c>
      <c r="B405" s="2" t="str">
        <f t="shared" si="37"/>
        <v>I</v>
      </c>
      <c r="C405" s="54">
        <f t="shared" si="38"/>
        <v>51579.656999999999</v>
      </c>
      <c r="D405" t="str">
        <f t="shared" si="39"/>
        <v>vis</v>
      </c>
      <c r="E405">
        <f>VLOOKUP(C405,Active!C$21:E$948,3,FALSE)</f>
        <v>8385.9299077657215</v>
      </c>
      <c r="F405" s="2" t="s">
        <v>287</v>
      </c>
      <c r="G405" t="str">
        <f t="shared" si="40"/>
        <v>51579.657</v>
      </c>
      <c r="H405" s="54">
        <f t="shared" si="41"/>
        <v>8386</v>
      </c>
      <c r="I405" s="95" t="s">
        <v>1487</v>
      </c>
      <c r="J405" s="96" t="s">
        <v>1488</v>
      </c>
      <c r="K405" s="95">
        <v>8386</v>
      </c>
      <c r="L405" s="95" t="s">
        <v>1008</v>
      </c>
      <c r="M405" s="96" t="s">
        <v>291</v>
      </c>
      <c r="N405" s="96"/>
      <c r="O405" s="97" t="s">
        <v>445</v>
      </c>
      <c r="P405" s="97" t="s">
        <v>200</v>
      </c>
    </row>
    <row r="406" spans="1:16" x14ac:dyDescent="0.2">
      <c r="A406" s="54" t="str">
        <f t="shared" si="36"/>
        <v> AOEB 7 </v>
      </c>
      <c r="B406" s="2" t="str">
        <f t="shared" si="37"/>
        <v>I</v>
      </c>
      <c r="C406" s="54">
        <f t="shared" si="38"/>
        <v>51629.822</v>
      </c>
      <c r="D406" t="str">
        <f t="shared" si="39"/>
        <v>vis</v>
      </c>
      <c r="E406">
        <f>VLOOKUP(C406,Active!C$21:E$948,3,FALSE)</f>
        <v>8458.909918822199</v>
      </c>
      <c r="F406" s="2" t="s">
        <v>287</v>
      </c>
      <c r="G406" t="str">
        <f t="shared" si="40"/>
        <v>51629.822</v>
      </c>
      <c r="H406" s="54">
        <f t="shared" si="41"/>
        <v>8459</v>
      </c>
      <c r="I406" s="95" t="s">
        <v>1489</v>
      </c>
      <c r="J406" s="96" t="s">
        <v>1490</v>
      </c>
      <c r="K406" s="95">
        <v>8459</v>
      </c>
      <c r="L406" s="95" t="s">
        <v>1491</v>
      </c>
      <c r="M406" s="96" t="s">
        <v>291</v>
      </c>
      <c r="N406" s="96"/>
      <c r="O406" s="97" t="s">
        <v>445</v>
      </c>
      <c r="P406" s="97" t="s">
        <v>200</v>
      </c>
    </row>
    <row r="407" spans="1:16" x14ac:dyDescent="0.2">
      <c r="A407" s="54" t="str">
        <f t="shared" si="36"/>
        <v> AOEB 7 </v>
      </c>
      <c r="B407" s="2" t="str">
        <f t="shared" si="37"/>
        <v>I</v>
      </c>
      <c r="C407" s="54">
        <f t="shared" si="38"/>
        <v>51634.640299999999</v>
      </c>
      <c r="D407" t="str">
        <f t="shared" si="39"/>
        <v>vis</v>
      </c>
      <c r="E407">
        <f>VLOOKUP(C407,Active!C$21:E$948,3,FALSE)</f>
        <v>8465.9195786901</v>
      </c>
      <c r="F407" s="2" t="s">
        <v>287</v>
      </c>
      <c r="G407" t="str">
        <f t="shared" si="40"/>
        <v>51634.6403</v>
      </c>
      <c r="H407" s="54">
        <f t="shared" si="41"/>
        <v>8466</v>
      </c>
      <c r="I407" s="95" t="s">
        <v>1492</v>
      </c>
      <c r="J407" s="96" t="s">
        <v>1493</v>
      </c>
      <c r="K407" s="95">
        <v>8466</v>
      </c>
      <c r="L407" s="95" t="s">
        <v>1494</v>
      </c>
      <c r="M407" s="96" t="s">
        <v>919</v>
      </c>
      <c r="N407" s="96" t="s">
        <v>1175</v>
      </c>
      <c r="O407" s="97" t="s">
        <v>1100</v>
      </c>
      <c r="P407" s="97" t="s">
        <v>200</v>
      </c>
    </row>
    <row r="408" spans="1:16" x14ac:dyDescent="0.2">
      <c r="A408" s="54" t="str">
        <f t="shared" si="36"/>
        <v> AOEB 7 </v>
      </c>
      <c r="B408" s="2" t="str">
        <f t="shared" si="37"/>
        <v>I</v>
      </c>
      <c r="C408" s="54">
        <f t="shared" si="38"/>
        <v>51634.648000000001</v>
      </c>
      <c r="D408" t="str">
        <f t="shared" si="39"/>
        <v>vis</v>
      </c>
      <c r="E408">
        <f>VLOOKUP(C408,Active!C$21:E$948,3,FALSE)</f>
        <v>8465.9307806453544</v>
      </c>
      <c r="F408" s="2" t="s">
        <v>287</v>
      </c>
      <c r="G408" t="str">
        <f t="shared" si="40"/>
        <v>51634.648</v>
      </c>
      <c r="H408" s="54">
        <f t="shared" si="41"/>
        <v>8466</v>
      </c>
      <c r="I408" s="95" t="s">
        <v>1495</v>
      </c>
      <c r="J408" s="96" t="s">
        <v>1496</v>
      </c>
      <c r="K408" s="95">
        <v>8466</v>
      </c>
      <c r="L408" s="95" t="s">
        <v>1008</v>
      </c>
      <c r="M408" s="96" t="s">
        <v>291</v>
      </c>
      <c r="N408" s="96"/>
      <c r="O408" s="97" t="s">
        <v>992</v>
      </c>
      <c r="P408" s="97" t="s">
        <v>200</v>
      </c>
    </row>
    <row r="409" spans="1:16" x14ac:dyDescent="0.2">
      <c r="A409" s="54" t="str">
        <f t="shared" si="36"/>
        <v> BRNO 32 </v>
      </c>
      <c r="B409" s="2" t="str">
        <f t="shared" si="37"/>
        <v>I</v>
      </c>
      <c r="C409" s="54">
        <f t="shared" si="38"/>
        <v>51663.5164</v>
      </c>
      <c r="D409" t="str">
        <f t="shared" si="39"/>
        <v>vis</v>
      </c>
      <c r="E409">
        <f>VLOOKUP(C409,Active!C$21:E$948,3,FALSE)</f>
        <v>8507.9285111583158</v>
      </c>
      <c r="F409" s="2" t="s">
        <v>287</v>
      </c>
      <c r="G409" t="str">
        <f t="shared" si="40"/>
        <v>51663.5164</v>
      </c>
      <c r="H409" s="54">
        <f t="shared" si="41"/>
        <v>8508</v>
      </c>
      <c r="I409" s="95" t="s">
        <v>1497</v>
      </c>
      <c r="J409" s="96" t="s">
        <v>1498</v>
      </c>
      <c r="K409" s="95">
        <v>8508</v>
      </c>
      <c r="L409" s="95" t="s">
        <v>1499</v>
      </c>
      <c r="M409" s="96" t="s">
        <v>291</v>
      </c>
      <c r="N409" s="96"/>
      <c r="O409" s="97" t="s">
        <v>1500</v>
      </c>
      <c r="P409" s="97" t="s">
        <v>189</v>
      </c>
    </row>
    <row r="410" spans="1:16" x14ac:dyDescent="0.2">
      <c r="A410" s="54" t="str">
        <f t="shared" si="36"/>
        <v> AOEB 7 </v>
      </c>
      <c r="B410" s="2" t="str">
        <f t="shared" si="37"/>
        <v>I</v>
      </c>
      <c r="C410" s="54">
        <f t="shared" si="38"/>
        <v>51667.637999999999</v>
      </c>
      <c r="D410" t="str">
        <f t="shared" si="39"/>
        <v>vis</v>
      </c>
      <c r="E410">
        <f>VLOOKUP(C410,Active!C$21:E$948,3,FALSE)</f>
        <v>8513.9246122959667</v>
      </c>
      <c r="F410" s="2" t="s">
        <v>287</v>
      </c>
      <c r="G410" t="str">
        <f t="shared" si="40"/>
        <v>51667.638</v>
      </c>
      <c r="H410" s="54">
        <f t="shared" si="41"/>
        <v>8514</v>
      </c>
      <c r="I410" s="95" t="s">
        <v>1501</v>
      </c>
      <c r="J410" s="96" t="s">
        <v>1502</v>
      </c>
      <c r="K410" s="95">
        <v>8514</v>
      </c>
      <c r="L410" s="95" t="s">
        <v>952</v>
      </c>
      <c r="M410" s="96" t="s">
        <v>291</v>
      </c>
      <c r="N410" s="96"/>
      <c r="O410" s="97" t="s">
        <v>499</v>
      </c>
      <c r="P410" s="97" t="s">
        <v>200</v>
      </c>
    </row>
    <row r="411" spans="1:16" x14ac:dyDescent="0.2">
      <c r="A411" s="54" t="str">
        <f t="shared" si="36"/>
        <v> AOEB 7 </v>
      </c>
      <c r="B411" s="2" t="str">
        <f t="shared" si="37"/>
        <v>I</v>
      </c>
      <c r="C411" s="54">
        <f t="shared" si="38"/>
        <v>51693.752</v>
      </c>
      <c r="D411" t="str">
        <f t="shared" si="39"/>
        <v>vis</v>
      </c>
      <c r="E411">
        <f>VLOOKUP(C411,Active!C$21:E$948,3,FALSE)</f>
        <v>8551.9152433879408</v>
      </c>
      <c r="F411" s="2" t="s">
        <v>287</v>
      </c>
      <c r="G411" t="str">
        <f t="shared" si="40"/>
        <v>51693.752</v>
      </c>
      <c r="H411" s="54">
        <f t="shared" si="41"/>
        <v>8552</v>
      </c>
      <c r="I411" s="95" t="s">
        <v>1503</v>
      </c>
      <c r="J411" s="96" t="s">
        <v>1504</v>
      </c>
      <c r="K411" s="95">
        <v>8552</v>
      </c>
      <c r="L411" s="95" t="s">
        <v>1505</v>
      </c>
      <c r="M411" s="96" t="s">
        <v>291</v>
      </c>
      <c r="N411" s="96"/>
      <c r="O411" s="97" t="s">
        <v>445</v>
      </c>
      <c r="P411" s="97" t="s">
        <v>200</v>
      </c>
    </row>
    <row r="412" spans="1:16" x14ac:dyDescent="0.2">
      <c r="A412" s="54" t="str">
        <f t="shared" si="36"/>
        <v> AOEB 7 </v>
      </c>
      <c r="B412" s="2" t="str">
        <f t="shared" si="37"/>
        <v>I</v>
      </c>
      <c r="C412" s="54">
        <f t="shared" si="38"/>
        <v>51935.716999999997</v>
      </c>
      <c r="D412" t="str">
        <f t="shared" si="39"/>
        <v>vis</v>
      </c>
      <c r="E412">
        <f>VLOOKUP(C412,Active!C$21:E$948,3,FALSE)</f>
        <v>8903.9257761354693</v>
      </c>
      <c r="F412" s="2" t="s">
        <v>287</v>
      </c>
      <c r="G412" t="str">
        <f t="shared" si="40"/>
        <v>51935.717</v>
      </c>
      <c r="H412" s="54">
        <f t="shared" si="41"/>
        <v>8904</v>
      </c>
      <c r="I412" s="95" t="s">
        <v>1506</v>
      </c>
      <c r="J412" s="96" t="s">
        <v>1507</v>
      </c>
      <c r="K412" s="95">
        <v>8904</v>
      </c>
      <c r="L412" s="95" t="s">
        <v>660</v>
      </c>
      <c r="M412" s="96" t="s">
        <v>919</v>
      </c>
      <c r="N412" s="96" t="s">
        <v>1175</v>
      </c>
      <c r="O412" s="97" t="s">
        <v>1182</v>
      </c>
      <c r="P412" s="97" t="s">
        <v>200</v>
      </c>
    </row>
    <row r="413" spans="1:16" x14ac:dyDescent="0.2">
      <c r="A413" s="54" t="str">
        <f t="shared" si="36"/>
        <v> AOEB 7 </v>
      </c>
      <c r="B413" s="2" t="str">
        <f t="shared" si="37"/>
        <v>I</v>
      </c>
      <c r="C413" s="54">
        <f t="shared" si="38"/>
        <v>51946.711300000003</v>
      </c>
      <c r="D413" t="str">
        <f t="shared" si="39"/>
        <v>vis</v>
      </c>
      <c r="E413">
        <f>VLOOKUP(C413,Active!C$21:E$948,3,FALSE)</f>
        <v>8919.9202769938092</v>
      </c>
      <c r="F413" s="2" t="s">
        <v>287</v>
      </c>
      <c r="G413" t="str">
        <f t="shared" si="40"/>
        <v>51946.7113</v>
      </c>
      <c r="H413" s="54">
        <f t="shared" si="41"/>
        <v>8920</v>
      </c>
      <c r="I413" s="95" t="s">
        <v>1508</v>
      </c>
      <c r="J413" s="96" t="s">
        <v>1509</v>
      </c>
      <c r="K413" s="95">
        <v>8920</v>
      </c>
      <c r="L413" s="95" t="s">
        <v>1510</v>
      </c>
      <c r="M413" s="96" t="s">
        <v>919</v>
      </c>
      <c r="N413" s="96" t="s">
        <v>1175</v>
      </c>
      <c r="O413" s="97" t="s">
        <v>1511</v>
      </c>
      <c r="P413" s="97" t="s">
        <v>200</v>
      </c>
    </row>
    <row r="414" spans="1:16" x14ac:dyDescent="0.2">
      <c r="A414" s="54" t="str">
        <f t="shared" si="36"/>
        <v> AOEB 7 </v>
      </c>
      <c r="B414" s="2" t="str">
        <f t="shared" si="37"/>
        <v>I</v>
      </c>
      <c r="C414" s="54">
        <f t="shared" si="38"/>
        <v>51957.71</v>
      </c>
      <c r="D414" t="str">
        <f t="shared" si="39"/>
        <v>vis</v>
      </c>
      <c r="E414">
        <f>VLOOKUP(C414,Active!C$21:E$948,3,FALSE)</f>
        <v>8935.9211789694218</v>
      </c>
      <c r="F414" s="2" t="s">
        <v>287</v>
      </c>
      <c r="G414" t="str">
        <f t="shared" si="40"/>
        <v>51957.710</v>
      </c>
      <c r="H414" s="54">
        <f t="shared" si="41"/>
        <v>8936</v>
      </c>
      <c r="I414" s="95" t="s">
        <v>1512</v>
      </c>
      <c r="J414" s="96" t="s">
        <v>1513</v>
      </c>
      <c r="K414" s="95">
        <v>8936</v>
      </c>
      <c r="L414" s="95" t="s">
        <v>965</v>
      </c>
      <c r="M414" s="96" t="s">
        <v>291</v>
      </c>
      <c r="N414" s="96"/>
      <c r="O414" s="97" t="s">
        <v>445</v>
      </c>
      <c r="P414" s="97" t="s">
        <v>200</v>
      </c>
    </row>
    <row r="415" spans="1:16" x14ac:dyDescent="0.2">
      <c r="A415" s="54" t="str">
        <f t="shared" si="36"/>
        <v> AOEB 7 </v>
      </c>
      <c r="B415" s="2" t="str">
        <f t="shared" si="37"/>
        <v>I</v>
      </c>
      <c r="C415" s="54">
        <f t="shared" si="38"/>
        <v>51979.71</v>
      </c>
      <c r="D415" t="str">
        <f t="shared" si="39"/>
        <v>vis</v>
      </c>
      <c r="E415">
        <f>VLOOKUP(C415,Active!C$21:E$948,3,FALSE)</f>
        <v>8967.9267653990537</v>
      </c>
      <c r="F415" s="2" t="s">
        <v>287</v>
      </c>
      <c r="G415" t="str">
        <f t="shared" si="40"/>
        <v>51979.7100</v>
      </c>
      <c r="H415" s="54">
        <f t="shared" si="41"/>
        <v>8968</v>
      </c>
      <c r="I415" s="95" t="s">
        <v>1514</v>
      </c>
      <c r="J415" s="96" t="s">
        <v>1515</v>
      </c>
      <c r="K415" s="95">
        <v>8968</v>
      </c>
      <c r="L415" s="95" t="s">
        <v>1094</v>
      </c>
      <c r="M415" s="96" t="s">
        <v>919</v>
      </c>
      <c r="N415" s="96" t="s">
        <v>1175</v>
      </c>
      <c r="O415" s="97" t="s">
        <v>1182</v>
      </c>
      <c r="P415" s="97" t="s">
        <v>200</v>
      </c>
    </row>
    <row r="416" spans="1:16" x14ac:dyDescent="0.2">
      <c r="A416" s="54" t="str">
        <f t="shared" si="36"/>
        <v> AOEB 7 </v>
      </c>
      <c r="B416" s="2" t="str">
        <f t="shared" si="37"/>
        <v>I</v>
      </c>
      <c r="C416" s="54">
        <f t="shared" si="38"/>
        <v>52002.385000000002</v>
      </c>
      <c r="D416" t="str">
        <f t="shared" si="39"/>
        <v>vis</v>
      </c>
      <c r="E416">
        <f>VLOOKUP(C416,Active!C$21:E$948,3,FALSE)</f>
        <v>9000.9143414123264</v>
      </c>
      <c r="F416" s="2" t="s">
        <v>287</v>
      </c>
      <c r="G416" t="str">
        <f t="shared" si="40"/>
        <v>52002.385</v>
      </c>
      <c r="H416" s="54">
        <f t="shared" si="41"/>
        <v>9001</v>
      </c>
      <c r="I416" s="95" t="s">
        <v>1516</v>
      </c>
      <c r="J416" s="96" t="s">
        <v>1517</v>
      </c>
      <c r="K416" s="95">
        <v>9001</v>
      </c>
      <c r="L416" s="95" t="s">
        <v>1518</v>
      </c>
      <c r="M416" s="96" t="s">
        <v>291</v>
      </c>
      <c r="N416" s="96"/>
      <c r="O416" s="97" t="s">
        <v>1519</v>
      </c>
      <c r="P416" s="97" t="s">
        <v>200</v>
      </c>
    </row>
    <row r="417" spans="1:16" x14ac:dyDescent="0.2">
      <c r="A417" s="54" t="str">
        <f t="shared" si="36"/>
        <v> AOEB 7 </v>
      </c>
      <c r="B417" s="2" t="str">
        <f t="shared" si="37"/>
        <v>I</v>
      </c>
      <c r="C417" s="54">
        <f t="shared" si="38"/>
        <v>52021.633000000002</v>
      </c>
      <c r="D417" t="str">
        <f t="shared" si="39"/>
        <v>vis</v>
      </c>
      <c r="E417">
        <f>VLOOKUP(C417,Active!C$21:E$948,3,FALSE)</f>
        <v>9028.9163199394861</v>
      </c>
      <c r="F417" s="2" t="s">
        <v>287</v>
      </c>
      <c r="G417" t="str">
        <f t="shared" si="40"/>
        <v>52021.633</v>
      </c>
      <c r="H417" s="54">
        <f t="shared" si="41"/>
        <v>9029</v>
      </c>
      <c r="I417" s="95" t="s">
        <v>1520</v>
      </c>
      <c r="J417" s="96" t="s">
        <v>1521</v>
      </c>
      <c r="K417" s="95">
        <v>9029</v>
      </c>
      <c r="L417" s="95" t="s">
        <v>1505</v>
      </c>
      <c r="M417" s="96" t="s">
        <v>291</v>
      </c>
      <c r="N417" s="96"/>
      <c r="O417" s="97" t="s">
        <v>445</v>
      </c>
      <c r="P417" s="97" t="s">
        <v>200</v>
      </c>
    </row>
    <row r="418" spans="1:16" x14ac:dyDescent="0.2">
      <c r="A418" s="54" t="str">
        <f t="shared" si="36"/>
        <v> AOEB 7 </v>
      </c>
      <c r="B418" s="2" t="str">
        <f t="shared" si="37"/>
        <v>I</v>
      </c>
      <c r="C418" s="54">
        <f t="shared" si="38"/>
        <v>52026.442000000003</v>
      </c>
      <c r="D418" t="str">
        <f t="shared" si="39"/>
        <v>vis</v>
      </c>
      <c r="E418">
        <f>VLOOKUP(C418,Active!C$21:E$948,3,FALSE)</f>
        <v>9035.9124501731294</v>
      </c>
      <c r="F418" s="2" t="s">
        <v>287</v>
      </c>
      <c r="G418" t="str">
        <f t="shared" si="40"/>
        <v>52026.442</v>
      </c>
      <c r="H418" s="54">
        <f t="shared" si="41"/>
        <v>9036</v>
      </c>
      <c r="I418" s="95" t="s">
        <v>1522</v>
      </c>
      <c r="J418" s="96" t="s">
        <v>1523</v>
      </c>
      <c r="K418" s="95">
        <v>9036</v>
      </c>
      <c r="L418" s="95" t="s">
        <v>1524</v>
      </c>
      <c r="M418" s="96" t="s">
        <v>291</v>
      </c>
      <c r="N418" s="96"/>
      <c r="O418" s="97" t="s">
        <v>1519</v>
      </c>
      <c r="P418" s="97" t="s">
        <v>200</v>
      </c>
    </row>
    <row r="419" spans="1:16" x14ac:dyDescent="0.2">
      <c r="A419" s="54" t="str">
        <f t="shared" si="36"/>
        <v> AOEB 7 </v>
      </c>
      <c r="B419" s="2" t="str">
        <f t="shared" si="37"/>
        <v>I</v>
      </c>
      <c r="C419" s="54">
        <f t="shared" si="38"/>
        <v>52054.633099999999</v>
      </c>
      <c r="D419" t="str">
        <f t="shared" si="39"/>
        <v>vis</v>
      </c>
      <c r="E419">
        <f>VLOOKUP(C419,Active!C$21:E$948,3,FALSE)</f>
        <v>9076.9248450638679</v>
      </c>
      <c r="F419" s="2" t="s">
        <v>287</v>
      </c>
      <c r="G419" t="str">
        <f t="shared" si="40"/>
        <v>52054.6331</v>
      </c>
      <c r="H419" s="54">
        <f t="shared" si="41"/>
        <v>9077</v>
      </c>
      <c r="I419" s="95" t="s">
        <v>1525</v>
      </c>
      <c r="J419" s="96" t="s">
        <v>1526</v>
      </c>
      <c r="K419" s="95">
        <v>9077</v>
      </c>
      <c r="L419" s="95" t="s">
        <v>1077</v>
      </c>
      <c r="M419" s="96" t="s">
        <v>919</v>
      </c>
      <c r="N419" s="96" t="s">
        <v>1175</v>
      </c>
      <c r="O419" s="97" t="s">
        <v>1182</v>
      </c>
      <c r="P419" s="97" t="s">
        <v>200</v>
      </c>
    </row>
    <row r="420" spans="1:16" x14ac:dyDescent="0.2">
      <c r="A420" s="54" t="str">
        <f t="shared" si="36"/>
        <v> AOEB 7 </v>
      </c>
      <c r="B420" s="2" t="str">
        <f t="shared" si="37"/>
        <v>I</v>
      </c>
      <c r="C420" s="54">
        <f t="shared" si="38"/>
        <v>52069.754000000001</v>
      </c>
      <c r="D420" t="str">
        <f t="shared" si="39"/>
        <v>vis</v>
      </c>
      <c r="E420">
        <f>VLOOKUP(C420,Active!C$21:E$948,3,FALSE)</f>
        <v>9098.9227210567715</v>
      </c>
      <c r="F420" s="2" t="s">
        <v>287</v>
      </c>
      <c r="G420" t="str">
        <f t="shared" si="40"/>
        <v>52069.754</v>
      </c>
      <c r="H420" s="54">
        <f t="shared" si="41"/>
        <v>9099</v>
      </c>
      <c r="I420" s="95" t="s">
        <v>1527</v>
      </c>
      <c r="J420" s="96" t="s">
        <v>1528</v>
      </c>
      <c r="K420" s="95">
        <v>9099</v>
      </c>
      <c r="L420" s="95" t="s">
        <v>985</v>
      </c>
      <c r="M420" s="96" t="s">
        <v>291</v>
      </c>
      <c r="N420" s="96"/>
      <c r="O420" s="97" t="s">
        <v>445</v>
      </c>
      <c r="P420" s="97" t="s">
        <v>200</v>
      </c>
    </row>
    <row r="421" spans="1:16" x14ac:dyDescent="0.2">
      <c r="A421" s="54" t="str">
        <f t="shared" si="36"/>
        <v> AOEB 7 </v>
      </c>
      <c r="B421" s="2" t="str">
        <f t="shared" si="37"/>
        <v>I</v>
      </c>
      <c r="C421" s="54">
        <f t="shared" si="38"/>
        <v>52307.595000000001</v>
      </c>
      <c r="D421" t="str">
        <f t="shared" si="39"/>
        <v>vis</v>
      </c>
      <c r="E421">
        <f>VLOOKUP(C421,Active!C$21:E$948,3,FALSE)</f>
        <v>9444.9336611481322</v>
      </c>
      <c r="F421" s="2" t="s">
        <v>287</v>
      </c>
      <c r="G421" t="str">
        <f t="shared" si="40"/>
        <v>52307.595</v>
      </c>
      <c r="H421" s="54">
        <f t="shared" si="41"/>
        <v>9445</v>
      </c>
      <c r="I421" s="95" t="s">
        <v>1529</v>
      </c>
      <c r="J421" s="96" t="s">
        <v>1530</v>
      </c>
      <c r="K421" s="95">
        <v>9445</v>
      </c>
      <c r="L421" s="95" t="s">
        <v>988</v>
      </c>
      <c r="M421" s="96" t="s">
        <v>291</v>
      </c>
      <c r="N421" s="96"/>
      <c r="O421" s="97" t="s">
        <v>445</v>
      </c>
      <c r="P421" s="97" t="s">
        <v>200</v>
      </c>
    </row>
    <row r="422" spans="1:16" x14ac:dyDescent="0.2">
      <c r="A422" s="54" t="str">
        <f t="shared" si="36"/>
        <v> AOEB 10 </v>
      </c>
      <c r="B422" s="2" t="str">
        <f t="shared" si="37"/>
        <v>I</v>
      </c>
      <c r="C422" s="54">
        <f t="shared" si="38"/>
        <v>52318.584199999998</v>
      </c>
      <c r="D422" t="str">
        <f t="shared" si="39"/>
        <v>vis</v>
      </c>
      <c r="E422">
        <f>VLOOKUP(C422,Active!C$21:E$948,3,FALSE)</f>
        <v>9460.9207425296045</v>
      </c>
      <c r="F422" s="2" t="s">
        <v>287</v>
      </c>
      <c r="G422" t="str">
        <f t="shared" si="40"/>
        <v>52318.5842</v>
      </c>
      <c r="H422" s="54">
        <f t="shared" si="41"/>
        <v>9461</v>
      </c>
      <c r="I422" s="95" t="s">
        <v>1531</v>
      </c>
      <c r="J422" s="96" t="s">
        <v>1532</v>
      </c>
      <c r="K422" s="95">
        <v>9461</v>
      </c>
      <c r="L422" s="95" t="s">
        <v>1533</v>
      </c>
      <c r="M422" s="96" t="s">
        <v>919</v>
      </c>
      <c r="N422" s="96" t="s">
        <v>1175</v>
      </c>
      <c r="O422" s="97" t="s">
        <v>1100</v>
      </c>
      <c r="P422" s="97" t="s">
        <v>204</v>
      </c>
    </row>
    <row r="423" spans="1:16" x14ac:dyDescent="0.2">
      <c r="A423" s="54" t="str">
        <f t="shared" si="36"/>
        <v> AOEB 7 </v>
      </c>
      <c r="B423" s="2" t="str">
        <f t="shared" si="37"/>
        <v>I</v>
      </c>
      <c r="C423" s="54">
        <f t="shared" si="38"/>
        <v>52333.7065</v>
      </c>
      <c r="D423" t="str">
        <f t="shared" si="39"/>
        <v>vis</v>
      </c>
      <c r="E423">
        <f>VLOOKUP(C423,Active!C$21:E$948,3,FALSE)</f>
        <v>9482.9206552416454</v>
      </c>
      <c r="F423" s="2" t="s">
        <v>287</v>
      </c>
      <c r="G423" t="str">
        <f t="shared" si="40"/>
        <v>52333.7065</v>
      </c>
      <c r="H423" s="54">
        <f t="shared" si="41"/>
        <v>9483</v>
      </c>
      <c r="I423" s="95" t="s">
        <v>1534</v>
      </c>
      <c r="J423" s="96" t="s">
        <v>1535</v>
      </c>
      <c r="K423" s="95">
        <v>9483</v>
      </c>
      <c r="L423" s="95" t="s">
        <v>1533</v>
      </c>
      <c r="M423" s="96" t="s">
        <v>919</v>
      </c>
      <c r="N423" s="96" t="s">
        <v>1175</v>
      </c>
      <c r="O423" s="97" t="s">
        <v>1182</v>
      </c>
      <c r="P423" s="97" t="s">
        <v>200</v>
      </c>
    </row>
    <row r="424" spans="1:16" x14ac:dyDescent="0.2">
      <c r="A424" s="54" t="str">
        <f t="shared" si="36"/>
        <v> AOEB 7 </v>
      </c>
      <c r="B424" s="2" t="str">
        <f t="shared" si="37"/>
        <v>I</v>
      </c>
      <c r="C424" s="54">
        <f t="shared" si="38"/>
        <v>52342.642</v>
      </c>
      <c r="D424" t="str">
        <f t="shared" si="39"/>
        <v>vis</v>
      </c>
      <c r="E424">
        <f>VLOOKUP(C424,Active!C$21:E$948,3,FALSE)</f>
        <v>9495.9200151299174</v>
      </c>
      <c r="F424" s="2" t="s">
        <v>287</v>
      </c>
      <c r="G424" t="str">
        <f t="shared" si="40"/>
        <v>52342.642</v>
      </c>
      <c r="H424" s="54">
        <f t="shared" si="41"/>
        <v>9496</v>
      </c>
      <c r="I424" s="95" t="s">
        <v>1536</v>
      </c>
      <c r="J424" s="96" t="s">
        <v>1537</v>
      </c>
      <c r="K424" s="95">
        <v>9496</v>
      </c>
      <c r="L424" s="95" t="s">
        <v>991</v>
      </c>
      <c r="M424" s="96" t="s">
        <v>291</v>
      </c>
      <c r="N424" s="96"/>
      <c r="O424" s="97" t="s">
        <v>977</v>
      </c>
      <c r="P424" s="97" t="s">
        <v>200</v>
      </c>
    </row>
    <row r="425" spans="1:16" x14ac:dyDescent="0.2">
      <c r="A425" s="54" t="str">
        <f t="shared" si="36"/>
        <v> AOEB 7 </v>
      </c>
      <c r="B425" s="2" t="str">
        <f t="shared" si="37"/>
        <v>I</v>
      </c>
      <c r="C425" s="54">
        <f t="shared" si="38"/>
        <v>52342.642599999999</v>
      </c>
      <c r="D425" t="str">
        <f t="shared" si="39"/>
        <v>vis</v>
      </c>
      <c r="E425">
        <f>VLOOKUP(C425,Active!C$21:E$948,3,FALSE)</f>
        <v>9495.9208880095466</v>
      </c>
      <c r="F425" s="2" t="s">
        <v>287</v>
      </c>
      <c r="G425" t="str">
        <f t="shared" si="40"/>
        <v>52342.6426</v>
      </c>
      <c r="H425" s="54">
        <f t="shared" si="41"/>
        <v>9496</v>
      </c>
      <c r="I425" s="95" t="s">
        <v>1538</v>
      </c>
      <c r="J425" s="96" t="s">
        <v>1539</v>
      </c>
      <c r="K425" s="95">
        <v>9496</v>
      </c>
      <c r="L425" s="95" t="s">
        <v>1540</v>
      </c>
      <c r="M425" s="96" t="s">
        <v>919</v>
      </c>
      <c r="N425" s="96" t="s">
        <v>1175</v>
      </c>
      <c r="O425" s="97" t="s">
        <v>1182</v>
      </c>
      <c r="P425" s="97" t="s">
        <v>200</v>
      </c>
    </row>
    <row r="426" spans="1:16" x14ac:dyDescent="0.2">
      <c r="A426" s="54" t="str">
        <f t="shared" si="36"/>
        <v> AOEB 7 </v>
      </c>
      <c r="B426" s="2" t="str">
        <f t="shared" si="37"/>
        <v>I</v>
      </c>
      <c r="C426" s="54">
        <f t="shared" si="38"/>
        <v>52384.572500000002</v>
      </c>
      <c r="D426" t="str">
        <f t="shared" si="39"/>
        <v>vis</v>
      </c>
      <c r="E426">
        <f>VLOOKUP(C426,Active!C$21:E$948,3,FALSE)</f>
        <v>9556.9204806657235</v>
      </c>
      <c r="F426" s="2" t="s">
        <v>287</v>
      </c>
      <c r="G426" t="str">
        <f t="shared" si="40"/>
        <v>52384.5725</v>
      </c>
      <c r="H426" s="54">
        <f t="shared" si="41"/>
        <v>9557</v>
      </c>
      <c r="I426" s="95" t="s">
        <v>1541</v>
      </c>
      <c r="J426" s="96" t="s">
        <v>1542</v>
      </c>
      <c r="K426" s="95">
        <v>9557</v>
      </c>
      <c r="L426" s="95" t="s">
        <v>1543</v>
      </c>
      <c r="M426" s="96" t="s">
        <v>919</v>
      </c>
      <c r="N426" s="96" t="s">
        <v>1175</v>
      </c>
      <c r="O426" s="97" t="s">
        <v>1182</v>
      </c>
      <c r="P426" s="97" t="s">
        <v>200</v>
      </c>
    </row>
    <row r="427" spans="1:16" x14ac:dyDescent="0.2">
      <c r="A427" s="54" t="str">
        <f t="shared" si="36"/>
        <v> AOEB 10 </v>
      </c>
      <c r="B427" s="2" t="str">
        <f t="shared" si="37"/>
        <v>I</v>
      </c>
      <c r="C427" s="54">
        <f t="shared" si="38"/>
        <v>52638.9041</v>
      </c>
      <c r="D427" t="str">
        <f t="shared" si="39"/>
        <v>vis</v>
      </c>
      <c r="E427">
        <f>VLOOKUP(C427,Active!C$21:E$948,3,FALSE)</f>
        <v>9926.9219354651032</v>
      </c>
      <c r="F427" s="2" t="s">
        <v>287</v>
      </c>
      <c r="G427" t="str">
        <f t="shared" si="40"/>
        <v>52638.9041</v>
      </c>
      <c r="H427" s="54">
        <f t="shared" si="41"/>
        <v>9927</v>
      </c>
      <c r="I427" s="95" t="s">
        <v>1544</v>
      </c>
      <c r="J427" s="96" t="s">
        <v>1545</v>
      </c>
      <c r="K427" s="95">
        <v>9927</v>
      </c>
      <c r="L427" s="95" t="s">
        <v>1110</v>
      </c>
      <c r="M427" s="96" t="s">
        <v>919</v>
      </c>
      <c r="N427" s="96" t="s">
        <v>1175</v>
      </c>
      <c r="O427" s="97" t="s">
        <v>1182</v>
      </c>
      <c r="P427" s="97" t="s">
        <v>204</v>
      </c>
    </row>
    <row r="428" spans="1:16" x14ac:dyDescent="0.2">
      <c r="A428" s="54" t="str">
        <f t="shared" si="36"/>
        <v>IBVS 5493 </v>
      </c>
      <c r="B428" s="2" t="str">
        <f t="shared" si="37"/>
        <v>I</v>
      </c>
      <c r="C428" s="54">
        <f t="shared" si="38"/>
        <v>52649.902699999999</v>
      </c>
      <c r="D428" t="str">
        <f t="shared" si="39"/>
        <v>vis</v>
      </c>
      <c r="E428" t="e">
        <f>VLOOKUP(C428,Active!C$21:E$948,3,FALSE)</f>
        <v>#N/A</v>
      </c>
      <c r="F428" s="2" t="s">
        <v>287</v>
      </c>
      <c r="G428" t="str">
        <f t="shared" si="40"/>
        <v>52649.9027</v>
      </c>
      <c r="H428" s="54">
        <f t="shared" si="41"/>
        <v>9943</v>
      </c>
      <c r="I428" s="95" t="s">
        <v>1546</v>
      </c>
      <c r="J428" s="96" t="s">
        <v>1547</v>
      </c>
      <c r="K428" s="95">
        <v>9943</v>
      </c>
      <c r="L428" s="95" t="s">
        <v>1048</v>
      </c>
      <c r="M428" s="96" t="s">
        <v>335</v>
      </c>
      <c r="N428" s="96" t="s">
        <v>336</v>
      </c>
      <c r="O428" s="97" t="s">
        <v>1033</v>
      </c>
      <c r="P428" s="98" t="s">
        <v>1034</v>
      </c>
    </row>
    <row r="429" spans="1:16" x14ac:dyDescent="0.2">
      <c r="A429" s="54" t="str">
        <f t="shared" si="36"/>
        <v> AOEB 10 </v>
      </c>
      <c r="B429" s="2" t="str">
        <f t="shared" si="37"/>
        <v>I</v>
      </c>
      <c r="C429" s="54">
        <f t="shared" si="38"/>
        <v>52694.578999999998</v>
      </c>
      <c r="D429" t="str">
        <f t="shared" si="39"/>
        <v>vis</v>
      </c>
      <c r="E429">
        <f>VLOOKUP(C429,Active!C$21:E$948,3,FALSE)</f>
        <v>10007.917745642877</v>
      </c>
      <c r="F429" s="2" t="s">
        <v>287</v>
      </c>
      <c r="G429" t="str">
        <f t="shared" si="40"/>
        <v>52694.579</v>
      </c>
      <c r="H429" s="54">
        <f t="shared" si="41"/>
        <v>10008</v>
      </c>
      <c r="I429" s="95" t="s">
        <v>1548</v>
      </c>
      <c r="J429" s="96" t="s">
        <v>1549</v>
      </c>
      <c r="K429" s="95">
        <v>10008</v>
      </c>
      <c r="L429" s="95" t="s">
        <v>995</v>
      </c>
      <c r="M429" s="96" t="s">
        <v>291</v>
      </c>
      <c r="N429" s="96"/>
      <c r="O429" s="97" t="s">
        <v>977</v>
      </c>
      <c r="P429" s="97" t="s">
        <v>204</v>
      </c>
    </row>
    <row r="430" spans="1:16" x14ac:dyDescent="0.2">
      <c r="A430" s="54" t="str">
        <f t="shared" si="36"/>
        <v> AOEB 10 </v>
      </c>
      <c r="B430" s="2" t="str">
        <f t="shared" si="37"/>
        <v>I</v>
      </c>
      <c r="C430" s="54">
        <f t="shared" si="38"/>
        <v>52696.644500000002</v>
      </c>
      <c r="D430" t="str">
        <f t="shared" si="39"/>
        <v>vis</v>
      </c>
      <c r="E430">
        <f>VLOOKUP(C430,Active!C$21:E$948,3,FALSE)</f>
        <v>10010.922633768811</v>
      </c>
      <c r="F430" s="2" t="s">
        <v>287</v>
      </c>
      <c r="G430" t="str">
        <f t="shared" si="40"/>
        <v>52696.6445</v>
      </c>
      <c r="H430" s="54">
        <f t="shared" si="41"/>
        <v>10011</v>
      </c>
      <c r="I430" s="95" t="s">
        <v>1550</v>
      </c>
      <c r="J430" s="96" t="s">
        <v>1551</v>
      </c>
      <c r="K430" s="95">
        <v>10011</v>
      </c>
      <c r="L430" s="95" t="s">
        <v>1552</v>
      </c>
      <c r="M430" s="96" t="s">
        <v>919</v>
      </c>
      <c r="N430" s="96" t="s">
        <v>1175</v>
      </c>
      <c r="O430" s="97" t="s">
        <v>1553</v>
      </c>
      <c r="P430" s="97" t="s">
        <v>204</v>
      </c>
    </row>
    <row r="431" spans="1:16" x14ac:dyDescent="0.2">
      <c r="A431" s="54" t="str">
        <f t="shared" si="36"/>
        <v> AOEB 10 </v>
      </c>
      <c r="B431" s="2" t="str">
        <f t="shared" si="37"/>
        <v>I</v>
      </c>
      <c r="C431" s="54">
        <f t="shared" si="38"/>
        <v>52727.574000000001</v>
      </c>
      <c r="D431" t="str">
        <f t="shared" si="39"/>
        <v>vis</v>
      </c>
      <c r="E431">
        <f>VLOOKUP(C431,Active!C$21:E$948,3,FALSE)</f>
        <v>10055.918851290411</v>
      </c>
      <c r="F431" s="2" t="s">
        <v>287</v>
      </c>
      <c r="G431" t="str">
        <f t="shared" si="40"/>
        <v>52727.574</v>
      </c>
      <c r="H431" s="54">
        <f t="shared" si="41"/>
        <v>10056</v>
      </c>
      <c r="I431" s="95" t="s">
        <v>1554</v>
      </c>
      <c r="J431" s="96" t="s">
        <v>1555</v>
      </c>
      <c r="K431" s="95" t="s">
        <v>1556</v>
      </c>
      <c r="L431" s="95" t="s">
        <v>1005</v>
      </c>
      <c r="M431" s="96" t="s">
        <v>291</v>
      </c>
      <c r="N431" s="96"/>
      <c r="O431" s="97" t="s">
        <v>977</v>
      </c>
      <c r="P431" s="97" t="s">
        <v>204</v>
      </c>
    </row>
    <row r="432" spans="1:16" x14ac:dyDescent="0.2">
      <c r="A432" s="54" t="str">
        <f t="shared" si="36"/>
        <v> AOEB 10 </v>
      </c>
      <c r="B432" s="2" t="str">
        <f t="shared" si="37"/>
        <v>I</v>
      </c>
      <c r="C432" s="54">
        <f t="shared" si="38"/>
        <v>52740.636899999998</v>
      </c>
      <c r="D432" t="str">
        <f t="shared" si="39"/>
        <v>vis</v>
      </c>
      <c r="E432">
        <f>VLOOKUP(C432,Active!C$21:E$948,3,FALSE)</f>
        <v>10074.922750152755</v>
      </c>
      <c r="F432" s="2" t="s">
        <v>287</v>
      </c>
      <c r="G432" t="str">
        <f t="shared" si="40"/>
        <v>52740.6369</v>
      </c>
      <c r="H432" s="54">
        <f t="shared" si="41"/>
        <v>10075</v>
      </c>
      <c r="I432" s="95" t="s">
        <v>1557</v>
      </c>
      <c r="J432" s="96" t="s">
        <v>1558</v>
      </c>
      <c r="K432" s="95" t="s">
        <v>1559</v>
      </c>
      <c r="L432" s="95" t="s">
        <v>1048</v>
      </c>
      <c r="M432" s="96" t="s">
        <v>919</v>
      </c>
      <c r="N432" s="96" t="s">
        <v>1175</v>
      </c>
      <c r="O432" s="97" t="s">
        <v>445</v>
      </c>
      <c r="P432" s="97" t="s">
        <v>204</v>
      </c>
    </row>
    <row r="433" spans="1:16" x14ac:dyDescent="0.2">
      <c r="A433" s="54" t="str">
        <f t="shared" si="36"/>
        <v> AOEB 10 </v>
      </c>
      <c r="B433" s="2" t="str">
        <f t="shared" si="37"/>
        <v>I</v>
      </c>
      <c r="C433" s="54">
        <f t="shared" si="38"/>
        <v>52762.624000000003</v>
      </c>
      <c r="D433" t="str">
        <f t="shared" si="39"/>
        <v>vis</v>
      </c>
      <c r="E433">
        <f>VLOOKUP(C433,Active!C$21:E$948,3,FALSE)</f>
        <v>10106.909569670352</v>
      </c>
      <c r="F433" s="2" t="s">
        <v>287</v>
      </c>
      <c r="G433" t="str">
        <f t="shared" si="40"/>
        <v>52762.624</v>
      </c>
      <c r="H433" s="54">
        <f t="shared" si="41"/>
        <v>10107</v>
      </c>
      <c r="I433" s="95" t="s">
        <v>1560</v>
      </c>
      <c r="J433" s="96" t="s">
        <v>1561</v>
      </c>
      <c r="K433" s="95" t="s">
        <v>1562</v>
      </c>
      <c r="L433" s="95" t="s">
        <v>1491</v>
      </c>
      <c r="M433" s="96" t="s">
        <v>291</v>
      </c>
      <c r="N433" s="96"/>
      <c r="O433" s="97" t="s">
        <v>977</v>
      </c>
      <c r="P433" s="97" t="s">
        <v>204</v>
      </c>
    </row>
    <row r="434" spans="1:16" x14ac:dyDescent="0.2">
      <c r="A434" s="54" t="str">
        <f t="shared" si="36"/>
        <v>VSB 42 </v>
      </c>
      <c r="B434" s="2" t="str">
        <f t="shared" si="37"/>
        <v>I</v>
      </c>
      <c r="C434" s="54">
        <f t="shared" si="38"/>
        <v>52764.008900000001</v>
      </c>
      <c r="D434" t="str">
        <f t="shared" si="39"/>
        <v>vis</v>
      </c>
      <c r="E434">
        <f>VLOOKUP(C434,Active!C$21:E$948,3,FALSE)</f>
        <v>10108.924321336093</v>
      </c>
      <c r="F434" s="2" t="s">
        <v>287</v>
      </c>
      <c r="G434" t="str">
        <f t="shared" si="40"/>
        <v>52764.0089</v>
      </c>
      <c r="H434" s="54">
        <f t="shared" si="41"/>
        <v>10109</v>
      </c>
      <c r="I434" s="95" t="s">
        <v>1563</v>
      </c>
      <c r="J434" s="96" t="s">
        <v>1564</v>
      </c>
      <c r="K434" s="95" t="s">
        <v>1565</v>
      </c>
      <c r="L434" s="95" t="s">
        <v>1566</v>
      </c>
      <c r="M434" s="96" t="s">
        <v>335</v>
      </c>
      <c r="N434" s="96" t="s">
        <v>336</v>
      </c>
      <c r="O434" s="97" t="s">
        <v>1567</v>
      </c>
      <c r="P434" s="98" t="s">
        <v>210</v>
      </c>
    </row>
    <row r="435" spans="1:16" x14ac:dyDescent="0.2">
      <c r="A435" s="54" t="str">
        <f t="shared" si="36"/>
        <v> AOEB 10 </v>
      </c>
      <c r="B435" s="2" t="str">
        <f t="shared" si="37"/>
        <v>I</v>
      </c>
      <c r="C435" s="54">
        <f t="shared" si="38"/>
        <v>52773.630899999996</v>
      </c>
      <c r="D435" t="str">
        <f t="shared" si="39"/>
        <v>vis</v>
      </c>
      <c r="E435">
        <f>VLOOKUP(C435,Active!C$21:E$948,3,FALSE)</f>
        <v>10122.9224010009</v>
      </c>
      <c r="F435" s="2" t="s">
        <v>287</v>
      </c>
      <c r="G435" t="str">
        <f t="shared" si="40"/>
        <v>52773.6309</v>
      </c>
      <c r="H435" s="54">
        <f t="shared" si="41"/>
        <v>10123</v>
      </c>
      <c r="I435" s="95" t="s">
        <v>1568</v>
      </c>
      <c r="J435" s="96" t="s">
        <v>1569</v>
      </c>
      <c r="K435" s="95" t="s">
        <v>1570</v>
      </c>
      <c r="L435" s="95" t="s">
        <v>1571</v>
      </c>
      <c r="M435" s="96" t="s">
        <v>919</v>
      </c>
      <c r="N435" s="96" t="s">
        <v>1175</v>
      </c>
      <c r="O435" s="97" t="s">
        <v>445</v>
      </c>
      <c r="P435" s="97" t="s">
        <v>204</v>
      </c>
    </row>
    <row r="436" spans="1:16" x14ac:dyDescent="0.2">
      <c r="A436" s="54" t="str">
        <f t="shared" si="36"/>
        <v> AOEB 10 </v>
      </c>
      <c r="B436" s="2" t="str">
        <f t="shared" si="37"/>
        <v>I</v>
      </c>
      <c r="C436" s="54">
        <f t="shared" si="38"/>
        <v>53098.762999999999</v>
      </c>
      <c r="D436" t="str">
        <f t="shared" si="39"/>
        <v>vis</v>
      </c>
      <c r="E436">
        <f>VLOOKUP(C436,Active!C$21:E$948,3,FALSE)</f>
        <v>10595.924379528065</v>
      </c>
      <c r="F436" s="2" t="s">
        <v>287</v>
      </c>
      <c r="G436" t="str">
        <f t="shared" si="40"/>
        <v>53098.7630</v>
      </c>
      <c r="H436" s="54">
        <f t="shared" si="41"/>
        <v>10596</v>
      </c>
      <c r="I436" s="95" t="s">
        <v>1572</v>
      </c>
      <c r="J436" s="96" t="s">
        <v>1573</v>
      </c>
      <c r="K436" s="95" t="s">
        <v>1574</v>
      </c>
      <c r="L436" s="95" t="s">
        <v>1566</v>
      </c>
      <c r="M436" s="96" t="s">
        <v>919</v>
      </c>
      <c r="N436" s="96" t="s">
        <v>1175</v>
      </c>
      <c r="O436" s="97" t="s">
        <v>445</v>
      </c>
      <c r="P436" s="97" t="s">
        <v>204</v>
      </c>
    </row>
    <row r="437" spans="1:16" x14ac:dyDescent="0.2">
      <c r="A437" s="54" t="str">
        <f t="shared" si="36"/>
        <v> AOEB 10 </v>
      </c>
      <c r="B437" s="2" t="str">
        <f t="shared" si="37"/>
        <v>I</v>
      </c>
      <c r="C437" s="54">
        <f t="shared" si="38"/>
        <v>53435.582999999999</v>
      </c>
      <c r="D437" t="str">
        <f t="shared" si="39"/>
        <v>vis</v>
      </c>
      <c r="E437">
        <f>VLOOKUP(C437,Active!C$21:E$948,3,FALSE)</f>
        <v>11085.929907765722</v>
      </c>
      <c r="F437" s="2" t="s">
        <v>287</v>
      </c>
      <c r="G437" t="str">
        <f t="shared" si="40"/>
        <v>53435.583</v>
      </c>
      <c r="H437" s="54">
        <f t="shared" si="41"/>
        <v>11086</v>
      </c>
      <c r="I437" s="95" t="s">
        <v>1575</v>
      </c>
      <c r="J437" s="96" t="s">
        <v>1576</v>
      </c>
      <c r="K437" s="95" t="s">
        <v>1577</v>
      </c>
      <c r="L437" s="95" t="s">
        <v>1008</v>
      </c>
      <c r="M437" s="96" t="s">
        <v>291</v>
      </c>
      <c r="N437" s="96"/>
      <c r="O437" s="97" t="s">
        <v>959</v>
      </c>
      <c r="P437" s="97" t="s">
        <v>204</v>
      </c>
    </row>
    <row r="438" spans="1:16" x14ac:dyDescent="0.2">
      <c r="A438" s="54" t="str">
        <f t="shared" si="36"/>
        <v> AOEB 10 </v>
      </c>
      <c r="B438" s="2" t="str">
        <f t="shared" si="37"/>
        <v>I</v>
      </c>
      <c r="C438" s="54">
        <f t="shared" si="38"/>
        <v>53472.699000000001</v>
      </c>
      <c r="D438" t="str">
        <f t="shared" si="39"/>
        <v>vis</v>
      </c>
      <c r="E438">
        <f>VLOOKUP(C438,Active!C$21:E$948,3,FALSE)</f>
        <v>11139.926241671277</v>
      </c>
      <c r="F438" s="2" t="s">
        <v>287</v>
      </c>
      <c r="G438" t="str">
        <f t="shared" si="40"/>
        <v>53472.699</v>
      </c>
      <c r="H438" s="54">
        <f t="shared" si="41"/>
        <v>11140</v>
      </c>
      <c r="I438" s="95" t="s">
        <v>1578</v>
      </c>
      <c r="J438" s="96" t="s">
        <v>1579</v>
      </c>
      <c r="K438" s="95" t="s">
        <v>1580</v>
      </c>
      <c r="L438" s="95" t="s">
        <v>660</v>
      </c>
      <c r="M438" s="96" t="s">
        <v>919</v>
      </c>
      <c r="N438" s="96" t="s">
        <v>1175</v>
      </c>
      <c r="O438" s="97" t="s">
        <v>920</v>
      </c>
      <c r="P438" s="97" t="s">
        <v>204</v>
      </c>
    </row>
    <row r="439" spans="1:16" x14ac:dyDescent="0.2">
      <c r="A439" s="54" t="str">
        <f t="shared" si="36"/>
        <v> AOEB 12 </v>
      </c>
      <c r="B439" s="2" t="str">
        <f t="shared" si="37"/>
        <v>I</v>
      </c>
      <c r="C439" s="54">
        <f t="shared" si="38"/>
        <v>53758.649599999997</v>
      </c>
      <c r="D439" t="str">
        <f t="shared" si="39"/>
        <v>vis</v>
      </c>
      <c r="E439">
        <f>VLOOKUP(C439,Active!C$21:E$948,3,FALSE)</f>
        <v>11555.926998166951</v>
      </c>
      <c r="F439" s="2" t="s">
        <v>287</v>
      </c>
      <c r="G439" t="str">
        <f t="shared" si="40"/>
        <v>53758.6496</v>
      </c>
      <c r="H439" s="54">
        <f t="shared" si="41"/>
        <v>11556</v>
      </c>
      <c r="I439" s="95" t="s">
        <v>1581</v>
      </c>
      <c r="J439" s="96" t="s">
        <v>1582</v>
      </c>
      <c r="K439" s="95" t="s">
        <v>1583</v>
      </c>
      <c r="L439" s="95" t="s">
        <v>1113</v>
      </c>
      <c r="M439" s="96" t="s">
        <v>919</v>
      </c>
      <c r="N439" s="96" t="s">
        <v>1175</v>
      </c>
      <c r="O439" s="97" t="s">
        <v>1201</v>
      </c>
      <c r="P439" s="97" t="s">
        <v>216</v>
      </c>
    </row>
    <row r="440" spans="1:16" x14ac:dyDescent="0.2">
      <c r="A440" s="54" t="str">
        <f t="shared" si="36"/>
        <v> AOEB 12 </v>
      </c>
      <c r="B440" s="2" t="str">
        <f t="shared" si="37"/>
        <v>II</v>
      </c>
      <c r="C440" s="54">
        <f t="shared" si="38"/>
        <v>53822.919800000003</v>
      </c>
      <c r="D440" t="str">
        <f t="shared" si="39"/>
        <v>vis</v>
      </c>
      <c r="E440">
        <f>VLOOKUP(C440,Active!C$21:E$948,3,FALSE)</f>
        <v>11649.427245482857</v>
      </c>
      <c r="F440" s="2" t="s">
        <v>287</v>
      </c>
      <c r="G440" t="str">
        <f t="shared" si="40"/>
        <v>53822.9198</v>
      </c>
      <c r="H440" s="54">
        <f t="shared" si="41"/>
        <v>11649.5</v>
      </c>
      <c r="I440" s="95" t="s">
        <v>1584</v>
      </c>
      <c r="J440" s="96" t="s">
        <v>1585</v>
      </c>
      <c r="K440" s="95" t="s">
        <v>1586</v>
      </c>
      <c r="L440" s="95" t="s">
        <v>1587</v>
      </c>
      <c r="M440" s="96" t="s">
        <v>919</v>
      </c>
      <c r="N440" s="96" t="s">
        <v>1175</v>
      </c>
      <c r="O440" s="97" t="s">
        <v>1588</v>
      </c>
      <c r="P440" s="97" t="s">
        <v>216</v>
      </c>
    </row>
    <row r="441" spans="1:16" x14ac:dyDescent="0.2">
      <c r="A441" s="54" t="str">
        <f t="shared" si="36"/>
        <v> AOEB 12 </v>
      </c>
      <c r="B441" s="2" t="str">
        <f t="shared" si="37"/>
        <v>I</v>
      </c>
      <c r="C441" s="54">
        <f t="shared" si="38"/>
        <v>53839.76</v>
      </c>
      <c r="D441" t="str">
        <f t="shared" si="39"/>
        <v>vis</v>
      </c>
      <c r="E441">
        <f>VLOOKUP(C441,Active!C$21:E$948,3,FALSE)</f>
        <v>11673.926358055231</v>
      </c>
      <c r="F441" s="2" t="s">
        <v>287</v>
      </c>
      <c r="G441" t="str">
        <f t="shared" si="40"/>
        <v>53839.7600</v>
      </c>
      <c r="H441" s="54">
        <f t="shared" si="41"/>
        <v>11674</v>
      </c>
      <c r="I441" s="95" t="s">
        <v>1589</v>
      </c>
      <c r="J441" s="96" t="s">
        <v>1590</v>
      </c>
      <c r="K441" s="95" t="s">
        <v>1591</v>
      </c>
      <c r="L441" s="95" t="s">
        <v>1081</v>
      </c>
      <c r="M441" s="96" t="s">
        <v>919</v>
      </c>
      <c r="N441" s="96" t="s">
        <v>1175</v>
      </c>
      <c r="O441" s="97" t="s">
        <v>1588</v>
      </c>
      <c r="P441" s="97" t="s">
        <v>216</v>
      </c>
    </row>
    <row r="442" spans="1:16" x14ac:dyDescent="0.2">
      <c r="A442" s="54" t="str">
        <f t="shared" si="36"/>
        <v> AOEB 12 </v>
      </c>
      <c r="B442" s="2" t="str">
        <f t="shared" si="37"/>
        <v>I</v>
      </c>
      <c r="C442" s="54">
        <f t="shared" si="38"/>
        <v>54123.648000000001</v>
      </c>
      <c r="D442" t="str">
        <f t="shared" si="39"/>
        <v>vis</v>
      </c>
      <c r="E442">
        <f>VLOOKUP(C442,Active!C$21:E$948,3,FALSE)</f>
        <v>12086.926445343192</v>
      </c>
      <c r="F442" s="2" t="s">
        <v>287</v>
      </c>
      <c r="G442" t="str">
        <f t="shared" si="40"/>
        <v>54123.6480</v>
      </c>
      <c r="H442" s="54">
        <f t="shared" si="41"/>
        <v>12087</v>
      </c>
      <c r="I442" s="95" t="s">
        <v>1592</v>
      </c>
      <c r="J442" s="96" t="s">
        <v>1593</v>
      </c>
      <c r="K442" s="95" t="s">
        <v>1594</v>
      </c>
      <c r="L442" s="95" t="s">
        <v>1081</v>
      </c>
      <c r="M442" s="96" t="s">
        <v>919</v>
      </c>
      <c r="N442" s="96" t="s">
        <v>1175</v>
      </c>
      <c r="O442" s="97" t="s">
        <v>1201</v>
      </c>
      <c r="P442" s="97" t="s">
        <v>216</v>
      </c>
    </row>
    <row r="443" spans="1:16" x14ac:dyDescent="0.2">
      <c r="A443" s="54" t="str">
        <f t="shared" si="36"/>
        <v> AOEB 12 </v>
      </c>
      <c r="B443" s="2" t="str">
        <f t="shared" si="37"/>
        <v>I</v>
      </c>
      <c r="C443" s="54">
        <f t="shared" si="38"/>
        <v>54173.826999999997</v>
      </c>
      <c r="D443" t="str">
        <f t="shared" si="39"/>
        <v>vis</v>
      </c>
      <c r="E443">
        <f>VLOOKUP(C443,Active!C$21:E$948,3,FALSE)</f>
        <v>12159.926823591028</v>
      </c>
      <c r="F443" s="2" t="s">
        <v>287</v>
      </c>
      <c r="G443" t="str">
        <f t="shared" si="40"/>
        <v>54173.8270</v>
      </c>
      <c r="H443" s="54">
        <f t="shared" si="41"/>
        <v>12160</v>
      </c>
      <c r="I443" s="95" t="s">
        <v>1595</v>
      </c>
      <c r="J443" s="96" t="s">
        <v>1596</v>
      </c>
      <c r="K443" s="95" t="s">
        <v>1597</v>
      </c>
      <c r="L443" s="95" t="s">
        <v>1094</v>
      </c>
      <c r="M443" s="96" t="s">
        <v>919</v>
      </c>
      <c r="N443" s="96" t="s">
        <v>1175</v>
      </c>
      <c r="O443" s="97" t="s">
        <v>1147</v>
      </c>
      <c r="P443" s="97" t="s">
        <v>216</v>
      </c>
    </row>
    <row r="444" spans="1:16" x14ac:dyDescent="0.2">
      <c r="A444" s="54" t="str">
        <f t="shared" si="36"/>
        <v>OEJV 0094 </v>
      </c>
      <c r="B444" s="2" t="str">
        <f t="shared" si="37"/>
        <v>I</v>
      </c>
      <c r="C444" s="54">
        <f t="shared" si="38"/>
        <v>54612.376400000001</v>
      </c>
      <c r="D444" t="str">
        <f t="shared" si="39"/>
        <v>vis</v>
      </c>
      <c r="E444" t="e">
        <f>VLOOKUP(C444,Active!C$21:E$948,3,FALSE)</f>
        <v>#N/A</v>
      </c>
      <c r="F444" s="2" t="s">
        <v>287</v>
      </c>
      <c r="G444" t="str">
        <f t="shared" si="40"/>
        <v>54612.3764</v>
      </c>
      <c r="H444" s="54">
        <f t="shared" si="41"/>
        <v>12798</v>
      </c>
      <c r="I444" s="95" t="s">
        <v>1598</v>
      </c>
      <c r="J444" s="96" t="s">
        <v>1599</v>
      </c>
      <c r="K444" s="95" t="s">
        <v>1600</v>
      </c>
      <c r="L444" s="95" t="s">
        <v>1141</v>
      </c>
      <c r="M444" s="96" t="s">
        <v>919</v>
      </c>
      <c r="N444" s="96" t="s">
        <v>1025</v>
      </c>
      <c r="O444" s="97" t="s">
        <v>1601</v>
      </c>
      <c r="P444" s="98" t="s">
        <v>1602</v>
      </c>
    </row>
    <row r="445" spans="1:16" x14ac:dyDescent="0.2">
      <c r="A445" s="54" t="str">
        <f t="shared" si="36"/>
        <v>OEJV 0094 </v>
      </c>
      <c r="B445" s="2" t="str">
        <f t="shared" si="37"/>
        <v>I</v>
      </c>
      <c r="C445" s="54">
        <f t="shared" si="38"/>
        <v>54612.376700000001</v>
      </c>
      <c r="D445" t="str">
        <f t="shared" si="39"/>
        <v>vis</v>
      </c>
      <c r="E445" t="e">
        <f>VLOOKUP(C445,Active!C$21:E$948,3,FALSE)</f>
        <v>#N/A</v>
      </c>
      <c r="F445" s="2" t="s">
        <v>287</v>
      </c>
      <c r="G445" t="str">
        <f t="shared" si="40"/>
        <v>54612.3767</v>
      </c>
      <c r="H445" s="54">
        <f t="shared" si="41"/>
        <v>12798</v>
      </c>
      <c r="I445" s="95" t="s">
        <v>1603</v>
      </c>
      <c r="J445" s="96" t="s">
        <v>1599</v>
      </c>
      <c r="K445" s="95" t="s">
        <v>1600</v>
      </c>
      <c r="L445" s="95" t="s">
        <v>1200</v>
      </c>
      <c r="M445" s="96" t="s">
        <v>919</v>
      </c>
      <c r="N445" s="96" t="s">
        <v>287</v>
      </c>
      <c r="O445" s="97" t="s">
        <v>1601</v>
      </c>
      <c r="P445" s="98" t="s">
        <v>1602</v>
      </c>
    </row>
    <row r="446" spans="1:16" x14ac:dyDescent="0.2">
      <c r="A446" s="54" t="str">
        <f t="shared" si="36"/>
        <v>OEJV 0094 </v>
      </c>
      <c r="B446" s="2" t="str">
        <f t="shared" si="37"/>
        <v>I</v>
      </c>
      <c r="C446" s="54">
        <f t="shared" si="38"/>
        <v>54612.376900000003</v>
      </c>
      <c r="D446" t="str">
        <f t="shared" si="39"/>
        <v>vis</v>
      </c>
      <c r="E446" t="e">
        <f>VLOOKUP(C446,Active!C$21:E$948,3,FALSE)</f>
        <v>#N/A</v>
      </c>
      <c r="F446" s="2" t="s">
        <v>287</v>
      </c>
      <c r="G446" t="str">
        <f t="shared" si="40"/>
        <v>54612.3769</v>
      </c>
      <c r="H446" s="54">
        <f t="shared" si="41"/>
        <v>12798</v>
      </c>
      <c r="I446" s="95" t="s">
        <v>1604</v>
      </c>
      <c r="J446" s="96" t="s">
        <v>1599</v>
      </c>
      <c r="K446" s="95" t="s">
        <v>1600</v>
      </c>
      <c r="L446" s="95" t="s">
        <v>1156</v>
      </c>
      <c r="M446" s="96" t="s">
        <v>919</v>
      </c>
      <c r="N446" s="96" t="s">
        <v>97</v>
      </c>
      <c r="O446" s="97" t="s">
        <v>1601</v>
      </c>
      <c r="P446" s="98" t="s">
        <v>1602</v>
      </c>
    </row>
    <row r="447" spans="1:16" x14ac:dyDescent="0.2">
      <c r="A447" s="54" t="str">
        <f t="shared" si="36"/>
        <v>OEJV 0107 </v>
      </c>
      <c r="B447" s="2" t="str">
        <f t="shared" si="37"/>
        <v>II</v>
      </c>
      <c r="C447" s="54">
        <f t="shared" si="38"/>
        <v>54843.682000000001</v>
      </c>
      <c r="D447" t="str">
        <f t="shared" si="39"/>
        <v>vis</v>
      </c>
      <c r="E447" t="e">
        <f>VLOOKUP(C447,Active!C$21:E$948,3,FALSE)</f>
        <v>#N/A</v>
      </c>
      <c r="F447" s="2" t="s">
        <v>287</v>
      </c>
      <c r="G447" t="str">
        <f t="shared" si="40"/>
        <v>54843.6820</v>
      </c>
      <c r="H447" s="54">
        <f t="shared" si="41"/>
        <v>13134.5</v>
      </c>
      <c r="I447" s="95" t="s">
        <v>1605</v>
      </c>
      <c r="J447" s="96" t="s">
        <v>1606</v>
      </c>
      <c r="K447" s="95" t="s">
        <v>1607</v>
      </c>
      <c r="L447" s="95" t="s">
        <v>1608</v>
      </c>
      <c r="M447" s="96" t="s">
        <v>919</v>
      </c>
      <c r="N447" s="96" t="s">
        <v>1025</v>
      </c>
      <c r="O447" s="97" t="s">
        <v>1609</v>
      </c>
      <c r="P447" s="98" t="s">
        <v>1610</v>
      </c>
    </row>
    <row r="448" spans="1:16" x14ac:dyDescent="0.2">
      <c r="A448" s="54" t="str">
        <f t="shared" si="36"/>
        <v>OEJV 0107 </v>
      </c>
      <c r="B448" s="2" t="str">
        <f t="shared" si="37"/>
        <v>I</v>
      </c>
      <c r="C448" s="54">
        <f t="shared" si="38"/>
        <v>54935.445599999999</v>
      </c>
      <c r="D448" t="str">
        <f t="shared" si="39"/>
        <v>vis</v>
      </c>
      <c r="E448" t="e">
        <f>VLOOKUP(C448,Active!C$21:E$948,3,FALSE)</f>
        <v>#N/A</v>
      </c>
      <c r="F448" s="2" t="s">
        <v>287</v>
      </c>
      <c r="G448" t="str">
        <f t="shared" si="40"/>
        <v>54935.4456</v>
      </c>
      <c r="H448" s="54">
        <f t="shared" si="41"/>
        <v>13268</v>
      </c>
      <c r="I448" s="95" t="s">
        <v>1611</v>
      </c>
      <c r="J448" s="96" t="s">
        <v>1612</v>
      </c>
      <c r="K448" s="95" t="s">
        <v>1613</v>
      </c>
      <c r="L448" s="95" t="s">
        <v>1205</v>
      </c>
      <c r="M448" s="96" t="s">
        <v>919</v>
      </c>
      <c r="N448" s="96" t="s">
        <v>97</v>
      </c>
      <c r="O448" s="97" t="s">
        <v>1601</v>
      </c>
      <c r="P448" s="98" t="s">
        <v>1610</v>
      </c>
    </row>
    <row r="449" spans="1:16" x14ac:dyDescent="0.2">
      <c r="A449" s="54" t="str">
        <f t="shared" ref="A449:A496" si="42">P449</f>
        <v>OEJV 0107 </v>
      </c>
      <c r="B449" s="2" t="str">
        <f t="shared" ref="B449:B496" si="43">IF(H449=INT(H449),"I","II")</f>
        <v>I</v>
      </c>
      <c r="C449" s="54">
        <f t="shared" ref="C449:C496" si="44">1*G449</f>
        <v>54935.445699999997</v>
      </c>
      <c r="D449" t="str">
        <f t="shared" ref="D449:D496" si="45">VLOOKUP(F449,I$1:J$5,2,FALSE)</f>
        <v>vis</v>
      </c>
      <c r="E449" t="e">
        <f>VLOOKUP(C449,Active!C$21:E$948,3,FALSE)</f>
        <v>#N/A</v>
      </c>
      <c r="F449" s="2" t="s">
        <v>287</v>
      </c>
      <c r="G449" t="str">
        <f t="shared" ref="G449:G496" si="46">MID(I449,3,LEN(I449)-3)</f>
        <v>54935.4457</v>
      </c>
      <c r="H449" s="54">
        <f t="shared" ref="H449:H496" si="47">1*K449</f>
        <v>13268</v>
      </c>
      <c r="I449" s="95" t="s">
        <v>1614</v>
      </c>
      <c r="J449" s="96" t="s">
        <v>1612</v>
      </c>
      <c r="K449" s="95" t="s">
        <v>1613</v>
      </c>
      <c r="L449" s="95" t="s">
        <v>1192</v>
      </c>
      <c r="M449" s="96" t="s">
        <v>919</v>
      </c>
      <c r="N449" s="96" t="s">
        <v>287</v>
      </c>
      <c r="O449" s="97" t="s">
        <v>1601</v>
      </c>
      <c r="P449" s="98" t="s">
        <v>1610</v>
      </c>
    </row>
    <row r="450" spans="1:16" x14ac:dyDescent="0.2">
      <c r="A450" s="54" t="str">
        <f t="shared" si="42"/>
        <v>OEJV 0107 </v>
      </c>
      <c r="B450" s="2" t="str">
        <f t="shared" si="43"/>
        <v>I</v>
      </c>
      <c r="C450" s="54">
        <f t="shared" si="44"/>
        <v>54935.445699999997</v>
      </c>
      <c r="D450" t="str">
        <f t="shared" si="45"/>
        <v>vis</v>
      </c>
      <c r="E450" t="e">
        <f>VLOOKUP(C450,Active!C$21:E$948,3,FALSE)</f>
        <v>#N/A</v>
      </c>
      <c r="F450" s="2" t="s">
        <v>287</v>
      </c>
      <c r="G450" t="str">
        <f t="shared" si="46"/>
        <v>54935.4457</v>
      </c>
      <c r="H450" s="54">
        <f t="shared" si="47"/>
        <v>13268</v>
      </c>
      <c r="I450" s="95" t="s">
        <v>1614</v>
      </c>
      <c r="J450" s="96" t="s">
        <v>1612</v>
      </c>
      <c r="K450" s="95" t="s">
        <v>1613</v>
      </c>
      <c r="L450" s="95" t="s">
        <v>1192</v>
      </c>
      <c r="M450" s="96" t="s">
        <v>919</v>
      </c>
      <c r="N450" s="96" t="s">
        <v>1025</v>
      </c>
      <c r="O450" s="97" t="s">
        <v>1601</v>
      </c>
      <c r="P450" s="98" t="s">
        <v>1610</v>
      </c>
    </row>
    <row r="451" spans="1:16" x14ac:dyDescent="0.2">
      <c r="A451" s="54" t="str">
        <f t="shared" si="42"/>
        <v>IBVS 5893 </v>
      </c>
      <c r="B451" s="2" t="str">
        <f t="shared" si="43"/>
        <v>I</v>
      </c>
      <c r="C451" s="54">
        <f t="shared" si="44"/>
        <v>54966.379399999998</v>
      </c>
      <c r="D451" t="str">
        <f t="shared" si="45"/>
        <v>vis</v>
      </c>
      <c r="E451">
        <f>VLOOKUP(C451,Active!C$21:E$948,3,FALSE)</f>
        <v>13312.931566237017</v>
      </c>
      <c r="F451" s="2" t="s">
        <v>287</v>
      </c>
      <c r="G451" t="str">
        <f t="shared" si="46"/>
        <v>54966.3794</v>
      </c>
      <c r="H451" s="54">
        <f t="shared" si="47"/>
        <v>13313</v>
      </c>
      <c r="I451" s="95" t="s">
        <v>1615</v>
      </c>
      <c r="J451" s="96" t="s">
        <v>1616</v>
      </c>
      <c r="K451" s="95" t="s">
        <v>1617</v>
      </c>
      <c r="L451" s="95" t="s">
        <v>1618</v>
      </c>
      <c r="M451" s="96" t="s">
        <v>919</v>
      </c>
      <c r="N451" s="96" t="s">
        <v>282</v>
      </c>
      <c r="O451" s="97" t="s">
        <v>1105</v>
      </c>
      <c r="P451" s="98" t="s">
        <v>1106</v>
      </c>
    </row>
    <row r="452" spans="1:16" x14ac:dyDescent="0.2">
      <c r="A452" s="54" t="str">
        <f t="shared" si="42"/>
        <v>IBVS 5974 </v>
      </c>
      <c r="B452" s="2" t="str">
        <f t="shared" si="43"/>
        <v>I</v>
      </c>
      <c r="C452" s="54">
        <f t="shared" si="44"/>
        <v>55253.703000000001</v>
      </c>
      <c r="D452" t="str">
        <f t="shared" si="45"/>
        <v>vis</v>
      </c>
      <c r="E452">
        <f>VLOOKUP(C452,Active!C$21:E$948,3,FALSE)</f>
        <v>13730.929762285787</v>
      </c>
      <c r="F452" s="2" t="s">
        <v>287</v>
      </c>
      <c r="G452" t="str">
        <f t="shared" si="46"/>
        <v>55253.703</v>
      </c>
      <c r="H452" s="54">
        <f t="shared" si="47"/>
        <v>13731</v>
      </c>
      <c r="I452" s="95" t="s">
        <v>1619</v>
      </c>
      <c r="J452" s="96" t="s">
        <v>1620</v>
      </c>
      <c r="K452" s="95" t="s">
        <v>1621</v>
      </c>
      <c r="L452" s="95" t="s">
        <v>1008</v>
      </c>
      <c r="M452" s="96" t="s">
        <v>919</v>
      </c>
      <c r="N452" s="96" t="s">
        <v>287</v>
      </c>
      <c r="O452" s="97" t="s">
        <v>1182</v>
      </c>
      <c r="P452" s="98" t="s">
        <v>1622</v>
      </c>
    </row>
    <row r="453" spans="1:16" x14ac:dyDescent="0.2">
      <c r="A453" s="54" t="str">
        <f t="shared" si="42"/>
        <v> JAAVSO 39;94 </v>
      </c>
      <c r="B453" s="2" t="str">
        <f t="shared" si="43"/>
        <v>I</v>
      </c>
      <c r="C453" s="54">
        <f t="shared" si="44"/>
        <v>55257.827400000002</v>
      </c>
      <c r="D453" t="str">
        <f t="shared" si="45"/>
        <v>vis</v>
      </c>
      <c r="E453">
        <f>VLOOKUP(C453,Active!C$21:E$948,3,FALSE)</f>
        <v>13736.929936861714</v>
      </c>
      <c r="F453" s="2" t="s">
        <v>287</v>
      </c>
      <c r="G453" t="str">
        <f t="shared" si="46"/>
        <v>55257.8274</v>
      </c>
      <c r="H453" s="54">
        <f t="shared" si="47"/>
        <v>13737</v>
      </c>
      <c r="I453" s="95" t="s">
        <v>1623</v>
      </c>
      <c r="J453" s="96" t="s">
        <v>1624</v>
      </c>
      <c r="K453" s="95" t="s">
        <v>1625</v>
      </c>
      <c r="L453" s="95" t="s">
        <v>1196</v>
      </c>
      <c r="M453" s="96" t="s">
        <v>919</v>
      </c>
      <c r="N453" s="96" t="s">
        <v>1175</v>
      </c>
      <c r="O453" s="97" t="s">
        <v>445</v>
      </c>
      <c r="P453" s="97" t="s">
        <v>230</v>
      </c>
    </row>
    <row r="454" spans="1:16" x14ac:dyDescent="0.2">
      <c r="A454" s="54" t="str">
        <f t="shared" si="42"/>
        <v> JAAVSO 39;94 </v>
      </c>
      <c r="B454" s="2" t="str">
        <f t="shared" si="43"/>
        <v>I</v>
      </c>
      <c r="C454" s="54">
        <f t="shared" si="44"/>
        <v>55262.639499999997</v>
      </c>
      <c r="D454" t="str">
        <f t="shared" si="45"/>
        <v>vis</v>
      </c>
      <c r="E454">
        <f>VLOOKUP(C454,Active!C$21:E$948,3,FALSE)</f>
        <v>13743.930576973435</v>
      </c>
      <c r="F454" s="2" t="s">
        <v>287</v>
      </c>
      <c r="G454" t="str">
        <f t="shared" si="46"/>
        <v>55262.6395</v>
      </c>
      <c r="H454" s="54">
        <f t="shared" si="47"/>
        <v>13744</v>
      </c>
      <c r="I454" s="95" t="s">
        <v>1626</v>
      </c>
      <c r="J454" s="96" t="s">
        <v>1627</v>
      </c>
      <c r="K454" s="95" t="s">
        <v>1628</v>
      </c>
      <c r="L454" s="95" t="s">
        <v>1629</v>
      </c>
      <c r="M454" s="96" t="s">
        <v>919</v>
      </c>
      <c r="N454" s="96" t="s">
        <v>1175</v>
      </c>
      <c r="O454" s="97" t="s">
        <v>1142</v>
      </c>
      <c r="P454" s="97" t="s">
        <v>230</v>
      </c>
    </row>
    <row r="455" spans="1:16" x14ac:dyDescent="0.2">
      <c r="A455" s="54" t="str">
        <f t="shared" si="42"/>
        <v>VSB 51 </v>
      </c>
      <c r="B455" s="2" t="str">
        <f t="shared" si="43"/>
        <v>I</v>
      </c>
      <c r="C455" s="54">
        <f t="shared" si="44"/>
        <v>55266.075400000002</v>
      </c>
      <c r="D455" t="str">
        <f t="shared" si="45"/>
        <v>vis</v>
      </c>
      <c r="E455">
        <f>VLOOKUP(C455,Active!C$21:E$948,3,FALSE)</f>
        <v>13748.929122174059</v>
      </c>
      <c r="F455" s="2" t="s">
        <v>287</v>
      </c>
      <c r="G455" t="str">
        <f t="shared" si="46"/>
        <v>55266.0754</v>
      </c>
      <c r="H455" s="54">
        <f t="shared" si="47"/>
        <v>13749</v>
      </c>
      <c r="I455" s="95" t="s">
        <v>1630</v>
      </c>
      <c r="J455" s="96" t="s">
        <v>1631</v>
      </c>
      <c r="K455" s="95" t="s">
        <v>1632</v>
      </c>
      <c r="L455" s="95" t="s">
        <v>1205</v>
      </c>
      <c r="M455" s="96" t="s">
        <v>919</v>
      </c>
      <c r="N455" s="96" t="s">
        <v>270</v>
      </c>
      <c r="O455" s="97" t="s">
        <v>1633</v>
      </c>
      <c r="P455" s="98" t="s">
        <v>232</v>
      </c>
    </row>
    <row r="456" spans="1:16" x14ac:dyDescent="0.2">
      <c r="A456" s="54" t="str">
        <f t="shared" si="42"/>
        <v> JAAVSO 39;94 </v>
      </c>
      <c r="B456" s="2" t="str">
        <f t="shared" si="43"/>
        <v>I</v>
      </c>
      <c r="C456" s="54">
        <f t="shared" si="44"/>
        <v>55273.635999999999</v>
      </c>
      <c r="D456" t="str">
        <f t="shared" si="45"/>
        <v>vis</v>
      </c>
      <c r="E456">
        <f>VLOOKUP(C456,Active!C$21:E$948,3,FALSE)</f>
        <v>13759.928278390411</v>
      </c>
      <c r="F456" s="2" t="s">
        <v>287</v>
      </c>
      <c r="G456" t="str">
        <f t="shared" si="46"/>
        <v>55273.6360</v>
      </c>
      <c r="H456" s="54">
        <f t="shared" si="47"/>
        <v>13760</v>
      </c>
      <c r="I456" s="95" t="s">
        <v>1634</v>
      </c>
      <c r="J456" s="96" t="s">
        <v>1635</v>
      </c>
      <c r="K456" s="95" t="s">
        <v>1636</v>
      </c>
      <c r="L456" s="95" t="s">
        <v>1141</v>
      </c>
      <c r="M456" s="96" t="s">
        <v>919</v>
      </c>
      <c r="N456" s="96" t="s">
        <v>1175</v>
      </c>
      <c r="O456" s="97" t="s">
        <v>1201</v>
      </c>
      <c r="P456" s="97" t="s">
        <v>230</v>
      </c>
    </row>
    <row r="457" spans="1:16" x14ac:dyDescent="0.2">
      <c r="A457" s="54" t="str">
        <f t="shared" si="42"/>
        <v>IBVS 5943 </v>
      </c>
      <c r="B457" s="2" t="str">
        <f t="shared" si="43"/>
        <v>I</v>
      </c>
      <c r="C457" s="54">
        <f t="shared" si="44"/>
        <v>55276.385900000001</v>
      </c>
      <c r="D457" t="str">
        <f t="shared" si="45"/>
        <v>vis</v>
      </c>
      <c r="E457">
        <f>VLOOKUP(C457,Active!C$21:E$948,3,FALSE)</f>
        <v>13763.928831214182</v>
      </c>
      <c r="F457" s="2" t="s">
        <v>287</v>
      </c>
      <c r="G457" t="str">
        <f t="shared" si="46"/>
        <v>55276.3859</v>
      </c>
      <c r="H457" s="54">
        <f t="shared" si="47"/>
        <v>13764</v>
      </c>
      <c r="I457" s="95" t="s">
        <v>1637</v>
      </c>
      <c r="J457" s="96" t="s">
        <v>1638</v>
      </c>
      <c r="K457" s="95" t="s">
        <v>1639</v>
      </c>
      <c r="L457" s="95" t="s">
        <v>1640</v>
      </c>
      <c r="M457" s="96" t="s">
        <v>919</v>
      </c>
      <c r="N457" s="96" t="s">
        <v>1090</v>
      </c>
      <c r="O457" s="97" t="s">
        <v>1641</v>
      </c>
      <c r="P457" s="98" t="s">
        <v>1642</v>
      </c>
    </row>
    <row r="458" spans="1:16" x14ac:dyDescent="0.2">
      <c r="A458" s="54" t="str">
        <f t="shared" si="42"/>
        <v>IBVS 5943 </v>
      </c>
      <c r="B458" s="2" t="str">
        <f t="shared" si="43"/>
        <v>II</v>
      </c>
      <c r="C458" s="54">
        <f t="shared" si="44"/>
        <v>55277.417300000001</v>
      </c>
      <c r="D458" t="str">
        <f t="shared" si="45"/>
        <v>vis</v>
      </c>
      <c r="E458">
        <f>VLOOKUP(C458,Active!C$21:E$948,3,FALSE)</f>
        <v>13765.429311297978</v>
      </c>
      <c r="F458" s="2" t="s">
        <v>287</v>
      </c>
      <c r="G458" t="str">
        <f t="shared" si="46"/>
        <v>55277.4173</v>
      </c>
      <c r="H458" s="54">
        <f t="shared" si="47"/>
        <v>13765.5</v>
      </c>
      <c r="I458" s="95" t="s">
        <v>1643</v>
      </c>
      <c r="J458" s="96" t="s">
        <v>1644</v>
      </c>
      <c r="K458" s="95" t="s">
        <v>1645</v>
      </c>
      <c r="L458" s="95" t="s">
        <v>1192</v>
      </c>
      <c r="M458" s="96" t="s">
        <v>919</v>
      </c>
      <c r="N458" s="96" t="s">
        <v>1090</v>
      </c>
      <c r="O458" s="97" t="s">
        <v>1641</v>
      </c>
      <c r="P458" s="98" t="s">
        <v>1642</v>
      </c>
    </row>
    <row r="459" spans="1:16" x14ac:dyDescent="0.2">
      <c r="A459" s="54" t="str">
        <f t="shared" si="42"/>
        <v>IBVS 5943 </v>
      </c>
      <c r="B459" s="2" t="str">
        <f t="shared" si="43"/>
        <v>II</v>
      </c>
      <c r="C459" s="54">
        <f t="shared" si="44"/>
        <v>55284.290699999998</v>
      </c>
      <c r="D459" t="str">
        <f t="shared" si="45"/>
        <v>vis</v>
      </c>
      <c r="E459">
        <f>VLOOKUP(C459,Active!C$21:E$948,3,FALSE)</f>
        <v>13775.42872937822</v>
      </c>
      <c r="F459" s="2" t="s">
        <v>287</v>
      </c>
      <c r="G459" t="str">
        <f t="shared" si="46"/>
        <v>55284.2907</v>
      </c>
      <c r="H459" s="54">
        <f t="shared" si="47"/>
        <v>13775.5</v>
      </c>
      <c r="I459" s="95" t="s">
        <v>1646</v>
      </c>
      <c r="J459" s="96" t="s">
        <v>1647</v>
      </c>
      <c r="K459" s="95" t="s">
        <v>1648</v>
      </c>
      <c r="L459" s="95" t="s">
        <v>1200</v>
      </c>
      <c r="M459" s="96" t="s">
        <v>919</v>
      </c>
      <c r="N459" s="96" t="s">
        <v>1090</v>
      </c>
      <c r="O459" s="97" t="s">
        <v>1641</v>
      </c>
      <c r="P459" s="98" t="s">
        <v>1642</v>
      </c>
    </row>
    <row r="460" spans="1:16" x14ac:dyDescent="0.2">
      <c r="A460" s="54" t="str">
        <f t="shared" si="42"/>
        <v> JAAVSO 39;177 </v>
      </c>
      <c r="B460" s="2" t="str">
        <f t="shared" si="43"/>
        <v>II</v>
      </c>
      <c r="C460" s="54">
        <f t="shared" si="44"/>
        <v>55285.662499999999</v>
      </c>
      <c r="D460" t="str">
        <f t="shared" si="45"/>
        <v>vis</v>
      </c>
      <c r="E460">
        <f>VLOOKUP(C460,Active!C$21:E$948,3,FALSE)</f>
        <v>13777.424423172046</v>
      </c>
      <c r="F460" s="2" t="s">
        <v>287</v>
      </c>
      <c r="G460" t="str">
        <f t="shared" si="46"/>
        <v>55285.6625</v>
      </c>
      <c r="H460" s="54">
        <f t="shared" si="47"/>
        <v>13777.5</v>
      </c>
      <c r="I460" s="95" t="s">
        <v>1649</v>
      </c>
      <c r="J460" s="96" t="s">
        <v>1650</v>
      </c>
      <c r="K460" s="95" t="s">
        <v>1651</v>
      </c>
      <c r="L460" s="95" t="s">
        <v>1566</v>
      </c>
      <c r="M460" s="96" t="s">
        <v>919</v>
      </c>
      <c r="N460" s="96" t="s">
        <v>97</v>
      </c>
      <c r="O460" s="97" t="s">
        <v>1100</v>
      </c>
      <c r="P460" s="97" t="s">
        <v>234</v>
      </c>
    </row>
    <row r="461" spans="1:16" x14ac:dyDescent="0.2">
      <c r="A461" s="54" t="str">
        <f t="shared" si="42"/>
        <v> JAAVSO 39;177 </v>
      </c>
      <c r="B461" s="2" t="str">
        <f t="shared" si="43"/>
        <v>II</v>
      </c>
      <c r="C461" s="54">
        <f t="shared" si="44"/>
        <v>55285.664499999999</v>
      </c>
      <c r="D461" t="str">
        <f t="shared" si="45"/>
        <v>vis</v>
      </c>
      <c r="E461">
        <f>VLOOKUP(C461,Active!C$21:E$948,3,FALSE)</f>
        <v>13777.427332770812</v>
      </c>
      <c r="F461" s="2" t="s">
        <v>287</v>
      </c>
      <c r="G461" t="str">
        <f t="shared" si="46"/>
        <v>55285.6645</v>
      </c>
      <c r="H461" s="54">
        <f t="shared" si="47"/>
        <v>13777.5</v>
      </c>
      <c r="I461" s="95" t="s">
        <v>1652</v>
      </c>
      <c r="J461" s="96" t="s">
        <v>1653</v>
      </c>
      <c r="K461" s="95" t="s">
        <v>1651</v>
      </c>
      <c r="L461" s="95" t="s">
        <v>1587</v>
      </c>
      <c r="M461" s="96" t="s">
        <v>919</v>
      </c>
      <c r="N461" s="96" t="s">
        <v>287</v>
      </c>
      <c r="O461" s="97" t="s">
        <v>1100</v>
      </c>
      <c r="P461" s="97" t="s">
        <v>234</v>
      </c>
    </row>
    <row r="462" spans="1:16" x14ac:dyDescent="0.2">
      <c r="A462" s="54" t="str">
        <f t="shared" si="42"/>
        <v>VSB 51 </v>
      </c>
      <c r="B462" s="2" t="str">
        <f t="shared" si="43"/>
        <v>II</v>
      </c>
      <c r="C462" s="54">
        <f t="shared" si="44"/>
        <v>55287.041899999997</v>
      </c>
      <c r="D462" t="str">
        <f t="shared" si="45"/>
        <v>vis</v>
      </c>
      <c r="E462">
        <f>VLOOKUP(C462,Active!C$21:E$948,3,FALSE)</f>
        <v>13779.43117344118</v>
      </c>
      <c r="F462" s="2" t="s">
        <v>287</v>
      </c>
      <c r="G462" t="str">
        <f t="shared" si="46"/>
        <v>55287.0419</v>
      </c>
      <c r="H462" s="54">
        <f t="shared" si="47"/>
        <v>13779.5</v>
      </c>
      <c r="I462" s="95" t="s">
        <v>1654</v>
      </c>
      <c r="J462" s="96" t="s">
        <v>1655</v>
      </c>
      <c r="K462" s="95" t="s">
        <v>1656</v>
      </c>
      <c r="L462" s="95" t="s">
        <v>1657</v>
      </c>
      <c r="M462" s="96" t="s">
        <v>919</v>
      </c>
      <c r="N462" s="96" t="s">
        <v>270</v>
      </c>
      <c r="O462" s="97" t="s">
        <v>1633</v>
      </c>
      <c r="P462" s="98" t="s">
        <v>232</v>
      </c>
    </row>
    <row r="463" spans="1:16" x14ac:dyDescent="0.2">
      <c r="A463" s="54" t="str">
        <f t="shared" si="42"/>
        <v> JAAVSO 39;177 </v>
      </c>
      <c r="B463" s="2" t="str">
        <f t="shared" si="43"/>
        <v>I</v>
      </c>
      <c r="C463" s="54">
        <f t="shared" si="44"/>
        <v>55295.632700000002</v>
      </c>
      <c r="D463" t="str">
        <f t="shared" si="45"/>
        <v>vis</v>
      </c>
      <c r="E463">
        <f>VLOOKUP(C463,Active!C$21:E$948,3,FALSE)</f>
        <v>13791.929063982083</v>
      </c>
      <c r="F463" s="2" t="s">
        <v>287</v>
      </c>
      <c r="G463" t="str">
        <f t="shared" si="46"/>
        <v>55295.6327</v>
      </c>
      <c r="H463" s="54">
        <f t="shared" si="47"/>
        <v>13792</v>
      </c>
      <c r="I463" s="95" t="s">
        <v>1658</v>
      </c>
      <c r="J463" s="96" t="s">
        <v>1659</v>
      </c>
      <c r="K463" s="95" t="s">
        <v>1660</v>
      </c>
      <c r="L463" s="95" t="s">
        <v>1156</v>
      </c>
      <c r="M463" s="96" t="s">
        <v>919</v>
      </c>
      <c r="N463" s="96" t="s">
        <v>97</v>
      </c>
      <c r="O463" s="97" t="s">
        <v>1100</v>
      </c>
      <c r="P463" s="97" t="s">
        <v>234</v>
      </c>
    </row>
    <row r="464" spans="1:16" x14ac:dyDescent="0.2">
      <c r="A464" s="54" t="str">
        <f t="shared" si="42"/>
        <v> JAAVSO 39;177 </v>
      </c>
      <c r="B464" s="2" t="str">
        <f t="shared" si="43"/>
        <v>I</v>
      </c>
      <c r="C464" s="54">
        <f t="shared" si="44"/>
        <v>55295.632899999997</v>
      </c>
      <c r="D464" t="str">
        <f t="shared" si="45"/>
        <v>vis</v>
      </c>
      <c r="E464">
        <f>VLOOKUP(C464,Active!C$21:E$948,3,FALSE)</f>
        <v>13791.929354941953</v>
      </c>
      <c r="F464" s="2" t="s">
        <v>287</v>
      </c>
      <c r="G464" t="str">
        <f t="shared" si="46"/>
        <v>55295.6329</v>
      </c>
      <c r="H464" s="54">
        <f t="shared" si="47"/>
        <v>13792</v>
      </c>
      <c r="I464" s="95" t="s">
        <v>1661</v>
      </c>
      <c r="J464" s="96" t="s">
        <v>1659</v>
      </c>
      <c r="K464" s="95" t="s">
        <v>1660</v>
      </c>
      <c r="L464" s="95" t="s">
        <v>1192</v>
      </c>
      <c r="M464" s="96" t="s">
        <v>919</v>
      </c>
      <c r="N464" s="96" t="s">
        <v>287</v>
      </c>
      <c r="O464" s="97" t="s">
        <v>1100</v>
      </c>
      <c r="P464" s="97" t="s">
        <v>234</v>
      </c>
    </row>
    <row r="465" spans="1:16" x14ac:dyDescent="0.2">
      <c r="A465" s="54" t="str">
        <f t="shared" si="42"/>
        <v> JAAVSO 39;177 </v>
      </c>
      <c r="B465" s="2" t="str">
        <f t="shared" si="43"/>
        <v>II</v>
      </c>
      <c r="C465" s="54">
        <f t="shared" si="44"/>
        <v>55305.599300000002</v>
      </c>
      <c r="D465" t="str">
        <f t="shared" si="45"/>
        <v>vis</v>
      </c>
      <c r="E465">
        <f>VLOOKUP(C465,Active!C$21:E$948,3,FALSE)</f>
        <v>13806.428467514335</v>
      </c>
      <c r="F465" s="2" t="s">
        <v>287</v>
      </c>
      <c r="G465" t="str">
        <f t="shared" si="46"/>
        <v>55305.5993</v>
      </c>
      <c r="H465" s="54">
        <f t="shared" si="47"/>
        <v>13806.5</v>
      </c>
      <c r="I465" s="95" t="s">
        <v>1662</v>
      </c>
      <c r="J465" s="96" t="s">
        <v>1663</v>
      </c>
      <c r="K465" s="95" t="s">
        <v>1664</v>
      </c>
      <c r="L465" s="95" t="s">
        <v>1181</v>
      </c>
      <c r="M465" s="96" t="s">
        <v>919</v>
      </c>
      <c r="N465" s="96" t="s">
        <v>287</v>
      </c>
      <c r="O465" s="97" t="s">
        <v>1100</v>
      </c>
      <c r="P465" s="97" t="s">
        <v>234</v>
      </c>
    </row>
    <row r="466" spans="1:16" x14ac:dyDescent="0.2">
      <c r="A466" s="54" t="str">
        <f t="shared" si="42"/>
        <v> JAAVSO 39;177 </v>
      </c>
      <c r="B466" s="2" t="str">
        <f t="shared" si="43"/>
        <v>II</v>
      </c>
      <c r="C466" s="54">
        <f t="shared" si="44"/>
        <v>55305.599699999999</v>
      </c>
      <c r="D466" t="str">
        <f t="shared" si="45"/>
        <v>vis</v>
      </c>
      <c r="E466">
        <f>VLOOKUP(C466,Active!C$21:E$948,3,FALSE)</f>
        <v>13806.429049434086</v>
      </c>
      <c r="F466" s="2" t="s">
        <v>287</v>
      </c>
      <c r="G466" t="str">
        <f t="shared" si="46"/>
        <v>55305.5997</v>
      </c>
      <c r="H466" s="54">
        <f t="shared" si="47"/>
        <v>13806.5</v>
      </c>
      <c r="I466" s="95" t="s">
        <v>1665</v>
      </c>
      <c r="J466" s="96" t="s">
        <v>1666</v>
      </c>
      <c r="K466" s="95" t="s">
        <v>1664</v>
      </c>
      <c r="L466" s="95" t="s">
        <v>1156</v>
      </c>
      <c r="M466" s="96" t="s">
        <v>919</v>
      </c>
      <c r="N466" s="96" t="s">
        <v>97</v>
      </c>
      <c r="O466" s="97" t="s">
        <v>1100</v>
      </c>
      <c r="P466" s="97" t="s">
        <v>234</v>
      </c>
    </row>
    <row r="467" spans="1:16" x14ac:dyDescent="0.2">
      <c r="A467" s="54" t="str">
        <f t="shared" si="42"/>
        <v>BAVM 214 </v>
      </c>
      <c r="B467" s="2" t="str">
        <f t="shared" si="43"/>
        <v>I</v>
      </c>
      <c r="C467" s="54">
        <f t="shared" si="44"/>
        <v>55311.442499999997</v>
      </c>
      <c r="D467" t="str">
        <f t="shared" si="45"/>
        <v>vis</v>
      </c>
      <c r="E467">
        <f>VLOOKUP(C467,Active!C$21:E$948,3,FALSE)</f>
        <v>13814.92915127004</v>
      </c>
      <c r="F467" s="2" t="s">
        <v>287</v>
      </c>
      <c r="G467" t="str">
        <f t="shared" si="46"/>
        <v>55311.4425</v>
      </c>
      <c r="H467" s="54">
        <f t="shared" si="47"/>
        <v>13815</v>
      </c>
      <c r="I467" s="95" t="s">
        <v>1667</v>
      </c>
      <c r="J467" s="96" t="s">
        <v>1668</v>
      </c>
      <c r="K467" s="95" t="s">
        <v>1669</v>
      </c>
      <c r="L467" s="95" t="s">
        <v>1205</v>
      </c>
      <c r="M467" s="96" t="s">
        <v>919</v>
      </c>
      <c r="N467" s="96" t="s">
        <v>1017</v>
      </c>
      <c r="O467" s="97" t="s">
        <v>1136</v>
      </c>
      <c r="P467" s="98" t="s">
        <v>235</v>
      </c>
    </row>
    <row r="468" spans="1:16" x14ac:dyDescent="0.2">
      <c r="A468" s="54" t="str">
        <f t="shared" si="42"/>
        <v>OEJV 0137 </v>
      </c>
      <c r="B468" s="2" t="str">
        <f t="shared" si="43"/>
        <v>I</v>
      </c>
      <c r="C468" s="54">
        <f t="shared" si="44"/>
        <v>55311.442499999997</v>
      </c>
      <c r="D468" t="str">
        <f t="shared" si="45"/>
        <v>vis</v>
      </c>
      <c r="E468">
        <f>VLOOKUP(C468,Active!C$21:E$948,3,FALSE)</f>
        <v>13814.92915127004</v>
      </c>
      <c r="F468" s="2" t="s">
        <v>287</v>
      </c>
      <c r="G468" t="str">
        <f t="shared" si="46"/>
        <v>55311.4425</v>
      </c>
      <c r="H468" s="54">
        <f t="shared" si="47"/>
        <v>13815</v>
      </c>
      <c r="I468" s="95" t="s">
        <v>1667</v>
      </c>
      <c r="J468" s="96" t="s">
        <v>1668</v>
      </c>
      <c r="K468" s="95" t="s">
        <v>1669</v>
      </c>
      <c r="L468" s="95" t="s">
        <v>1205</v>
      </c>
      <c r="M468" s="96" t="s">
        <v>919</v>
      </c>
      <c r="N468" s="96" t="s">
        <v>97</v>
      </c>
      <c r="O468" s="97" t="s">
        <v>1601</v>
      </c>
      <c r="P468" s="98" t="s">
        <v>1670</v>
      </c>
    </row>
    <row r="469" spans="1:16" x14ac:dyDescent="0.2">
      <c r="A469" s="54" t="str">
        <f t="shared" si="42"/>
        <v>OEJV 0137 </v>
      </c>
      <c r="B469" s="2" t="str">
        <f t="shared" si="43"/>
        <v>I</v>
      </c>
      <c r="C469" s="54">
        <f t="shared" si="44"/>
        <v>55311.443399999996</v>
      </c>
      <c r="D469" t="str">
        <f t="shared" si="45"/>
        <v>vis</v>
      </c>
      <c r="E469" t="e">
        <f>VLOOKUP(C469,Active!C$21:E$948,3,FALSE)</f>
        <v>#N/A</v>
      </c>
      <c r="F469" s="2" t="s">
        <v>287</v>
      </c>
      <c r="G469" t="str">
        <f t="shared" si="46"/>
        <v>55311.4434</v>
      </c>
      <c r="H469" s="54">
        <f t="shared" si="47"/>
        <v>13815</v>
      </c>
      <c r="I469" s="95" t="s">
        <v>1671</v>
      </c>
      <c r="J469" s="96" t="s">
        <v>1672</v>
      </c>
      <c r="K469" s="95" t="s">
        <v>1669</v>
      </c>
      <c r="L469" s="95" t="s">
        <v>1160</v>
      </c>
      <c r="M469" s="96" t="s">
        <v>919</v>
      </c>
      <c r="N469" s="96" t="s">
        <v>1025</v>
      </c>
      <c r="O469" s="97" t="s">
        <v>1601</v>
      </c>
      <c r="P469" s="98" t="s">
        <v>1670</v>
      </c>
    </row>
    <row r="470" spans="1:16" x14ac:dyDescent="0.2">
      <c r="A470" s="54" t="str">
        <f t="shared" si="42"/>
        <v>IBVS 5988 </v>
      </c>
      <c r="B470" s="2" t="str">
        <f t="shared" si="43"/>
        <v>I</v>
      </c>
      <c r="C470" s="54">
        <f t="shared" si="44"/>
        <v>55342.374400000001</v>
      </c>
      <c r="D470" t="str">
        <f t="shared" si="45"/>
        <v>vis</v>
      </c>
      <c r="E470">
        <f>VLOOKUP(C470,Active!C$21:E$948,3,FALSE)</f>
        <v>13859.928860310169</v>
      </c>
      <c r="F470" s="2" t="s">
        <v>287</v>
      </c>
      <c r="G470" t="str">
        <f t="shared" si="46"/>
        <v>55342.3744</v>
      </c>
      <c r="H470" s="54">
        <f t="shared" si="47"/>
        <v>13860</v>
      </c>
      <c r="I470" s="95" t="s">
        <v>1673</v>
      </c>
      <c r="J470" s="96" t="s">
        <v>1674</v>
      </c>
      <c r="K470" s="95" t="s">
        <v>1675</v>
      </c>
      <c r="L470" s="95" t="s">
        <v>1640</v>
      </c>
      <c r="M470" s="96" t="s">
        <v>919</v>
      </c>
      <c r="N470" s="96" t="s">
        <v>1676</v>
      </c>
      <c r="O470" s="97" t="s">
        <v>1105</v>
      </c>
      <c r="P470" s="98" t="s">
        <v>1677</v>
      </c>
    </row>
    <row r="471" spans="1:16" x14ac:dyDescent="0.2">
      <c r="A471" s="54" t="str">
        <f t="shared" si="42"/>
        <v>IBVS 5992 </v>
      </c>
      <c r="B471" s="2" t="str">
        <f t="shared" si="43"/>
        <v>I</v>
      </c>
      <c r="C471" s="54">
        <f t="shared" si="44"/>
        <v>55580.894699999997</v>
      </c>
      <c r="D471" t="str">
        <f t="shared" si="45"/>
        <v>vis</v>
      </c>
      <c r="E471">
        <f>VLOOKUP(C471,Active!C$21:E$948,3,FALSE)</f>
        <v>14206.928045622508</v>
      </c>
      <c r="F471" s="2" t="s">
        <v>287</v>
      </c>
      <c r="G471" t="str">
        <f t="shared" si="46"/>
        <v>55580.8947</v>
      </c>
      <c r="H471" s="54">
        <f t="shared" si="47"/>
        <v>14207</v>
      </c>
      <c r="I471" s="95" t="s">
        <v>1678</v>
      </c>
      <c r="J471" s="96" t="s">
        <v>1679</v>
      </c>
      <c r="K471" s="95" t="s">
        <v>1680</v>
      </c>
      <c r="L471" s="95" t="s">
        <v>1681</v>
      </c>
      <c r="M471" s="96" t="s">
        <v>919</v>
      </c>
      <c r="N471" s="96" t="s">
        <v>287</v>
      </c>
      <c r="O471" s="97" t="s">
        <v>361</v>
      </c>
      <c r="P471" s="98" t="s">
        <v>1682</v>
      </c>
    </row>
    <row r="472" spans="1:16" x14ac:dyDescent="0.2">
      <c r="A472" s="54" t="str">
        <f t="shared" si="42"/>
        <v> JAAVSO 39;177 </v>
      </c>
      <c r="B472" s="2" t="str">
        <f t="shared" si="43"/>
        <v>I</v>
      </c>
      <c r="C472" s="54">
        <f t="shared" si="44"/>
        <v>55594.642500000002</v>
      </c>
      <c r="D472" t="str">
        <f t="shared" si="45"/>
        <v>vis</v>
      </c>
      <c r="E472">
        <f>VLOOKUP(C472,Active!C$21:E$948,3,FALSE)</f>
        <v>14226.928336582392</v>
      </c>
      <c r="F472" s="2" t="s">
        <v>287</v>
      </c>
      <c r="G472" t="str">
        <f t="shared" si="46"/>
        <v>55594.6425</v>
      </c>
      <c r="H472" s="54">
        <f t="shared" si="47"/>
        <v>14227</v>
      </c>
      <c r="I472" s="95" t="s">
        <v>1683</v>
      </c>
      <c r="J472" s="96" t="s">
        <v>1684</v>
      </c>
      <c r="K472" s="95" t="s">
        <v>1685</v>
      </c>
      <c r="L472" s="95" t="s">
        <v>1141</v>
      </c>
      <c r="M472" s="96" t="s">
        <v>919</v>
      </c>
      <c r="N472" s="96" t="s">
        <v>287</v>
      </c>
      <c r="O472" s="97" t="s">
        <v>1201</v>
      </c>
      <c r="P472" s="97" t="s">
        <v>234</v>
      </c>
    </row>
    <row r="473" spans="1:16" x14ac:dyDescent="0.2">
      <c r="A473" s="54" t="str">
        <f t="shared" si="42"/>
        <v>BAVM 215 </v>
      </c>
      <c r="B473" s="2" t="str">
        <f t="shared" si="43"/>
        <v>I</v>
      </c>
      <c r="C473" s="54">
        <f t="shared" si="44"/>
        <v>55599.453200000004</v>
      </c>
      <c r="D473" t="str">
        <f t="shared" si="45"/>
        <v>vis</v>
      </c>
      <c r="E473">
        <f>VLOOKUP(C473,Active!C$21:E$948,3,FALSE)</f>
        <v>14233.926939974986</v>
      </c>
      <c r="F473" s="2" t="s">
        <v>287</v>
      </c>
      <c r="G473" t="str">
        <f t="shared" si="46"/>
        <v>55599.4532</v>
      </c>
      <c r="H473" s="54">
        <f t="shared" si="47"/>
        <v>14234</v>
      </c>
      <c r="I473" s="95" t="s">
        <v>1686</v>
      </c>
      <c r="J473" s="96" t="s">
        <v>1687</v>
      </c>
      <c r="K473" s="95" t="s">
        <v>1688</v>
      </c>
      <c r="L473" s="95" t="s">
        <v>1113</v>
      </c>
      <c r="M473" s="96" t="s">
        <v>919</v>
      </c>
      <c r="N473" s="96" t="s">
        <v>1017</v>
      </c>
      <c r="O473" s="97" t="s">
        <v>1689</v>
      </c>
      <c r="P473" s="98" t="s">
        <v>240</v>
      </c>
    </row>
    <row r="474" spans="1:16" x14ac:dyDescent="0.2">
      <c r="A474" s="54" t="str">
        <f t="shared" si="42"/>
        <v>OEJV 0137 </v>
      </c>
      <c r="B474" s="2" t="str">
        <f t="shared" si="43"/>
        <v>II</v>
      </c>
      <c r="C474" s="54">
        <f t="shared" si="44"/>
        <v>55600.484100000001</v>
      </c>
      <c r="D474" t="str">
        <f t="shared" si="45"/>
        <v>vis</v>
      </c>
      <c r="E474" t="e">
        <f>VLOOKUP(C474,Active!C$21:E$948,3,FALSE)</f>
        <v>#N/A</v>
      </c>
      <c r="F474" s="2" t="s">
        <v>287</v>
      </c>
      <c r="G474" t="str">
        <f t="shared" si="46"/>
        <v>55600.4841</v>
      </c>
      <c r="H474" s="54">
        <f t="shared" si="47"/>
        <v>14235.5</v>
      </c>
      <c r="I474" s="95" t="s">
        <v>1690</v>
      </c>
      <c r="J474" s="96" t="s">
        <v>1691</v>
      </c>
      <c r="K474" s="95" t="s">
        <v>1692</v>
      </c>
      <c r="L474" s="95" t="s">
        <v>1693</v>
      </c>
      <c r="M474" s="96" t="s">
        <v>919</v>
      </c>
      <c r="N474" s="96" t="s">
        <v>1025</v>
      </c>
      <c r="O474" s="97" t="s">
        <v>1601</v>
      </c>
      <c r="P474" s="98" t="s">
        <v>1670</v>
      </c>
    </row>
    <row r="475" spans="1:16" x14ac:dyDescent="0.2">
      <c r="A475" s="54" t="str">
        <f t="shared" si="42"/>
        <v>OEJV 0137 </v>
      </c>
      <c r="B475" s="2" t="str">
        <f t="shared" si="43"/>
        <v>II</v>
      </c>
      <c r="C475" s="54">
        <f t="shared" si="44"/>
        <v>55600.485800000002</v>
      </c>
      <c r="D475" t="str">
        <f t="shared" si="45"/>
        <v>vis</v>
      </c>
      <c r="E475" t="e">
        <f>VLOOKUP(C475,Active!C$21:E$948,3,FALSE)</f>
        <v>#N/A</v>
      </c>
      <c r="F475" s="2" t="s">
        <v>287</v>
      </c>
      <c r="G475" t="str">
        <f t="shared" si="46"/>
        <v>55600.4858</v>
      </c>
      <c r="H475" s="54">
        <f t="shared" si="47"/>
        <v>14235.5</v>
      </c>
      <c r="I475" s="95" t="s">
        <v>1694</v>
      </c>
      <c r="J475" s="96" t="s">
        <v>1695</v>
      </c>
      <c r="K475" s="95" t="s">
        <v>1692</v>
      </c>
      <c r="L475" s="95" t="s">
        <v>1205</v>
      </c>
      <c r="M475" s="96" t="s">
        <v>919</v>
      </c>
      <c r="N475" s="96" t="s">
        <v>287</v>
      </c>
      <c r="O475" s="97" t="s">
        <v>1601</v>
      </c>
      <c r="P475" s="98" t="s">
        <v>1670</v>
      </c>
    </row>
    <row r="476" spans="1:16" x14ac:dyDescent="0.2">
      <c r="A476" s="54" t="str">
        <f t="shared" si="42"/>
        <v> JAAVSO 39;177 </v>
      </c>
      <c r="B476" s="2" t="str">
        <f t="shared" si="43"/>
        <v>I</v>
      </c>
      <c r="C476" s="54">
        <f t="shared" si="44"/>
        <v>55605.639199999998</v>
      </c>
      <c r="D476" t="str">
        <f t="shared" si="45"/>
        <v>vis</v>
      </c>
      <c r="E476">
        <f>VLOOKUP(C476,Active!C$21:E$948,3,FALSE)</f>
        <v>14242.926328959236</v>
      </c>
      <c r="F476" s="2" t="s">
        <v>287</v>
      </c>
      <c r="G476" t="str">
        <f t="shared" si="46"/>
        <v>55605.6392</v>
      </c>
      <c r="H476" s="54">
        <f t="shared" si="47"/>
        <v>14243</v>
      </c>
      <c r="I476" s="95" t="s">
        <v>1696</v>
      </c>
      <c r="J476" s="96" t="s">
        <v>1697</v>
      </c>
      <c r="K476" s="95" t="s">
        <v>1698</v>
      </c>
      <c r="L476" s="95" t="s">
        <v>1081</v>
      </c>
      <c r="M476" s="96" t="s">
        <v>919</v>
      </c>
      <c r="N476" s="96" t="s">
        <v>287</v>
      </c>
      <c r="O476" s="97" t="s">
        <v>1142</v>
      </c>
      <c r="P476" s="97" t="s">
        <v>234</v>
      </c>
    </row>
    <row r="477" spans="1:16" x14ac:dyDescent="0.2">
      <c r="A477" s="54" t="str">
        <f t="shared" si="42"/>
        <v>BAVM 231 </v>
      </c>
      <c r="B477" s="2" t="str">
        <f t="shared" si="43"/>
        <v>I</v>
      </c>
      <c r="C477" s="54">
        <f t="shared" si="44"/>
        <v>55623.512499999997</v>
      </c>
      <c r="D477" t="str">
        <f t="shared" si="45"/>
        <v>vis</v>
      </c>
      <c r="E477">
        <f>VLOOKUP(C477,Active!C$21:E$948,3,FALSE)</f>
        <v>14268.928394774361</v>
      </c>
      <c r="F477" s="2" t="s">
        <v>287</v>
      </c>
      <c r="G477" t="str">
        <f t="shared" si="46"/>
        <v>55623.5125</v>
      </c>
      <c r="H477" s="54">
        <f t="shared" si="47"/>
        <v>14269</v>
      </c>
      <c r="I477" s="95" t="s">
        <v>1699</v>
      </c>
      <c r="J477" s="96" t="s">
        <v>1700</v>
      </c>
      <c r="K477" s="95" t="s">
        <v>1701</v>
      </c>
      <c r="L477" s="95" t="s">
        <v>1181</v>
      </c>
      <c r="M477" s="96" t="s">
        <v>919</v>
      </c>
      <c r="N477" s="96" t="s">
        <v>1042</v>
      </c>
      <c r="O477" s="97" t="s">
        <v>1702</v>
      </c>
      <c r="P477" s="98" t="s">
        <v>242</v>
      </c>
    </row>
    <row r="478" spans="1:16" x14ac:dyDescent="0.2">
      <c r="A478" s="54" t="str">
        <f t="shared" si="42"/>
        <v>VSB 53 </v>
      </c>
      <c r="B478" s="2" t="str">
        <f t="shared" si="43"/>
        <v>I</v>
      </c>
      <c r="C478" s="54">
        <f t="shared" si="44"/>
        <v>55625.580999999998</v>
      </c>
      <c r="D478" t="str">
        <f t="shared" si="45"/>
        <v>vis</v>
      </c>
      <c r="E478">
        <f>VLOOKUP(C478,Active!C$21:E$948,3,FALSE)</f>
        <v>14271.937647298439</v>
      </c>
      <c r="F478" s="2" t="s">
        <v>287</v>
      </c>
      <c r="G478" t="str">
        <f t="shared" si="46"/>
        <v>55625.581</v>
      </c>
      <c r="H478" s="54">
        <f t="shared" si="47"/>
        <v>14272</v>
      </c>
      <c r="I478" s="95" t="s">
        <v>1703</v>
      </c>
      <c r="J478" s="96" t="s">
        <v>1704</v>
      </c>
      <c r="K478" s="95">
        <v>14272</v>
      </c>
      <c r="L478" s="95" t="s">
        <v>918</v>
      </c>
      <c r="M478" s="96" t="s">
        <v>291</v>
      </c>
      <c r="N478" s="96"/>
      <c r="O478" s="97" t="s">
        <v>977</v>
      </c>
      <c r="P478" s="98" t="s">
        <v>244</v>
      </c>
    </row>
    <row r="479" spans="1:16" x14ac:dyDescent="0.2">
      <c r="A479" s="54" t="str">
        <f t="shared" si="42"/>
        <v>VSB 53 </v>
      </c>
      <c r="B479" s="2" t="str">
        <f t="shared" si="43"/>
        <v>I</v>
      </c>
      <c r="C479" s="54">
        <f t="shared" si="44"/>
        <v>55660.618999999999</v>
      </c>
      <c r="D479" t="str">
        <f t="shared" si="45"/>
        <v>vis</v>
      </c>
      <c r="E479">
        <f>VLOOKUP(C479,Active!C$21:E$948,3,FALSE)</f>
        <v>14322.910908085776</v>
      </c>
      <c r="F479" s="2" t="s">
        <v>287</v>
      </c>
      <c r="G479" t="str">
        <f t="shared" si="46"/>
        <v>55660.619</v>
      </c>
      <c r="H479" s="54">
        <f t="shared" si="47"/>
        <v>14323</v>
      </c>
      <c r="I479" s="95" t="s">
        <v>1705</v>
      </c>
      <c r="J479" s="96" t="s">
        <v>1706</v>
      </c>
      <c r="K479" s="95">
        <v>14323</v>
      </c>
      <c r="L479" s="95" t="s">
        <v>1707</v>
      </c>
      <c r="M479" s="96" t="s">
        <v>291</v>
      </c>
      <c r="N479" s="96"/>
      <c r="O479" s="97" t="s">
        <v>977</v>
      </c>
      <c r="P479" s="98" t="s">
        <v>244</v>
      </c>
    </row>
    <row r="480" spans="1:16" x14ac:dyDescent="0.2">
      <c r="A480" s="54" t="str">
        <f t="shared" si="42"/>
        <v> JAAVSO 40;975 </v>
      </c>
      <c r="B480" s="2" t="str">
        <f t="shared" si="43"/>
        <v>I</v>
      </c>
      <c r="C480" s="54">
        <f t="shared" si="44"/>
        <v>55914.960700000003</v>
      </c>
      <c r="D480" t="str">
        <f t="shared" si="45"/>
        <v>vis</v>
      </c>
      <c r="E480">
        <f>VLOOKUP(C480,Active!C$21:E$948,3,FALSE)</f>
        <v>14692.927056358936</v>
      </c>
      <c r="F480" s="2" t="s">
        <v>287</v>
      </c>
      <c r="G480" t="str">
        <f t="shared" si="46"/>
        <v>55914.9607</v>
      </c>
      <c r="H480" s="54">
        <f t="shared" si="47"/>
        <v>14693</v>
      </c>
      <c r="I480" s="95" t="s">
        <v>1708</v>
      </c>
      <c r="J480" s="96" t="s">
        <v>1709</v>
      </c>
      <c r="K480" s="95">
        <v>14693</v>
      </c>
      <c r="L480" s="95" t="s">
        <v>1104</v>
      </c>
      <c r="M480" s="96" t="s">
        <v>919</v>
      </c>
      <c r="N480" s="96" t="s">
        <v>287</v>
      </c>
      <c r="O480" s="97" t="s">
        <v>445</v>
      </c>
      <c r="P480" s="97" t="s">
        <v>245</v>
      </c>
    </row>
    <row r="481" spans="1:16" x14ac:dyDescent="0.2">
      <c r="A481" s="54" t="str">
        <f t="shared" si="42"/>
        <v>IBVS 6029 </v>
      </c>
      <c r="B481" s="2" t="str">
        <f t="shared" si="43"/>
        <v>I</v>
      </c>
      <c r="C481" s="54">
        <f t="shared" si="44"/>
        <v>55945.8946</v>
      </c>
      <c r="D481" t="str">
        <f t="shared" si="45"/>
        <v>vis</v>
      </c>
      <c r="E481">
        <f>VLOOKUP(C481,Active!C$21:E$948,3,FALSE)</f>
        <v>14737.92967499782</v>
      </c>
      <c r="F481" s="2" t="s">
        <v>287</v>
      </c>
      <c r="G481" t="str">
        <f t="shared" si="46"/>
        <v>55945.8946</v>
      </c>
      <c r="H481" s="54">
        <f t="shared" si="47"/>
        <v>14738</v>
      </c>
      <c r="I481" s="95" t="s">
        <v>1710</v>
      </c>
      <c r="J481" s="96" t="s">
        <v>1711</v>
      </c>
      <c r="K481" s="95">
        <v>14738</v>
      </c>
      <c r="L481" s="95" t="s">
        <v>1174</v>
      </c>
      <c r="M481" s="96" t="s">
        <v>919</v>
      </c>
      <c r="N481" s="96" t="s">
        <v>287</v>
      </c>
      <c r="O481" s="97" t="s">
        <v>361</v>
      </c>
      <c r="P481" s="98" t="s">
        <v>1712</v>
      </c>
    </row>
    <row r="482" spans="1:16" x14ac:dyDescent="0.2">
      <c r="A482" s="54" t="str">
        <f t="shared" si="42"/>
        <v>VSB 55 </v>
      </c>
      <c r="B482" s="2" t="str">
        <f t="shared" si="43"/>
        <v>I</v>
      </c>
      <c r="C482" s="54">
        <f t="shared" si="44"/>
        <v>55956.203200000004</v>
      </c>
      <c r="D482" t="str">
        <f t="shared" si="45"/>
        <v>vis</v>
      </c>
      <c r="E482">
        <f>VLOOKUP(C482,Active!C$21:E$948,3,FALSE)</f>
        <v>14752.926619919122</v>
      </c>
      <c r="F482" s="2" t="s">
        <v>287</v>
      </c>
      <c r="G482" t="str">
        <f t="shared" si="46"/>
        <v>55956.2032</v>
      </c>
      <c r="H482" s="54">
        <f t="shared" si="47"/>
        <v>14753</v>
      </c>
      <c r="I482" s="95" t="s">
        <v>1713</v>
      </c>
      <c r="J482" s="96" t="s">
        <v>1714</v>
      </c>
      <c r="K482" s="95">
        <v>14753</v>
      </c>
      <c r="L482" s="95" t="s">
        <v>1693</v>
      </c>
      <c r="M482" s="96" t="s">
        <v>919</v>
      </c>
      <c r="N482" s="96" t="s">
        <v>270</v>
      </c>
      <c r="O482" s="97" t="s">
        <v>1633</v>
      </c>
      <c r="P482" s="98" t="s">
        <v>249</v>
      </c>
    </row>
    <row r="483" spans="1:16" x14ac:dyDescent="0.2">
      <c r="A483" s="54" t="str">
        <f t="shared" si="42"/>
        <v> JAAVSO 41;122 </v>
      </c>
      <c r="B483" s="2" t="str">
        <f t="shared" si="43"/>
        <v>I</v>
      </c>
      <c r="C483" s="54">
        <f t="shared" si="44"/>
        <v>55994.695899999999</v>
      </c>
      <c r="D483" t="str">
        <f t="shared" si="45"/>
        <v>vis</v>
      </c>
      <c r="E483">
        <f>VLOOKUP(C483,Active!C$21:E$948,3,FALSE)</f>
        <v>14808.925776135473</v>
      </c>
      <c r="F483" s="2" t="s">
        <v>287</v>
      </c>
      <c r="G483" t="str">
        <f t="shared" si="46"/>
        <v>55994.6959</v>
      </c>
      <c r="H483" s="54">
        <f t="shared" si="47"/>
        <v>14809</v>
      </c>
      <c r="I483" s="95" t="s">
        <v>1715</v>
      </c>
      <c r="J483" s="96" t="s">
        <v>1716</v>
      </c>
      <c r="K483" s="95">
        <v>14809</v>
      </c>
      <c r="L483" s="95" t="s">
        <v>1131</v>
      </c>
      <c r="M483" s="96" t="s">
        <v>919</v>
      </c>
      <c r="N483" s="96" t="s">
        <v>287</v>
      </c>
      <c r="O483" s="97" t="s">
        <v>1201</v>
      </c>
      <c r="P483" s="97" t="s">
        <v>250</v>
      </c>
    </row>
    <row r="484" spans="1:16" x14ac:dyDescent="0.2">
      <c r="A484" s="54" t="str">
        <f t="shared" si="42"/>
        <v>IBVS 6114 </v>
      </c>
      <c r="B484" s="2" t="str">
        <f t="shared" si="43"/>
        <v>I</v>
      </c>
      <c r="C484" s="54">
        <f t="shared" si="44"/>
        <v>56006.381370000003</v>
      </c>
      <c r="D484" t="str">
        <f t="shared" si="45"/>
        <v>vis</v>
      </c>
      <c r="E484">
        <f>VLOOKUP(C484,Active!C$21:E$948,3,FALSE)</f>
        <v>14825.925790683472</v>
      </c>
      <c r="F484" s="2" t="s">
        <v>287</v>
      </c>
      <c r="G484" t="str">
        <f t="shared" si="46"/>
        <v>56006.38137</v>
      </c>
      <c r="H484" s="54">
        <f t="shared" si="47"/>
        <v>14826</v>
      </c>
      <c r="I484" s="95" t="s">
        <v>1717</v>
      </c>
      <c r="J484" s="96" t="s">
        <v>1718</v>
      </c>
      <c r="K484" s="95">
        <v>14826</v>
      </c>
      <c r="L484" s="95" t="s">
        <v>1719</v>
      </c>
      <c r="M484" s="96" t="s">
        <v>919</v>
      </c>
      <c r="N484" s="96" t="s">
        <v>282</v>
      </c>
      <c r="O484" s="97" t="s">
        <v>1720</v>
      </c>
      <c r="P484" s="98" t="s">
        <v>1721</v>
      </c>
    </row>
    <row r="485" spans="1:16" x14ac:dyDescent="0.2">
      <c r="A485" s="54" t="str">
        <f t="shared" si="42"/>
        <v>IBVS 6029 </v>
      </c>
      <c r="B485" s="2" t="str">
        <f t="shared" si="43"/>
        <v>I</v>
      </c>
      <c r="C485" s="54">
        <f t="shared" si="44"/>
        <v>56016.690399999999</v>
      </c>
      <c r="D485" t="str">
        <f t="shared" si="45"/>
        <v>vis</v>
      </c>
      <c r="E485">
        <f>VLOOKUP(C485,Active!C$21:E$948,3,FALSE)</f>
        <v>14840.923361168498</v>
      </c>
      <c r="F485" s="2" t="s">
        <v>287</v>
      </c>
      <c r="G485" t="str">
        <f t="shared" si="46"/>
        <v>56016.6904</v>
      </c>
      <c r="H485" s="54">
        <f t="shared" si="47"/>
        <v>14841</v>
      </c>
      <c r="I485" s="95" t="s">
        <v>1722</v>
      </c>
      <c r="J485" s="96" t="s">
        <v>1723</v>
      </c>
      <c r="K485" s="95">
        <v>14841</v>
      </c>
      <c r="L485" s="95" t="s">
        <v>1041</v>
      </c>
      <c r="M485" s="96" t="s">
        <v>919</v>
      </c>
      <c r="N485" s="96" t="s">
        <v>287</v>
      </c>
      <c r="O485" s="97" t="s">
        <v>361</v>
      </c>
      <c r="P485" s="98" t="s">
        <v>1712</v>
      </c>
    </row>
    <row r="486" spans="1:16" x14ac:dyDescent="0.2">
      <c r="A486" s="54" t="str">
        <f t="shared" si="42"/>
        <v>BAVM 232 </v>
      </c>
      <c r="B486" s="2" t="str">
        <f t="shared" si="43"/>
        <v>II</v>
      </c>
      <c r="C486" s="54">
        <f t="shared" si="44"/>
        <v>56407.464599999999</v>
      </c>
      <c r="D486" t="str">
        <f t="shared" si="45"/>
        <v>vis</v>
      </c>
      <c r="E486">
        <f>VLOOKUP(C486,Active!C$21:E$948,3,FALSE)</f>
        <v>15409.421426285318</v>
      </c>
      <c r="F486" s="2" t="s">
        <v>287</v>
      </c>
      <c r="G486" t="str">
        <f t="shared" si="46"/>
        <v>56407.4646</v>
      </c>
      <c r="H486" s="54">
        <f t="shared" si="47"/>
        <v>15409.5</v>
      </c>
      <c r="I486" s="95" t="s">
        <v>1724</v>
      </c>
      <c r="J486" s="96" t="s">
        <v>1725</v>
      </c>
      <c r="K486" s="95">
        <v>15409.5</v>
      </c>
      <c r="L486" s="95" t="s">
        <v>1726</v>
      </c>
      <c r="M486" s="96" t="s">
        <v>919</v>
      </c>
      <c r="N486" s="96" t="s">
        <v>1017</v>
      </c>
      <c r="O486" s="97" t="s">
        <v>1136</v>
      </c>
      <c r="P486" s="98" t="s">
        <v>253</v>
      </c>
    </row>
    <row r="487" spans="1:16" x14ac:dyDescent="0.2">
      <c r="A487" s="54" t="str">
        <f t="shared" si="42"/>
        <v>BAVM 232 </v>
      </c>
      <c r="B487" s="2" t="str">
        <f t="shared" si="43"/>
        <v>I</v>
      </c>
      <c r="C487" s="54">
        <f t="shared" si="44"/>
        <v>56408.496400000004</v>
      </c>
      <c r="D487" t="str">
        <f t="shared" si="45"/>
        <v>vis</v>
      </c>
      <c r="E487">
        <f>VLOOKUP(C487,Active!C$21:E$948,3,FALSE)</f>
        <v>15410.922488288874</v>
      </c>
      <c r="F487" s="2" t="s">
        <v>287</v>
      </c>
      <c r="G487" t="str">
        <f t="shared" si="46"/>
        <v>56408.4964</v>
      </c>
      <c r="H487" s="54">
        <f t="shared" si="47"/>
        <v>15411</v>
      </c>
      <c r="I487" s="95" t="s">
        <v>1727</v>
      </c>
      <c r="J487" s="96" t="s">
        <v>1728</v>
      </c>
      <c r="K487" s="95">
        <v>15411</v>
      </c>
      <c r="L487" s="95" t="s">
        <v>1571</v>
      </c>
      <c r="M487" s="96" t="s">
        <v>919</v>
      </c>
      <c r="N487" s="96" t="s">
        <v>1042</v>
      </c>
      <c r="O487" s="97" t="s">
        <v>1729</v>
      </c>
      <c r="P487" s="98" t="s">
        <v>253</v>
      </c>
    </row>
    <row r="488" spans="1:16" x14ac:dyDescent="0.2">
      <c r="A488" s="54" t="str">
        <f t="shared" si="42"/>
        <v>VSB 56 </v>
      </c>
      <c r="B488" s="2" t="str">
        <f t="shared" si="43"/>
        <v>I</v>
      </c>
      <c r="C488" s="54">
        <f t="shared" si="44"/>
        <v>56655.263500000001</v>
      </c>
      <c r="D488" t="str">
        <f t="shared" si="45"/>
        <v>vis</v>
      </c>
      <c r="E488">
        <f>VLOOKUP(C488,Active!C$21:E$948,3,FALSE)</f>
        <v>15769.919113154301</v>
      </c>
      <c r="F488" s="2" t="s">
        <v>287</v>
      </c>
      <c r="G488" t="str">
        <f t="shared" si="46"/>
        <v>56655.2635</v>
      </c>
      <c r="H488" s="54">
        <f t="shared" si="47"/>
        <v>15770</v>
      </c>
      <c r="I488" s="95" t="s">
        <v>1730</v>
      </c>
      <c r="J488" s="96" t="s">
        <v>1731</v>
      </c>
      <c r="K488" s="95">
        <v>15770</v>
      </c>
      <c r="L488" s="95" t="s">
        <v>1732</v>
      </c>
      <c r="M488" s="96" t="s">
        <v>919</v>
      </c>
      <c r="N488" s="96" t="s">
        <v>287</v>
      </c>
      <c r="O488" s="97" t="s">
        <v>1733</v>
      </c>
      <c r="P488" s="98" t="s">
        <v>255</v>
      </c>
    </row>
    <row r="489" spans="1:16" x14ac:dyDescent="0.2">
      <c r="A489" s="54" t="str">
        <f t="shared" si="42"/>
        <v>BAVM 238 </v>
      </c>
      <c r="B489" s="2" t="str">
        <f t="shared" si="43"/>
        <v>I</v>
      </c>
      <c r="C489" s="54">
        <f t="shared" si="44"/>
        <v>56714.378400000001</v>
      </c>
      <c r="D489" t="str">
        <f t="shared" si="45"/>
        <v>vis</v>
      </c>
      <c r="E489">
        <f>VLOOKUP(C489,Active!C$21:E$948,3,FALSE)</f>
        <v>15855.919433210167</v>
      </c>
      <c r="F489" s="2" t="s">
        <v>287</v>
      </c>
      <c r="G489" t="str">
        <f t="shared" si="46"/>
        <v>56714.3784</v>
      </c>
      <c r="H489" s="54">
        <f t="shared" si="47"/>
        <v>15856</v>
      </c>
      <c r="I489" s="95" t="s">
        <v>1734</v>
      </c>
      <c r="J489" s="96" t="s">
        <v>1735</v>
      </c>
      <c r="K489" s="95">
        <v>15856</v>
      </c>
      <c r="L489" s="95" t="s">
        <v>1736</v>
      </c>
      <c r="M489" s="96" t="s">
        <v>919</v>
      </c>
      <c r="N489" s="96" t="s">
        <v>1042</v>
      </c>
      <c r="O489" s="97" t="s">
        <v>1729</v>
      </c>
      <c r="P489" s="98" t="s">
        <v>256</v>
      </c>
    </row>
    <row r="490" spans="1:16" x14ac:dyDescent="0.2">
      <c r="A490" s="54" t="str">
        <f t="shared" si="42"/>
        <v> JAAVSO 43-1 </v>
      </c>
      <c r="B490" s="2" t="str">
        <f t="shared" si="43"/>
        <v>I</v>
      </c>
      <c r="C490" s="54">
        <f t="shared" si="44"/>
        <v>56746.684200000003</v>
      </c>
      <c r="D490" t="str">
        <f t="shared" si="45"/>
        <v>vis</v>
      </c>
      <c r="E490">
        <f>VLOOKUP(C490,Active!C$21:E$948,3,FALSE)</f>
        <v>15902.917891122823</v>
      </c>
      <c r="F490" s="2" t="s">
        <v>287</v>
      </c>
      <c r="G490" t="str">
        <f t="shared" si="46"/>
        <v>56746.6842</v>
      </c>
      <c r="H490" s="54">
        <f t="shared" si="47"/>
        <v>15903</v>
      </c>
      <c r="I490" s="95" t="s">
        <v>1737</v>
      </c>
      <c r="J490" s="96" t="s">
        <v>1738</v>
      </c>
      <c r="K490" s="95">
        <v>15903</v>
      </c>
      <c r="L490" s="95" t="s">
        <v>1739</v>
      </c>
      <c r="M490" s="96" t="s">
        <v>919</v>
      </c>
      <c r="N490" s="96" t="s">
        <v>1740</v>
      </c>
      <c r="O490" s="97" t="s">
        <v>1100</v>
      </c>
      <c r="P490" s="97" t="s">
        <v>258</v>
      </c>
    </row>
    <row r="491" spans="1:16" x14ac:dyDescent="0.2">
      <c r="A491" s="54" t="str">
        <f t="shared" si="42"/>
        <v> JAAVSO 43-1 </v>
      </c>
      <c r="B491" s="2" t="str">
        <f t="shared" si="43"/>
        <v>I</v>
      </c>
      <c r="C491" s="54">
        <f t="shared" si="44"/>
        <v>56746.684200000003</v>
      </c>
      <c r="D491" t="str">
        <f t="shared" si="45"/>
        <v>vis</v>
      </c>
      <c r="E491">
        <f>VLOOKUP(C491,Active!C$21:E$948,3,FALSE)</f>
        <v>15902.917891122823</v>
      </c>
      <c r="F491" s="2" t="s">
        <v>287</v>
      </c>
      <c r="G491" t="str">
        <f t="shared" si="46"/>
        <v>56746.6842</v>
      </c>
      <c r="H491" s="54">
        <f t="shared" si="47"/>
        <v>15903</v>
      </c>
      <c r="I491" s="95" t="s">
        <v>1737</v>
      </c>
      <c r="J491" s="96" t="s">
        <v>1738</v>
      </c>
      <c r="K491" s="95">
        <v>15903</v>
      </c>
      <c r="L491" s="95" t="s">
        <v>1739</v>
      </c>
      <c r="M491" s="96" t="s">
        <v>919</v>
      </c>
      <c r="N491" s="96" t="s">
        <v>287</v>
      </c>
      <c r="O491" s="97" t="s">
        <v>1100</v>
      </c>
      <c r="P491" s="97" t="s">
        <v>258</v>
      </c>
    </row>
    <row r="492" spans="1:16" x14ac:dyDescent="0.2">
      <c r="A492" s="54" t="str">
        <f t="shared" si="42"/>
        <v> JAAVSO 43-1 </v>
      </c>
      <c r="B492" s="2" t="str">
        <f t="shared" si="43"/>
        <v>I</v>
      </c>
      <c r="C492" s="54">
        <f t="shared" si="44"/>
        <v>56746.684399999998</v>
      </c>
      <c r="D492" t="str">
        <f t="shared" si="45"/>
        <v>vis</v>
      </c>
      <c r="E492">
        <f>VLOOKUP(C492,Active!C$21:E$948,3,FALSE)</f>
        <v>15902.918182082693</v>
      </c>
      <c r="F492" s="2" t="s">
        <v>287</v>
      </c>
      <c r="G492" t="str">
        <f t="shared" si="46"/>
        <v>56746.6844</v>
      </c>
      <c r="H492" s="54">
        <f t="shared" si="47"/>
        <v>15903</v>
      </c>
      <c r="I492" s="95" t="s">
        <v>1741</v>
      </c>
      <c r="J492" s="96" t="s">
        <v>1738</v>
      </c>
      <c r="K492" s="95">
        <v>15903</v>
      </c>
      <c r="L492" s="95" t="s">
        <v>1742</v>
      </c>
      <c r="M492" s="96" t="s">
        <v>919</v>
      </c>
      <c r="N492" s="96" t="s">
        <v>1090</v>
      </c>
      <c r="O492" s="97" t="s">
        <v>1100</v>
      </c>
      <c r="P492" s="97" t="s">
        <v>258</v>
      </c>
    </row>
    <row r="493" spans="1:16" x14ac:dyDescent="0.2">
      <c r="A493" s="54" t="str">
        <f t="shared" si="42"/>
        <v>BAVM 238 </v>
      </c>
      <c r="B493" s="2" t="str">
        <f t="shared" si="43"/>
        <v>II</v>
      </c>
      <c r="C493" s="54">
        <f t="shared" si="44"/>
        <v>56759.403100000003</v>
      </c>
      <c r="D493" t="str">
        <f t="shared" si="45"/>
        <v>vis</v>
      </c>
      <c r="E493">
        <f>VLOOKUP(C493,Active!C$21:E$948,3,FALSE)</f>
        <v>15921.421338997361</v>
      </c>
      <c r="F493" s="2" t="s">
        <v>287</v>
      </c>
      <c r="G493" t="str">
        <f t="shared" si="46"/>
        <v>56759.4031</v>
      </c>
      <c r="H493" s="54">
        <f t="shared" si="47"/>
        <v>15921.5</v>
      </c>
      <c r="I493" s="95" t="s">
        <v>1743</v>
      </c>
      <c r="J493" s="96" t="s">
        <v>1744</v>
      </c>
      <c r="K493" s="95">
        <v>15921.5</v>
      </c>
      <c r="L493" s="95" t="s">
        <v>1745</v>
      </c>
      <c r="M493" s="96" t="s">
        <v>919</v>
      </c>
      <c r="N493" s="96" t="s">
        <v>1017</v>
      </c>
      <c r="O493" s="97" t="s">
        <v>1136</v>
      </c>
      <c r="P493" s="98" t="s">
        <v>256</v>
      </c>
    </row>
    <row r="494" spans="1:16" x14ac:dyDescent="0.2">
      <c r="A494" s="54" t="str">
        <f t="shared" si="42"/>
        <v> JAAVSO 42;426 </v>
      </c>
      <c r="B494" s="2" t="str">
        <f t="shared" si="43"/>
        <v>I</v>
      </c>
      <c r="C494" s="54">
        <f t="shared" si="44"/>
        <v>56766.6178</v>
      </c>
      <c r="D494" t="str">
        <f t="shared" si="45"/>
        <v>vis</v>
      </c>
      <c r="E494">
        <f>VLOOKUP(C494,Active!C$21:E$948,3,FALSE)</f>
        <v>15931.917280107076</v>
      </c>
      <c r="F494" s="2" t="s">
        <v>287</v>
      </c>
      <c r="G494" t="str">
        <f t="shared" si="46"/>
        <v>56766.6178</v>
      </c>
      <c r="H494" s="54">
        <f t="shared" si="47"/>
        <v>15932</v>
      </c>
      <c r="I494" s="95" t="s">
        <v>1746</v>
      </c>
      <c r="J494" s="96" t="s">
        <v>1747</v>
      </c>
      <c r="K494" s="95">
        <v>15932</v>
      </c>
      <c r="L494" s="95" t="s">
        <v>1748</v>
      </c>
      <c r="M494" s="96" t="s">
        <v>919</v>
      </c>
      <c r="N494" s="96" t="s">
        <v>287</v>
      </c>
      <c r="O494" s="97" t="s">
        <v>445</v>
      </c>
      <c r="P494" s="97" t="s">
        <v>259</v>
      </c>
    </row>
    <row r="495" spans="1:16" x14ac:dyDescent="0.2">
      <c r="A495" s="54" t="str">
        <f t="shared" si="42"/>
        <v> JAAVSO 43-1 </v>
      </c>
      <c r="B495" s="2" t="str">
        <f t="shared" si="43"/>
        <v>I</v>
      </c>
      <c r="C495" s="54">
        <f t="shared" si="44"/>
        <v>57003.754500000003</v>
      </c>
      <c r="D495" t="str">
        <f t="shared" si="45"/>
        <v>vis</v>
      </c>
      <c r="E495">
        <f>VLOOKUP(C495,Active!C$21:E$948,3,FALSE)</f>
        <v>16276.90360499288</v>
      </c>
      <c r="F495" s="2" t="s">
        <v>287</v>
      </c>
      <c r="G495" t="str">
        <f t="shared" si="46"/>
        <v>57003.7545</v>
      </c>
      <c r="H495" s="54">
        <f t="shared" si="47"/>
        <v>16277</v>
      </c>
      <c r="I495" s="95" t="s">
        <v>1749</v>
      </c>
      <c r="J495" s="96" t="s">
        <v>1750</v>
      </c>
      <c r="K495" s="95">
        <v>16277</v>
      </c>
      <c r="L495" s="95" t="s">
        <v>1751</v>
      </c>
      <c r="M495" s="96" t="s">
        <v>919</v>
      </c>
      <c r="N495" s="96" t="s">
        <v>287</v>
      </c>
      <c r="O495" s="97" t="s">
        <v>445</v>
      </c>
      <c r="P495" s="97" t="s">
        <v>258</v>
      </c>
    </row>
    <row r="496" spans="1:16" x14ac:dyDescent="0.2">
      <c r="A496" s="54" t="str">
        <f t="shared" si="42"/>
        <v>BAVM 239 </v>
      </c>
      <c r="B496" s="2" t="str">
        <f t="shared" si="43"/>
        <v>I</v>
      </c>
      <c r="C496" s="54">
        <f t="shared" si="44"/>
        <v>57056.689299999998</v>
      </c>
      <c r="D496" t="str">
        <f t="shared" si="45"/>
        <v>vis</v>
      </c>
      <c r="E496">
        <f>VLOOKUP(C496,Active!C$21:E$948,3,FALSE)</f>
        <v>16353.913119380839</v>
      </c>
      <c r="F496" s="2" t="s">
        <v>287</v>
      </c>
      <c r="G496" t="str">
        <f t="shared" si="46"/>
        <v>57056.6893</v>
      </c>
      <c r="H496" s="54">
        <f t="shared" si="47"/>
        <v>16354</v>
      </c>
      <c r="I496" s="95" t="s">
        <v>1752</v>
      </c>
      <c r="J496" s="96" t="s">
        <v>1753</v>
      </c>
      <c r="K496" s="95">
        <v>16354</v>
      </c>
      <c r="L496" s="95" t="s">
        <v>1754</v>
      </c>
      <c r="M496" s="96" t="s">
        <v>919</v>
      </c>
      <c r="N496" s="96" t="s">
        <v>1042</v>
      </c>
      <c r="O496" s="97" t="s">
        <v>1729</v>
      </c>
      <c r="P496" s="98" t="s">
        <v>261</v>
      </c>
    </row>
  </sheetData>
  <sheetProtection selectLockedCells="1" selectUnlockedCells="1"/>
  <hyperlinks>
    <hyperlink ref="P18" r:id="rId1" xr:uid="{00000000-0004-0000-0100-000000000000}"/>
    <hyperlink ref="P19" r:id="rId2" xr:uid="{00000000-0004-0000-0100-000001000000}"/>
    <hyperlink ref="P20" r:id="rId3" xr:uid="{00000000-0004-0000-0100-000002000000}"/>
    <hyperlink ref="P23" r:id="rId4" xr:uid="{00000000-0004-0000-0100-000003000000}"/>
    <hyperlink ref="P37" r:id="rId5" xr:uid="{00000000-0004-0000-0100-000004000000}"/>
    <hyperlink ref="P40" r:id="rId6" xr:uid="{00000000-0004-0000-0100-000005000000}"/>
    <hyperlink ref="P41" r:id="rId7" xr:uid="{00000000-0004-0000-0100-000006000000}"/>
    <hyperlink ref="P42" r:id="rId8" xr:uid="{00000000-0004-0000-0100-000007000000}"/>
    <hyperlink ref="P46" r:id="rId9" xr:uid="{00000000-0004-0000-0100-000008000000}"/>
    <hyperlink ref="P50" r:id="rId10" xr:uid="{00000000-0004-0000-0100-000009000000}"/>
    <hyperlink ref="P51" r:id="rId11" xr:uid="{00000000-0004-0000-0100-00000A000000}"/>
    <hyperlink ref="P52" r:id="rId12" xr:uid="{00000000-0004-0000-0100-00000B000000}"/>
    <hyperlink ref="P55" r:id="rId13" xr:uid="{00000000-0004-0000-0100-00000C000000}"/>
    <hyperlink ref="P56" r:id="rId14" xr:uid="{00000000-0004-0000-0100-00000D000000}"/>
    <hyperlink ref="P59" r:id="rId15" xr:uid="{00000000-0004-0000-0100-00000E000000}"/>
    <hyperlink ref="P66" r:id="rId16" xr:uid="{00000000-0004-0000-0100-00000F000000}"/>
    <hyperlink ref="P76" r:id="rId17" xr:uid="{00000000-0004-0000-0100-000010000000}"/>
    <hyperlink ref="P92" r:id="rId18" xr:uid="{00000000-0004-0000-0100-000011000000}"/>
    <hyperlink ref="P230" r:id="rId19" xr:uid="{00000000-0004-0000-0100-000012000000}"/>
    <hyperlink ref="P255" r:id="rId20" xr:uid="{00000000-0004-0000-0100-000013000000}"/>
    <hyperlink ref="P260" r:id="rId21" xr:uid="{00000000-0004-0000-0100-000014000000}"/>
    <hyperlink ref="P261" r:id="rId22" xr:uid="{00000000-0004-0000-0100-000015000000}"/>
    <hyperlink ref="P262" r:id="rId23" xr:uid="{00000000-0004-0000-0100-000016000000}"/>
    <hyperlink ref="P263" r:id="rId24" xr:uid="{00000000-0004-0000-0100-000017000000}"/>
    <hyperlink ref="P264" r:id="rId25" xr:uid="{00000000-0004-0000-0100-000018000000}"/>
    <hyperlink ref="P265" r:id="rId26" xr:uid="{00000000-0004-0000-0100-000019000000}"/>
    <hyperlink ref="P266" r:id="rId27" xr:uid="{00000000-0004-0000-0100-00001A000000}"/>
    <hyperlink ref="P267" r:id="rId28" xr:uid="{00000000-0004-0000-0100-00001B000000}"/>
    <hyperlink ref="P268" r:id="rId29" xr:uid="{00000000-0004-0000-0100-00001C000000}"/>
    <hyperlink ref="P270" r:id="rId30" xr:uid="{00000000-0004-0000-0100-00001D000000}"/>
    <hyperlink ref="P271" r:id="rId31" xr:uid="{00000000-0004-0000-0100-00001E000000}"/>
    <hyperlink ref="P272" r:id="rId32" xr:uid="{00000000-0004-0000-0100-00001F000000}"/>
    <hyperlink ref="P273" r:id="rId33" xr:uid="{00000000-0004-0000-0100-000020000000}"/>
    <hyperlink ref="P274" r:id="rId34" xr:uid="{00000000-0004-0000-0100-000021000000}"/>
    <hyperlink ref="P275" r:id="rId35" xr:uid="{00000000-0004-0000-0100-000022000000}"/>
    <hyperlink ref="P276" r:id="rId36" xr:uid="{00000000-0004-0000-0100-000023000000}"/>
    <hyperlink ref="P277" r:id="rId37" xr:uid="{00000000-0004-0000-0100-000024000000}"/>
    <hyperlink ref="P278" r:id="rId38" xr:uid="{00000000-0004-0000-0100-000025000000}"/>
    <hyperlink ref="P279" r:id="rId39" xr:uid="{00000000-0004-0000-0100-000026000000}"/>
    <hyperlink ref="P281" r:id="rId40" xr:uid="{00000000-0004-0000-0100-000027000000}"/>
    <hyperlink ref="P284" r:id="rId41" xr:uid="{00000000-0004-0000-0100-000028000000}"/>
    <hyperlink ref="P285" r:id="rId42" xr:uid="{00000000-0004-0000-0100-000029000000}"/>
    <hyperlink ref="P286" r:id="rId43" xr:uid="{00000000-0004-0000-0100-00002A000000}"/>
    <hyperlink ref="P287" r:id="rId44" xr:uid="{00000000-0004-0000-0100-00002B000000}"/>
    <hyperlink ref="P288" r:id="rId45" xr:uid="{00000000-0004-0000-0100-00002C000000}"/>
    <hyperlink ref="P289" r:id="rId46" xr:uid="{00000000-0004-0000-0100-00002D000000}"/>
    <hyperlink ref="P290" r:id="rId47" xr:uid="{00000000-0004-0000-0100-00002E000000}"/>
    <hyperlink ref="P291" r:id="rId48" xr:uid="{00000000-0004-0000-0100-00002F000000}"/>
    <hyperlink ref="P294" r:id="rId49" xr:uid="{00000000-0004-0000-0100-000030000000}"/>
    <hyperlink ref="P295" r:id="rId50" xr:uid="{00000000-0004-0000-0100-000031000000}"/>
    <hyperlink ref="P296" r:id="rId51" xr:uid="{00000000-0004-0000-0100-000032000000}"/>
    <hyperlink ref="P298" r:id="rId52" xr:uid="{00000000-0004-0000-0100-000033000000}"/>
    <hyperlink ref="P299" r:id="rId53" xr:uid="{00000000-0004-0000-0100-000034000000}"/>
    <hyperlink ref="P300" r:id="rId54" xr:uid="{00000000-0004-0000-0100-000035000000}"/>
    <hyperlink ref="P301" r:id="rId55" xr:uid="{00000000-0004-0000-0100-000036000000}"/>
    <hyperlink ref="P303" r:id="rId56" xr:uid="{00000000-0004-0000-0100-000037000000}"/>
    <hyperlink ref="P305" r:id="rId57" xr:uid="{00000000-0004-0000-0100-000038000000}"/>
    <hyperlink ref="P307" r:id="rId58" xr:uid="{00000000-0004-0000-0100-000039000000}"/>
    <hyperlink ref="P322" r:id="rId59" xr:uid="{00000000-0004-0000-0100-00003A000000}"/>
    <hyperlink ref="P323" r:id="rId60" xr:uid="{00000000-0004-0000-0100-00003B000000}"/>
    <hyperlink ref="P344" r:id="rId61" xr:uid="{00000000-0004-0000-0100-00003C000000}"/>
    <hyperlink ref="P345" r:id="rId62" xr:uid="{00000000-0004-0000-0100-00003D000000}"/>
    <hyperlink ref="P346" r:id="rId63" xr:uid="{00000000-0004-0000-0100-00003E000000}"/>
    <hyperlink ref="P390" r:id="rId64" xr:uid="{00000000-0004-0000-0100-00003F000000}"/>
    <hyperlink ref="P391" r:id="rId65" xr:uid="{00000000-0004-0000-0100-000040000000}"/>
    <hyperlink ref="P395" r:id="rId66" xr:uid="{00000000-0004-0000-0100-000041000000}"/>
    <hyperlink ref="P396" r:id="rId67" xr:uid="{00000000-0004-0000-0100-000042000000}"/>
    <hyperlink ref="P404" r:id="rId68" xr:uid="{00000000-0004-0000-0100-000043000000}"/>
    <hyperlink ref="P428" r:id="rId69" xr:uid="{00000000-0004-0000-0100-000044000000}"/>
    <hyperlink ref="P434" r:id="rId70" xr:uid="{00000000-0004-0000-0100-000045000000}"/>
    <hyperlink ref="P444" r:id="rId71" xr:uid="{00000000-0004-0000-0100-000046000000}"/>
    <hyperlink ref="P445" r:id="rId72" xr:uid="{00000000-0004-0000-0100-000047000000}"/>
    <hyperlink ref="P446" r:id="rId73" xr:uid="{00000000-0004-0000-0100-000048000000}"/>
    <hyperlink ref="P447" r:id="rId74" xr:uid="{00000000-0004-0000-0100-000049000000}"/>
    <hyperlink ref="P448" r:id="rId75" xr:uid="{00000000-0004-0000-0100-00004A000000}"/>
    <hyperlink ref="P449" r:id="rId76" xr:uid="{00000000-0004-0000-0100-00004B000000}"/>
    <hyperlink ref="P450" r:id="rId77" xr:uid="{00000000-0004-0000-0100-00004C000000}"/>
    <hyperlink ref="P451" r:id="rId78" xr:uid="{00000000-0004-0000-0100-00004D000000}"/>
    <hyperlink ref="P452" r:id="rId79" xr:uid="{00000000-0004-0000-0100-00004E000000}"/>
    <hyperlink ref="P455" r:id="rId80" xr:uid="{00000000-0004-0000-0100-00004F000000}"/>
    <hyperlink ref="P457" r:id="rId81" xr:uid="{00000000-0004-0000-0100-000050000000}"/>
    <hyperlink ref="P458" r:id="rId82" xr:uid="{00000000-0004-0000-0100-000051000000}"/>
    <hyperlink ref="P459" r:id="rId83" xr:uid="{00000000-0004-0000-0100-000052000000}"/>
    <hyperlink ref="P462" r:id="rId84" xr:uid="{00000000-0004-0000-0100-000053000000}"/>
    <hyperlink ref="P467" r:id="rId85" xr:uid="{00000000-0004-0000-0100-000054000000}"/>
    <hyperlink ref="P468" r:id="rId86" xr:uid="{00000000-0004-0000-0100-000055000000}"/>
    <hyperlink ref="P469" r:id="rId87" xr:uid="{00000000-0004-0000-0100-000056000000}"/>
    <hyperlink ref="P470" r:id="rId88" xr:uid="{00000000-0004-0000-0100-000057000000}"/>
    <hyperlink ref="P471" r:id="rId89" xr:uid="{00000000-0004-0000-0100-000058000000}"/>
    <hyperlink ref="P473" r:id="rId90" xr:uid="{00000000-0004-0000-0100-000059000000}"/>
    <hyperlink ref="P474" r:id="rId91" xr:uid="{00000000-0004-0000-0100-00005A000000}"/>
    <hyperlink ref="P475" r:id="rId92" xr:uid="{00000000-0004-0000-0100-00005B000000}"/>
    <hyperlink ref="P477" r:id="rId93" xr:uid="{00000000-0004-0000-0100-00005C000000}"/>
    <hyperlink ref="P478" r:id="rId94" xr:uid="{00000000-0004-0000-0100-00005D000000}"/>
    <hyperlink ref="P479" r:id="rId95" xr:uid="{00000000-0004-0000-0100-00005E000000}"/>
    <hyperlink ref="P481" r:id="rId96" xr:uid="{00000000-0004-0000-0100-00005F000000}"/>
    <hyperlink ref="P482" r:id="rId97" xr:uid="{00000000-0004-0000-0100-000060000000}"/>
    <hyperlink ref="P484" r:id="rId98" xr:uid="{00000000-0004-0000-0100-000061000000}"/>
    <hyperlink ref="P485" r:id="rId99" xr:uid="{00000000-0004-0000-0100-000062000000}"/>
    <hyperlink ref="P486" r:id="rId100" xr:uid="{00000000-0004-0000-0100-000063000000}"/>
    <hyperlink ref="P487" r:id="rId101" xr:uid="{00000000-0004-0000-0100-000064000000}"/>
    <hyperlink ref="P488" r:id="rId102" xr:uid="{00000000-0004-0000-0100-000065000000}"/>
    <hyperlink ref="P489" r:id="rId103" xr:uid="{00000000-0004-0000-0100-000066000000}"/>
    <hyperlink ref="P493" r:id="rId104" xr:uid="{00000000-0004-0000-0100-000067000000}"/>
    <hyperlink ref="P496" r:id="rId105" xr:uid="{00000000-0004-0000-0100-00006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75"/>
  <sheetViews>
    <sheetView workbookViewId="0">
      <pane xSplit="13" ySplit="21" topLeftCell="N344" activePane="bottomRight" state="frozen"/>
      <selection pane="topRight" activeCell="N1" sqref="N1"/>
      <selection pane="bottomLeft" activeCell="A22" sqref="A22"/>
      <selection pane="bottomRight" activeCell="Q362" sqref="Q362"/>
    </sheetView>
  </sheetViews>
  <sheetFormatPr defaultColWidth="10.28515625" defaultRowHeight="12.75" x14ac:dyDescent="0.2"/>
  <cols>
    <col min="1" max="1" width="15" style="1" customWidth="1"/>
    <col min="2" max="2" width="5.42578125" style="1" customWidth="1"/>
    <col min="3" max="3" width="13.42578125" style="1" customWidth="1"/>
    <col min="4" max="4" width="8.85546875" style="1" customWidth="1"/>
    <col min="5" max="5" width="10.5703125" style="1" customWidth="1"/>
    <col min="6" max="6" width="17.85546875" style="1" customWidth="1"/>
    <col min="7" max="7" width="9.7109375" style="1" customWidth="1"/>
    <col min="8" max="16" width="9.5703125" style="1" customWidth="1"/>
    <col min="17" max="17" width="12.4257812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G1" s="1" t="s">
        <v>1755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1756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ht="15.75" x14ac:dyDescent="0.3">
      <c r="A2" s="1" t="s">
        <v>20</v>
      </c>
      <c r="B2" s="1" t="s">
        <v>21</v>
      </c>
      <c r="AA2" s="13" t="s">
        <v>23</v>
      </c>
      <c r="AB2" s="14">
        <f>C7</f>
        <v>45815.336499999998</v>
      </c>
      <c r="AC2" s="15" t="s">
        <v>24</v>
      </c>
      <c r="AD2" s="14">
        <f>C8</f>
        <v>0.68737999999999999</v>
      </c>
      <c r="AE2" s="16" t="s">
        <v>25</v>
      </c>
      <c r="AL2" s="2"/>
      <c r="AW2" s="1">
        <v>-10000</v>
      </c>
      <c r="AX2" s="1">
        <f t="shared" ref="AX2:AX65" si="0">AB$3+AB$4*AW2+AB$5*AW2^2+AZ2</f>
        <v>5.2794799045101905E-2</v>
      </c>
      <c r="AY2" s="1">
        <f t="shared" ref="AY2:AY65" si="1">AB$3+AB$4*AW2+AB$5*AW2^2</f>
        <v>3.9657815791418152E-2</v>
      </c>
      <c r="AZ2" s="1">
        <f t="shared" ref="AZ2:AZ65" si="2">$AB$6*($AB$11/BA2*BB2+$AB$12)</f>
        <v>1.3136983253683752E-2</v>
      </c>
      <c r="BA2" s="1">
        <f t="shared" ref="BA2:BA65" si="3">1+$AB$7*COS(BC2)</f>
        <v>0.72076004014281159</v>
      </c>
      <c r="BB2" s="1">
        <f t="shared" ref="BB2:BB65" si="4">SIN(BC2+RADIANS($AB$9))</f>
        <v>0.96938710734569489</v>
      </c>
      <c r="BC2" s="1">
        <f t="shared" ref="BC2:BC65" si="5">2*ATAN(BD2)</f>
        <v>-3.0316227474613551</v>
      </c>
      <c r="BD2" s="1">
        <f t="shared" ref="BD2:BD65" si="6">SQRT((1+$AB$7)/(1-$AB$7))*TAN(BE2/2)</f>
        <v>-18.16846172373964</v>
      </c>
      <c r="BE2" s="1">
        <f t="shared" ref="BE2:BK17" si="7">$BL2+$AB$7*SIN(BF2)</f>
        <v>-9.2781175756904837</v>
      </c>
      <c r="BF2" s="1">
        <f t="shared" si="7"/>
        <v>-9.2780934631092613</v>
      </c>
      <c r="BG2" s="1">
        <f t="shared" si="7"/>
        <v>-9.2781802234133171</v>
      </c>
      <c r="BH2" s="1">
        <f t="shared" si="7"/>
        <v>-9.2778680429926794</v>
      </c>
      <c r="BI2" s="1">
        <f t="shared" si="7"/>
        <v>-9.2789912615820409</v>
      </c>
      <c r="BJ2" s="1">
        <f t="shared" si="7"/>
        <v>-9.274949068267766</v>
      </c>
      <c r="BK2" s="1">
        <f t="shared" si="7"/>
        <v>-9.2894849115596152</v>
      </c>
      <c r="BL2" s="1">
        <f t="shared" ref="BL2:BL65" si="8">RADIANS($AB$9)+$AB$18*(AW2-AB$15)</f>
        <v>-9.2370560940880395</v>
      </c>
    </row>
    <row r="3" spans="1:64" x14ac:dyDescent="0.2">
      <c r="C3" s="17" t="s">
        <v>1757</v>
      </c>
      <c r="Z3" s="1">
        <v>0.03</v>
      </c>
      <c r="AA3" s="18" t="s">
        <v>26</v>
      </c>
      <c r="AB3" s="19">
        <f t="shared" ref="AB3:AB10" si="9">AC3*AD3</f>
        <v>-6.5975139394166618E-3</v>
      </c>
      <c r="AC3" s="20">
        <v>-0.65975139394166615</v>
      </c>
      <c r="AD3" s="1">
        <v>0.01</v>
      </c>
      <c r="AE3" s="21"/>
      <c r="AH3" s="20"/>
      <c r="AI3" s="20"/>
      <c r="AJ3" s="20"/>
      <c r="AK3" s="20"/>
      <c r="AL3" s="20"/>
      <c r="AW3" s="1">
        <v>-9800</v>
      </c>
      <c r="AX3" s="1">
        <f t="shared" si="0"/>
        <v>5.1985123792421054E-2</v>
      </c>
      <c r="AY3" s="1">
        <f t="shared" si="1"/>
        <v>3.8677997330527937E-2</v>
      </c>
      <c r="AZ3" s="1">
        <f t="shared" si="2"/>
        <v>1.3307126461893118E-2</v>
      </c>
      <c r="BA3" s="1">
        <f t="shared" si="3"/>
        <v>0.72315199810700059</v>
      </c>
      <c r="BB3" s="1">
        <f t="shared" si="4"/>
        <v>0.98252529700273561</v>
      </c>
      <c r="BC3" s="1">
        <f t="shared" si="5"/>
        <v>-2.9707695942291386</v>
      </c>
      <c r="BD3" s="1">
        <f t="shared" si="6"/>
        <v>-11.679536831480146</v>
      </c>
      <c r="BE3" s="1">
        <f t="shared" si="7"/>
        <v>-9.1972132506933661</v>
      </c>
      <c r="BF3" s="1">
        <f t="shared" si="7"/>
        <v>-9.1971795382594443</v>
      </c>
      <c r="BG3" s="1">
        <f t="shared" si="7"/>
        <v>-9.1973027130757252</v>
      </c>
      <c r="BH3" s="1">
        <f t="shared" si="7"/>
        <v>-9.1968526533166965</v>
      </c>
      <c r="BI3" s="1">
        <f t="shared" si="7"/>
        <v>-9.1984968678545584</v>
      </c>
      <c r="BJ3" s="1">
        <f t="shared" si="7"/>
        <v>-9.1924869636180357</v>
      </c>
      <c r="BK3" s="1">
        <f t="shared" si="7"/>
        <v>-9.2144146312627555</v>
      </c>
      <c r="BL3" s="1">
        <f t="shared" si="8"/>
        <v>-9.1338230409555798</v>
      </c>
    </row>
    <row r="4" spans="1:64" x14ac:dyDescent="0.2">
      <c r="A4" s="22" t="s">
        <v>27</v>
      </c>
      <c r="C4" s="23">
        <v>45815.336499999998</v>
      </c>
      <c r="D4" s="24">
        <v>0.68737999999999999</v>
      </c>
      <c r="Z4" s="1">
        <v>-2.5000000000000002E-6</v>
      </c>
      <c r="AA4" s="25" t="s">
        <v>28</v>
      </c>
      <c r="AB4" s="26">
        <f t="shared" si="9"/>
        <v>-4.3463907982186085E-6</v>
      </c>
      <c r="AC4" s="27">
        <v>-43.463907982186086</v>
      </c>
      <c r="AD4" s="1">
        <v>9.9999999999999995E-8</v>
      </c>
      <c r="AE4" s="21"/>
      <c r="AH4" s="27"/>
      <c r="AI4" s="27"/>
      <c r="AJ4" s="27"/>
      <c r="AK4" s="27"/>
      <c r="AL4" s="27"/>
      <c r="AW4" s="1">
        <v>-9600</v>
      </c>
      <c r="AX4" s="1">
        <f t="shared" si="0"/>
        <v>5.1090786019735948E-2</v>
      </c>
      <c r="AY4" s="1">
        <f t="shared" si="1"/>
        <v>3.7700412007036645E-2</v>
      </c>
      <c r="AZ4" s="1">
        <f t="shared" si="2"/>
        <v>1.3390374012699307E-2</v>
      </c>
      <c r="BA4" s="1">
        <f t="shared" si="3"/>
        <v>0.72660072573849133</v>
      </c>
      <c r="BB4" s="1">
        <f t="shared" si="4"/>
        <v>0.99208833142647934</v>
      </c>
      <c r="BC4" s="1">
        <f t="shared" si="5"/>
        <v>-2.9094226075932408</v>
      </c>
      <c r="BD4" s="1">
        <f t="shared" si="6"/>
        <v>-8.5756458739834134</v>
      </c>
      <c r="BE4" s="1">
        <f t="shared" si="7"/>
        <v>-9.1159808676139935</v>
      </c>
      <c r="BF4" s="1">
        <f t="shared" si="7"/>
        <v>-9.1159415622204207</v>
      </c>
      <c r="BG4" s="1">
        <f t="shared" si="7"/>
        <v>-9.116088415080899</v>
      </c>
      <c r="BH4" s="1">
        <f t="shared" si="7"/>
        <v>-9.1155397080571863</v>
      </c>
      <c r="BI4" s="1">
        <f t="shared" si="7"/>
        <v>-9.117589429281427</v>
      </c>
      <c r="BJ4" s="1">
        <f t="shared" si="7"/>
        <v>-9.109925701864718</v>
      </c>
      <c r="BK4" s="1">
        <f t="shared" si="7"/>
        <v>-9.138486243771311</v>
      </c>
      <c r="BL4" s="1">
        <f t="shared" si="8"/>
        <v>-9.0305899878231202</v>
      </c>
    </row>
    <row r="5" spans="1:64" x14ac:dyDescent="0.2">
      <c r="A5" s="28" t="s">
        <v>29</v>
      </c>
      <c r="B5"/>
      <c r="C5" s="29">
        <v>8</v>
      </c>
      <c r="D5" t="s">
        <v>30</v>
      </c>
      <c r="Z5" s="1">
        <v>3E-11</v>
      </c>
      <c r="AA5" s="25" t="s">
        <v>31</v>
      </c>
      <c r="AB5" s="26">
        <f t="shared" si="9"/>
        <v>2.7914217486487283E-11</v>
      </c>
      <c r="AC5" s="27">
        <v>2.7914217486487285</v>
      </c>
      <c r="AD5" s="1">
        <v>9.9999999999999994E-12</v>
      </c>
      <c r="AE5" s="21"/>
      <c r="AH5" s="27"/>
      <c r="AI5" s="27"/>
      <c r="AJ5" s="27"/>
      <c r="AK5" s="27"/>
      <c r="AL5" s="27"/>
      <c r="AW5" s="1">
        <v>-9400</v>
      </c>
      <c r="AX5" s="1">
        <f t="shared" si="0"/>
        <v>5.0110097929572474E-2</v>
      </c>
      <c r="AY5" s="1">
        <f t="shared" si="1"/>
        <v>3.6725059820944268E-2</v>
      </c>
      <c r="AZ5" s="1">
        <f t="shared" si="2"/>
        <v>1.3385038108628206E-2</v>
      </c>
      <c r="BA5" s="1">
        <f t="shared" si="3"/>
        <v>0.73113321001197551</v>
      </c>
      <c r="BB5" s="1">
        <f t="shared" si="4"/>
        <v>0.9979623359481804</v>
      </c>
      <c r="BC5" s="1">
        <f t="shared" si="5"/>
        <v>-2.8473978197379326</v>
      </c>
      <c r="BD5" s="1">
        <f t="shared" si="6"/>
        <v>-6.7491125613413843</v>
      </c>
      <c r="BE5" s="1">
        <f t="shared" si="7"/>
        <v>-9.0343005169116779</v>
      </c>
      <c r="BF5" s="1">
        <f t="shared" si="7"/>
        <v>-9.0342599191696316</v>
      </c>
      <c r="BG5" s="1">
        <f t="shared" si="7"/>
        <v>-9.0344161880521039</v>
      </c>
      <c r="BH5" s="1">
        <f t="shared" si="7"/>
        <v>-9.0338146225147113</v>
      </c>
      <c r="BI5" s="1">
        <f t="shared" si="7"/>
        <v>-9.0361295662697838</v>
      </c>
      <c r="BJ5" s="1">
        <f t="shared" si="7"/>
        <v>-9.0272090222687194</v>
      </c>
      <c r="BK5" s="1">
        <f t="shared" si="7"/>
        <v>-9.0614090198672219</v>
      </c>
      <c r="BL5" s="1">
        <f t="shared" si="8"/>
        <v>-8.9273569346906605</v>
      </c>
    </row>
    <row r="6" spans="1:64" x14ac:dyDescent="0.2">
      <c r="A6" s="22" t="s">
        <v>32</v>
      </c>
      <c r="AA6" s="25" t="s">
        <v>33</v>
      </c>
      <c r="AB6" s="26">
        <f t="shared" si="9"/>
        <v>1.3464451467097488E-2</v>
      </c>
      <c r="AC6" s="27">
        <v>1.3464451467097487</v>
      </c>
      <c r="AD6" s="1">
        <v>0.01</v>
      </c>
      <c r="AE6" s="21" t="s">
        <v>25</v>
      </c>
      <c r="AH6" s="27"/>
      <c r="AI6" s="27"/>
      <c r="AJ6" s="27"/>
      <c r="AK6" s="27"/>
      <c r="AL6" s="27"/>
      <c r="AW6" s="1">
        <v>-9200</v>
      </c>
      <c r="AX6" s="1">
        <f t="shared" si="0"/>
        <v>4.9041417353553184E-2</v>
      </c>
      <c r="AY6" s="1">
        <f t="shared" si="1"/>
        <v>3.5751940772250822E-2</v>
      </c>
      <c r="AZ6" s="1">
        <f t="shared" si="2"/>
        <v>1.3289476581302362E-2</v>
      </c>
      <c r="BA6" s="1">
        <f t="shared" si="3"/>
        <v>0.73678504722263038</v>
      </c>
      <c r="BB6" s="1">
        <f t="shared" si="4"/>
        <v>0.99999954459028839</v>
      </c>
      <c r="BC6" s="1">
        <f t="shared" si="5"/>
        <v>-2.7845030467886014</v>
      </c>
      <c r="BD6" s="1">
        <f t="shared" si="6"/>
        <v>-5.5411932880543393</v>
      </c>
      <c r="BE6" s="1">
        <f t="shared" si="7"/>
        <v>-8.9520489652217403</v>
      </c>
      <c r="BF6" s="1">
        <f t="shared" si="7"/>
        <v>-8.9520109609609495</v>
      </c>
      <c r="BG6" s="1">
        <f t="shared" si="7"/>
        <v>-8.9521628982579173</v>
      </c>
      <c r="BH6" s="1">
        <f t="shared" si="7"/>
        <v>-8.951555397102684</v>
      </c>
      <c r="BI6" s="1">
        <f t="shared" si="7"/>
        <v>-8.9539832809138158</v>
      </c>
      <c r="BJ6" s="1">
        <f t="shared" si="7"/>
        <v>-8.9442620238281663</v>
      </c>
      <c r="BK6" s="1">
        <f t="shared" si="7"/>
        <v>-8.9829044626855481</v>
      </c>
      <c r="BL6" s="1">
        <f t="shared" si="8"/>
        <v>-8.8241238815582008</v>
      </c>
    </row>
    <row r="7" spans="1:64" x14ac:dyDescent="0.2">
      <c r="A7" s="1" t="s">
        <v>34</v>
      </c>
      <c r="C7" s="1">
        <v>45815.336499999998</v>
      </c>
      <c r="AA7" s="25" t="s">
        <v>35</v>
      </c>
      <c r="AB7" s="26">
        <f t="shared" si="9"/>
        <v>0.2809369874977844</v>
      </c>
      <c r="AC7" s="27">
        <v>0.2809369874977844</v>
      </c>
      <c r="AD7" s="1">
        <v>1</v>
      </c>
      <c r="AE7" s="21"/>
      <c r="AH7" s="27"/>
      <c r="AI7" s="27"/>
      <c r="AJ7" s="27"/>
      <c r="AK7" s="27"/>
      <c r="AL7" s="27"/>
      <c r="AW7" s="1">
        <v>-9000</v>
      </c>
      <c r="AX7" s="1">
        <f t="shared" si="0"/>
        <v>4.7883156004609725E-2</v>
      </c>
      <c r="AY7" s="1">
        <f t="shared" si="1"/>
        <v>3.4781054860956284E-2</v>
      </c>
      <c r="AZ7" s="1">
        <f t="shared" si="2"/>
        <v>1.3102101143653438E-2</v>
      </c>
      <c r="BA7" s="1">
        <f t="shared" si="3"/>
        <v>0.74360080613198165</v>
      </c>
      <c r="BB7" s="1">
        <f t="shared" si="4"/>
        <v>0.99801531731163728</v>
      </c>
      <c r="BC7" s="1">
        <f t="shared" si="5"/>
        <v>-2.7205353536850687</v>
      </c>
      <c r="BD7" s="1">
        <f t="shared" si="6"/>
        <v>-4.6795628820447206</v>
      </c>
      <c r="BE7" s="1">
        <f t="shared" si="7"/>
        <v>-8.869098621384925</v>
      </c>
      <c r="BF7" s="1">
        <f t="shared" si="7"/>
        <v>-8.8690661115863936</v>
      </c>
      <c r="BG7" s="1">
        <f t="shared" si="7"/>
        <v>-8.8692023221423266</v>
      </c>
      <c r="BH7" s="1">
        <f t="shared" si="7"/>
        <v>-8.8686315459322529</v>
      </c>
      <c r="BI7" s="1">
        <f t="shared" si="7"/>
        <v>-8.871021974950116</v>
      </c>
      <c r="BJ7" s="1">
        <f t="shared" si="7"/>
        <v>-8.8609868897026249</v>
      </c>
      <c r="BK7" s="1">
        <f t="shared" si="7"/>
        <v>-8.9027092730383011</v>
      </c>
      <c r="BL7" s="1">
        <f t="shared" si="8"/>
        <v>-8.7208908284257411</v>
      </c>
    </row>
    <row r="8" spans="1:64" ht="15.75" x14ac:dyDescent="0.3">
      <c r="A8" s="1" t="s">
        <v>36</v>
      </c>
      <c r="C8" s="1">
        <v>0.68737999999999999</v>
      </c>
      <c r="AA8" s="25" t="s">
        <v>37</v>
      </c>
      <c r="AB8" s="26">
        <f t="shared" si="9"/>
        <v>22.909047562147379</v>
      </c>
      <c r="AC8" s="27">
        <v>2.2909047562147378</v>
      </c>
      <c r="AD8" s="1">
        <v>10</v>
      </c>
      <c r="AE8" s="21" t="s">
        <v>38</v>
      </c>
      <c r="AH8" s="27"/>
      <c r="AI8" s="27"/>
      <c r="AJ8" s="27"/>
      <c r="AK8" s="27"/>
      <c r="AL8" s="27"/>
      <c r="AW8" s="1">
        <v>-8800</v>
      </c>
      <c r="AX8" s="1">
        <f t="shared" si="0"/>
        <v>4.6633794123257868E-2</v>
      </c>
      <c r="AY8" s="1">
        <f t="shared" si="1"/>
        <v>3.381240208706067E-2</v>
      </c>
      <c r="AZ8" s="1">
        <f t="shared" si="2"/>
        <v>1.2821392036197199E-2</v>
      </c>
      <c r="BA8" s="1">
        <f t="shared" si="3"/>
        <v>0.75163445086787306</v>
      </c>
      <c r="BB8" s="1">
        <f t="shared" si="4"/>
        <v>0.99178462489944508</v>
      </c>
      <c r="BC8" s="1">
        <f t="shared" si="5"/>
        <v>-2.6552782720533643</v>
      </c>
      <c r="BD8" s="1">
        <f t="shared" si="6"/>
        <v>-4.0311923284495785</v>
      </c>
      <c r="BE8" s="1">
        <f t="shared" si="7"/>
        <v>-8.7853164316037375</v>
      </c>
      <c r="BF8" s="1">
        <f t="shared" si="7"/>
        <v>-8.7852910108090843</v>
      </c>
      <c r="BG8" s="1">
        <f t="shared" si="7"/>
        <v>-8.7854037746771869</v>
      </c>
      <c r="BH8" s="1">
        <f t="shared" si="7"/>
        <v>-8.7849034943768665</v>
      </c>
      <c r="BI8" s="1">
        <f t="shared" si="7"/>
        <v>-8.7871215869182908</v>
      </c>
      <c r="BJ8" s="1">
        <f t="shared" si="7"/>
        <v>-8.7772591270544176</v>
      </c>
      <c r="BK8" s="1">
        <f t="shared" si="7"/>
        <v>-8.820578152919456</v>
      </c>
      <c r="BL8" s="1">
        <f t="shared" si="8"/>
        <v>-8.6176577752932815</v>
      </c>
    </row>
    <row r="9" spans="1:64" ht="15.75" x14ac:dyDescent="0.3">
      <c r="A9" s="30" t="s">
        <v>39</v>
      </c>
      <c r="C9" s="31">
        <v>359</v>
      </c>
      <c r="D9" s="32" t="str">
        <f>"F"&amp;C9</f>
        <v>F359</v>
      </c>
      <c r="E9" s="33" t="str">
        <f>"G"&amp;C9</f>
        <v>G359</v>
      </c>
      <c r="AA9" s="25" t="s">
        <v>40</v>
      </c>
      <c r="AB9" s="26">
        <f t="shared" si="9"/>
        <v>249.48559132739675</v>
      </c>
      <c r="AC9" s="27">
        <v>24.948559132739675</v>
      </c>
      <c r="AD9" s="1">
        <v>10</v>
      </c>
      <c r="AE9" s="21" t="s">
        <v>41</v>
      </c>
      <c r="AH9" s="27"/>
      <c r="AI9" s="27"/>
      <c r="AJ9" s="27"/>
      <c r="AK9" s="27"/>
      <c r="AL9" s="27"/>
      <c r="AW9" s="1">
        <v>-8600</v>
      </c>
      <c r="AX9" s="1">
        <f t="shared" si="0"/>
        <v>4.529190284992804E-2</v>
      </c>
      <c r="AY9" s="1">
        <f t="shared" si="1"/>
        <v>3.2845982450563971E-2</v>
      </c>
      <c r="AZ9" s="1">
        <f t="shared" si="2"/>
        <v>1.2445920399364072E-2</v>
      </c>
      <c r="BA9" s="1">
        <f t="shared" si="3"/>
        <v>0.76094979257729833</v>
      </c>
      <c r="BB9" s="1">
        <f t="shared" si="4"/>
        <v>0.98103799068870778</v>
      </c>
      <c r="BC9" s="1">
        <f t="shared" si="5"/>
        <v>-2.5884987333199865</v>
      </c>
      <c r="BD9" s="1">
        <f t="shared" si="6"/>
        <v>-3.5233666252592442</v>
      </c>
      <c r="BE9" s="1">
        <f t="shared" si="7"/>
        <v>-8.7005627204056797</v>
      </c>
      <c r="BF9" s="1">
        <f t="shared" si="7"/>
        <v>-8.7005446512865952</v>
      </c>
      <c r="BG9" s="1">
        <f t="shared" si="7"/>
        <v>-8.700630518096645</v>
      </c>
      <c r="BH9" s="1">
        <f t="shared" si="7"/>
        <v>-8.700222409649836</v>
      </c>
      <c r="BI9" s="1">
        <f t="shared" si="7"/>
        <v>-8.702160759311413</v>
      </c>
      <c r="BJ9" s="1">
        <f t="shared" si="7"/>
        <v>-8.6929245176372572</v>
      </c>
      <c r="BK9" s="1">
        <f t="shared" si="7"/>
        <v>-8.7362864173405512</v>
      </c>
      <c r="BL9" s="1">
        <f t="shared" si="8"/>
        <v>-8.5144247221608218</v>
      </c>
    </row>
    <row r="10" spans="1:64" x14ac:dyDescent="0.2">
      <c r="A10"/>
      <c r="B10"/>
      <c r="C10" s="34" t="s">
        <v>42</v>
      </c>
      <c r="D10" s="34" t="s">
        <v>43</v>
      </c>
      <c r="E10"/>
      <c r="AA10" s="35" t="s">
        <v>44</v>
      </c>
      <c r="AB10" s="36">
        <f t="shared" si="9"/>
        <v>57041.27685247804</v>
      </c>
      <c r="AC10" s="37">
        <v>5.704127685247804</v>
      </c>
      <c r="AD10" s="1">
        <v>10000</v>
      </c>
      <c r="AE10" s="21" t="s">
        <v>45</v>
      </c>
      <c r="AH10" s="37"/>
      <c r="AI10" s="37"/>
      <c r="AJ10" s="37"/>
      <c r="AK10" s="37"/>
      <c r="AL10" s="37"/>
      <c r="AW10" s="1">
        <v>-8400</v>
      </c>
      <c r="AX10" s="1">
        <f t="shared" si="0"/>
        <v>4.3856176397578168E-2</v>
      </c>
      <c r="AY10" s="1">
        <f t="shared" si="1"/>
        <v>3.1881795951466188E-2</v>
      </c>
      <c r="AZ10" s="1">
        <f t="shared" si="2"/>
        <v>1.197438044611198E-2</v>
      </c>
      <c r="BA10" s="1">
        <f t="shared" si="3"/>
        <v>0.7716209177682638</v>
      </c>
      <c r="BB10" s="1">
        <f t="shared" si="4"/>
        <v>0.96545692588511289</v>
      </c>
      <c r="BC10" s="1">
        <f t="shared" si="5"/>
        <v>-2.5199436809936921</v>
      </c>
      <c r="BD10" s="1">
        <f t="shared" si="6"/>
        <v>-3.1129680667287549</v>
      </c>
      <c r="BE10" s="1">
        <f t="shared" si="7"/>
        <v>-8.6146899991774131</v>
      </c>
      <c r="BF10" s="1">
        <f t="shared" si="7"/>
        <v>-8.6146784576868445</v>
      </c>
      <c r="BG10" s="1">
        <f t="shared" si="7"/>
        <v>-8.6147380446840902</v>
      </c>
      <c r="BH10" s="1">
        <f t="shared" si="7"/>
        <v>-8.6144303657888468</v>
      </c>
      <c r="BI10" s="1">
        <f t="shared" si="7"/>
        <v>-8.6160180059212141</v>
      </c>
      <c r="BJ10" s="1">
        <f t="shared" si="7"/>
        <v>-8.6077970110370146</v>
      </c>
      <c r="BK10" s="1">
        <f t="shared" si="7"/>
        <v>-8.6496323866870526</v>
      </c>
      <c r="BL10" s="1">
        <f t="shared" si="8"/>
        <v>-8.4111916690283621</v>
      </c>
    </row>
    <row r="11" spans="1:64" ht="14.25" x14ac:dyDescent="0.2">
      <c r="A11" t="s">
        <v>46</v>
      </c>
      <c r="B11"/>
      <c r="C11" s="38">
        <f ca="1">INTERCEPT(INDIRECT($E$9):G990,INDIRECT($D$9):F990)</f>
        <v>4.338077277829977E-3</v>
      </c>
      <c r="D11" s="2"/>
      <c r="E11"/>
      <c r="AA11" s="39" t="s">
        <v>1758</v>
      </c>
      <c r="AB11" s="33">
        <f>1-AB7^2</f>
        <v>0.92107440905566973</v>
      </c>
      <c r="AC11" s="33">
        <f>SUM(AE21:AE1950)</f>
        <v>1.762670900418415E-3</v>
      </c>
      <c r="AD11" s="39" t="s">
        <v>48</v>
      </c>
      <c r="AE11" s="21"/>
      <c r="AH11" s="33"/>
      <c r="AI11" s="33"/>
      <c r="AJ11" s="33"/>
      <c r="AK11" s="33"/>
      <c r="AL11" s="33"/>
      <c r="AW11" s="1">
        <v>-8200</v>
      </c>
      <c r="AX11" s="1">
        <f t="shared" si="0"/>
        <v>4.2325476935503779E-2</v>
      </c>
      <c r="AY11" s="1">
        <f t="shared" si="1"/>
        <v>3.0919842589767335E-2</v>
      </c>
      <c r="AZ11" s="1">
        <f t="shared" si="2"/>
        <v>1.1405634345736443E-2</v>
      </c>
      <c r="BA11" s="1">
        <f t="shared" si="3"/>
        <v>0.78373251086892726</v>
      </c>
      <c r="BB11" s="1">
        <f t="shared" si="4"/>
        <v>0.94466897131977945</v>
      </c>
      <c r="BC11" s="1">
        <f t="shared" si="5"/>
        <v>-2.4493363270245929</v>
      </c>
      <c r="BD11" s="1">
        <f t="shared" si="6"/>
        <v>-2.7727950432133244</v>
      </c>
      <c r="BE11" s="1">
        <f t="shared" si="7"/>
        <v>-8.5275417651500742</v>
      </c>
      <c r="BF11" s="1">
        <f t="shared" si="7"/>
        <v>-8.5275352654290355</v>
      </c>
      <c r="BG11" s="1">
        <f t="shared" si="7"/>
        <v>-8.5275723550999576</v>
      </c>
      <c r="BH11" s="1">
        <f t="shared" si="7"/>
        <v>-8.5273606853736386</v>
      </c>
      <c r="BI11" s="1">
        <f t="shared" si="7"/>
        <v>-8.5285679257487512</v>
      </c>
      <c r="BJ11" s="1">
        <f t="shared" si="7"/>
        <v>-8.5216578231483755</v>
      </c>
      <c r="BK11" s="1">
        <f t="shared" si="7"/>
        <v>-8.560439534122672</v>
      </c>
      <c r="BL11" s="1">
        <f t="shared" si="8"/>
        <v>-8.3079586158959025</v>
      </c>
    </row>
    <row r="12" spans="1:64" x14ac:dyDescent="0.2">
      <c r="A12" t="s">
        <v>49</v>
      </c>
      <c r="B12"/>
      <c r="C12" s="38">
        <f ca="1">SLOPE(INDIRECT($E$9):G990,INDIRECT($D$9):F990)</f>
        <v>-3.7960460364765165E-6</v>
      </c>
      <c r="D12" s="2"/>
      <c r="E12"/>
      <c r="AA12" s="40" t="s">
        <v>50</v>
      </c>
      <c r="AB12" s="33">
        <f>AB7*SIN(RADIANS(AB9))</f>
        <v>-0.26312111275677286</v>
      </c>
      <c r="AE12" s="21"/>
      <c r="AW12" s="1">
        <v>-8000</v>
      </c>
      <c r="AX12" s="1">
        <f t="shared" si="0"/>
        <v>4.0698895995896815E-2</v>
      </c>
      <c r="AY12" s="1">
        <f t="shared" si="1"/>
        <v>2.9960122365467395E-2</v>
      </c>
      <c r="AZ12" s="1">
        <f t="shared" si="2"/>
        <v>1.0738773630429419E-2</v>
      </c>
      <c r="BA12" s="1">
        <f t="shared" si="3"/>
        <v>0.79737994466040107</v>
      </c>
      <c r="BB12" s="1">
        <f t="shared" si="4"/>
        <v>0.9182425769193443</v>
      </c>
      <c r="BC12" s="1">
        <f t="shared" si="5"/>
        <v>-2.3763720212704689</v>
      </c>
      <c r="BD12" s="1">
        <f t="shared" si="6"/>
        <v>-2.4848262312294196</v>
      </c>
      <c r="BE12" s="1">
        <f t="shared" si="7"/>
        <v>-8.438951313833849</v>
      </c>
      <c r="BF12" s="1">
        <f t="shared" si="7"/>
        <v>-8.4389481830380308</v>
      </c>
      <c r="BG12" s="1">
        <f t="shared" si="7"/>
        <v>-8.4389683650855751</v>
      </c>
      <c r="BH12" s="1">
        <f t="shared" si="7"/>
        <v>-8.4388382547643879</v>
      </c>
      <c r="BI12" s="1">
        <f t="shared" si="7"/>
        <v>-8.4396766062507638</v>
      </c>
      <c r="BJ12" s="1">
        <f t="shared" si="7"/>
        <v>-8.4342560210586477</v>
      </c>
      <c r="BK12" s="1">
        <f t="shared" si="7"/>
        <v>-8.4685583651768983</v>
      </c>
      <c r="BL12" s="1">
        <f t="shared" si="8"/>
        <v>-8.2047255627634428</v>
      </c>
    </row>
    <row r="13" spans="1:64" x14ac:dyDescent="0.2">
      <c r="A13" t="s">
        <v>51</v>
      </c>
      <c r="B13"/>
      <c r="C13" s="2" t="s">
        <v>52</v>
      </c>
      <c r="AA13" s="41" t="s">
        <v>1759</v>
      </c>
      <c r="AB13" s="99">
        <f>AB6*86400*300000</f>
        <v>348998582.0271669</v>
      </c>
      <c r="AC13" s="1" t="s">
        <v>1760</v>
      </c>
      <c r="AD13" s="1">
        <f>AB13/148600000</f>
        <v>2.3485772680159278</v>
      </c>
      <c r="AE13" s="21" t="s">
        <v>54</v>
      </c>
      <c r="AW13" s="1">
        <v>-7800</v>
      </c>
      <c r="AX13" s="1">
        <f t="shared" si="0"/>
        <v>3.89758371986417E-2</v>
      </c>
      <c r="AY13" s="1">
        <f t="shared" si="1"/>
        <v>2.900263527856637E-2</v>
      </c>
      <c r="AZ13" s="1">
        <f t="shared" si="2"/>
        <v>9.9732019200753329E-3</v>
      </c>
      <c r="BA13" s="1">
        <f t="shared" si="3"/>
        <v>0.81266894833587766</v>
      </c>
      <c r="BB13" s="1">
        <f t="shared" si="4"/>
        <v>0.88568223436107751</v>
      </c>
      <c r="BC13" s="1">
        <f t="shared" si="5"/>
        <v>-2.3007137175191592</v>
      </c>
      <c r="BD13" s="1">
        <f t="shared" si="6"/>
        <v>-2.2366373017639241</v>
      </c>
      <c r="BE13" s="1">
        <f t="shared" si="7"/>
        <v>-8.3487405925321134</v>
      </c>
      <c r="BF13" s="1">
        <f t="shared" si="7"/>
        <v>-8.3487393652358897</v>
      </c>
      <c r="BG13" s="1">
        <f t="shared" si="7"/>
        <v>-8.3487485656884317</v>
      </c>
      <c r="BH13" s="1">
        <f t="shared" si="7"/>
        <v>-8.3486795904770599</v>
      </c>
      <c r="BI13" s="1">
        <f t="shared" si="7"/>
        <v>-8.349196478720069</v>
      </c>
      <c r="BJ13" s="1">
        <f t="shared" si="7"/>
        <v>-8.3453108751568816</v>
      </c>
      <c r="BK13" s="1">
        <f t="shared" si="7"/>
        <v>-8.3738680095026403</v>
      </c>
      <c r="BL13" s="1">
        <f t="shared" si="8"/>
        <v>-8.1014925096309831</v>
      </c>
    </row>
    <row r="14" spans="1:64" x14ac:dyDescent="0.2">
      <c r="A14"/>
      <c r="B14"/>
      <c r="C14"/>
      <c r="AA14" s="41" t="s">
        <v>55</v>
      </c>
      <c r="AB14" s="33">
        <f>2*AB5*365.24/C8</f>
        <v>2.9664490659503089E-8</v>
      </c>
      <c r="AC14" s="1" t="s">
        <v>56</v>
      </c>
      <c r="AE14" s="21"/>
      <c r="AW14" s="1">
        <v>-7600</v>
      </c>
      <c r="AX14" s="1">
        <f t="shared" si="0"/>
        <v>3.7156126238416236E-2</v>
      </c>
      <c r="AY14" s="1">
        <f t="shared" si="1"/>
        <v>2.8047381329064269E-2</v>
      </c>
      <c r="AZ14" s="1">
        <f t="shared" si="2"/>
        <v>9.1087449093519689E-3</v>
      </c>
      <c r="BA14" s="1">
        <f t="shared" si="3"/>
        <v>0.82971456914839914</v>
      </c>
      <c r="BB14" s="1">
        <f t="shared" si="4"/>
        <v>0.84642456586624126</v>
      </c>
      <c r="BC14" s="1">
        <f t="shared" si="5"/>
        <v>-2.2219870555019199</v>
      </c>
      <c r="BD14" s="1">
        <f t="shared" si="6"/>
        <v>-2.0193731171533407</v>
      </c>
      <c r="BE14" s="1">
        <f t="shared" si="7"/>
        <v>-8.2567191391665329</v>
      </c>
      <c r="BF14" s="1">
        <f t="shared" si="7"/>
        <v>-8.2567187805355164</v>
      </c>
      <c r="BG14" s="1">
        <f t="shared" si="7"/>
        <v>-8.2567220375518602</v>
      </c>
      <c r="BH14" s="1">
        <f t="shared" si="7"/>
        <v>-8.2566924570561966</v>
      </c>
      <c r="BI14" s="1">
        <f t="shared" si="7"/>
        <v>-8.2569610342644797</v>
      </c>
      <c r="BJ14" s="1">
        <f t="shared" si="7"/>
        <v>-8.2545162330572843</v>
      </c>
      <c r="BK14" s="1">
        <f t="shared" si="7"/>
        <v>-8.2762775078556174</v>
      </c>
      <c r="BL14" s="1">
        <f t="shared" si="8"/>
        <v>-7.9982594564985234</v>
      </c>
    </row>
    <row r="15" spans="1:64" ht="15.75" x14ac:dyDescent="0.3">
      <c r="A15" s="42" t="s">
        <v>57</v>
      </c>
      <c r="B15"/>
      <c r="C15" s="43">
        <f ca="1">(C7+C11)+(C8+C12)*INT(MAX(F21:F3531))</f>
        <v>57056.691277540391</v>
      </c>
      <c r="E15" s="30" t="s">
        <v>58</v>
      </c>
      <c r="F15" s="44">
        <v>1</v>
      </c>
      <c r="AA15" s="40" t="s">
        <v>60</v>
      </c>
      <c r="AB15" s="33">
        <f>(AB10-AB2)/AD2</f>
        <v>16331.49110023283</v>
      </c>
      <c r="AC15" s="1" t="s">
        <v>61</v>
      </c>
      <c r="AE15" s="21"/>
      <c r="AW15" s="1">
        <v>-7400</v>
      </c>
      <c r="AX15" s="1">
        <f t="shared" si="0"/>
        <v>3.524015551190534E-2</v>
      </c>
      <c r="AY15" s="1">
        <f t="shared" si="1"/>
        <v>2.7094360516961083E-2</v>
      </c>
      <c r="AZ15" s="1">
        <f t="shared" si="2"/>
        <v>8.1457949949442551E-3</v>
      </c>
      <c r="BA15" s="1">
        <f t="shared" si="3"/>
        <v>0.84863900628568567</v>
      </c>
      <c r="BB15" s="1">
        <f t="shared" si="4"/>
        <v>0.79983651989959093</v>
      </c>
      <c r="BC15" s="1">
        <f t="shared" si="5"/>
        <v>-2.1397751519966639</v>
      </c>
      <c r="BD15" s="1">
        <f t="shared" si="6"/>
        <v>-1.8265405977661755</v>
      </c>
      <c r="BE15" s="1">
        <f t="shared" si="7"/>
        <v>-8.1626831873916679</v>
      </c>
      <c r="BF15" s="1">
        <f t="shared" si="7"/>
        <v>-8.1626831220522948</v>
      </c>
      <c r="BG15" s="1">
        <f t="shared" si="7"/>
        <v>-8.1626838875548557</v>
      </c>
      <c r="BH15" s="1">
        <f t="shared" si="7"/>
        <v>-8.162674918970195</v>
      </c>
      <c r="BI15" s="1">
        <f t="shared" si="7"/>
        <v>-8.1627799785716615</v>
      </c>
      <c r="BJ15" s="1">
        <f t="shared" si="7"/>
        <v>-8.1615471116334319</v>
      </c>
      <c r="BK15" s="1">
        <f t="shared" si="7"/>
        <v>-8.1757267805921963</v>
      </c>
      <c r="BL15" s="1">
        <f t="shared" si="8"/>
        <v>-7.8950264033660638</v>
      </c>
    </row>
    <row r="16" spans="1:64" x14ac:dyDescent="0.2">
      <c r="A16" s="42" t="s">
        <v>62</v>
      </c>
      <c r="B16"/>
      <c r="C16" s="43">
        <f ca="1">+C8+C12</f>
        <v>0.68737620395396348</v>
      </c>
      <c r="E16" s="30" t="s">
        <v>63</v>
      </c>
      <c r="F16" s="100">
        <f ca="1">NOW()+15018.5+$C$5/24</f>
        <v>60318.526383217592</v>
      </c>
      <c r="AA16" s="39" t="s">
        <v>1761</v>
      </c>
      <c r="AB16" s="1">
        <f>365.24*AB8</f>
        <v>8367.3005315987084</v>
      </c>
      <c r="AC16" s="1" t="s">
        <v>25</v>
      </c>
      <c r="AD16" s="33"/>
      <c r="AE16" s="21"/>
      <c r="AW16" s="1">
        <v>-7200</v>
      </c>
      <c r="AX16" s="1">
        <f t="shared" si="0"/>
        <v>3.3229072571680167E-2</v>
      </c>
      <c r="AY16" s="1">
        <f t="shared" si="1"/>
        <v>2.6143572842256817E-2</v>
      </c>
      <c r="AZ16" s="1">
        <f t="shared" si="2"/>
        <v>7.0854997294233484E-3</v>
      </c>
      <c r="BA16" s="1">
        <f t="shared" si="3"/>
        <v>0.86956769775331622</v>
      </c>
      <c r="BB16" s="1">
        <f t="shared" si="4"/>
        <v>0.74521751331168418</v>
      </c>
      <c r="BC16" s="1">
        <f t="shared" si="5"/>
        <v>-2.0536133272567167</v>
      </c>
      <c r="BD16" s="1">
        <f t="shared" si="6"/>
        <v>-1.6532591062750916</v>
      </c>
      <c r="BE16" s="1">
        <f t="shared" si="7"/>
        <v>-8.0664150832140766</v>
      </c>
      <c r="BF16" s="1">
        <f t="shared" si="7"/>
        <v>-8.0664150786999418</v>
      </c>
      <c r="BG16" s="1">
        <f t="shared" si="7"/>
        <v>-8.0664151549102954</v>
      </c>
      <c r="BH16" s="1">
        <f t="shared" si="7"/>
        <v>-8.0664138682772517</v>
      </c>
      <c r="BI16" s="1">
        <f t="shared" si="7"/>
        <v>-8.066435589029247</v>
      </c>
      <c r="BJ16" s="1">
        <f t="shared" si="7"/>
        <v>-8.0660686087381261</v>
      </c>
      <c r="BK16" s="1">
        <f t="shared" si="7"/>
        <v>-8.072187267373538</v>
      </c>
      <c r="BL16" s="1">
        <f t="shared" si="8"/>
        <v>-7.7917933502336041</v>
      </c>
    </row>
    <row r="17" spans="1:64" x14ac:dyDescent="0.2">
      <c r="A17" s="30" t="s">
        <v>65</v>
      </c>
      <c r="B17"/>
      <c r="C17">
        <f>COUNT(C21:C2189)</f>
        <v>342</v>
      </c>
      <c r="E17" s="30" t="s">
        <v>66</v>
      </c>
      <c r="F17" s="38">
        <f ca="1">ROUND(2*(F16-$C$7)/$C$8,0)/2+F15</f>
        <v>21100</v>
      </c>
      <c r="AA17" s="39" t="s">
        <v>1762</v>
      </c>
      <c r="AB17" s="33">
        <f>AD13^3/AB8^2</f>
        <v>2.4683144818160807E-2</v>
      </c>
      <c r="AE17" s="21"/>
      <c r="AW17" s="1">
        <v>-7000</v>
      </c>
      <c r="AX17" s="1">
        <f t="shared" si="0"/>
        <v>3.1125023718450523E-2</v>
      </c>
      <c r="AY17" s="1">
        <f t="shared" si="1"/>
        <v>2.5195018304951473E-2</v>
      </c>
      <c r="AZ17" s="1">
        <f t="shared" si="2"/>
        <v>5.9300054134990478E-3</v>
      </c>
      <c r="BA17" s="1">
        <f t="shared" si="3"/>
        <v>0.8926227648290187</v>
      </c>
      <c r="BB17" s="1">
        <f t="shared" si="4"/>
        <v>0.68180839323105202</v>
      </c>
      <c r="BC17" s="1">
        <f t="shared" si="5"/>
        <v>-1.9629842142976466</v>
      </c>
      <c r="BD17" s="1">
        <f t="shared" si="6"/>
        <v>-1.4957779884528357</v>
      </c>
      <c r="BE17" s="1">
        <f t="shared" si="7"/>
        <v>-7.9676832552537471</v>
      </c>
      <c r="BF17" s="1">
        <f t="shared" si="7"/>
        <v>-7.9676832553217691</v>
      </c>
      <c r="BG17" s="1">
        <f t="shared" si="7"/>
        <v>-7.967683253187678</v>
      </c>
      <c r="BH17" s="1">
        <f t="shared" si="7"/>
        <v>-7.9676833201412087</v>
      </c>
      <c r="BI17" s="1">
        <f t="shared" si="7"/>
        <v>-7.9676812195680142</v>
      </c>
      <c r="BJ17" s="1">
        <f t="shared" si="7"/>
        <v>-7.9677471037083514</v>
      </c>
      <c r="BK17" s="1">
        <f t="shared" si="7"/>
        <v>-7.9656622312647372</v>
      </c>
      <c r="BL17" s="1">
        <f t="shared" si="8"/>
        <v>-7.6885602971011444</v>
      </c>
    </row>
    <row r="18" spans="1:64" ht="15.75" x14ac:dyDescent="0.3">
      <c r="A18" s="42" t="s">
        <v>68</v>
      </c>
      <c r="B18"/>
      <c r="C18" s="45">
        <f ca="1">+C15</f>
        <v>57056.691277540391</v>
      </c>
      <c r="D18" s="46">
        <f ca="1">+C16</f>
        <v>0.68737620395396348</v>
      </c>
      <c r="E18" s="30" t="s">
        <v>69</v>
      </c>
      <c r="F18" s="33">
        <f ca="1">ROUND(2*(F16-$C$15)/$C$16,0)/2+F15</f>
        <v>4746.5</v>
      </c>
      <c r="AA18" s="47" t="s">
        <v>71</v>
      </c>
      <c r="AB18" s="48">
        <f>2*PI()/(AB8*365.2422)*AD2</f>
        <v>5.1616526566229833E-4</v>
      </c>
      <c r="AC18" s="49" t="s">
        <v>72</v>
      </c>
      <c r="AD18" s="49"/>
      <c r="AE18" s="50"/>
      <c r="AW18" s="1">
        <v>-6800</v>
      </c>
      <c r="AX18" s="1">
        <f t="shared" si="0"/>
        <v>2.8931466125801344E-2</v>
      </c>
      <c r="AY18" s="1">
        <f t="shared" si="1"/>
        <v>2.4248696905045049E-2</v>
      </c>
      <c r="AZ18" s="1">
        <f t="shared" si="2"/>
        <v>4.6827692207562933E-3</v>
      </c>
      <c r="BA18" s="1">
        <f t="shared" si="3"/>
        <v>0.91791255214155587</v>
      </c>
      <c r="BB18" s="1">
        <f t="shared" si="4"/>
        <v>0.6088115871979225</v>
      </c>
      <c r="BC18" s="1">
        <f t="shared" si="5"/>
        <v>-1.8673140454036659</v>
      </c>
      <c r="BD18" s="1">
        <f t="shared" si="6"/>
        <v>-1.3511564363060322</v>
      </c>
      <c r="BE18" s="1">
        <f t="shared" ref="BE18:BK33" si="10">$BL18+$AB$7*SIN(BF18)</f>
        <v>-7.8662431131538577</v>
      </c>
      <c r="BF18" s="1">
        <f t="shared" si="10"/>
        <v>-7.8662431131538604</v>
      </c>
      <c r="BG18" s="1">
        <f t="shared" si="10"/>
        <v>-7.8662431131530219</v>
      </c>
      <c r="BH18" s="1">
        <f t="shared" si="10"/>
        <v>-7.866243113396532</v>
      </c>
      <c r="BI18" s="1">
        <f t="shared" si="10"/>
        <v>-7.8662430427034415</v>
      </c>
      <c r="BJ18" s="1">
        <f t="shared" si="10"/>
        <v>-7.8662635484496546</v>
      </c>
      <c r="BK18" s="1">
        <f t="shared" si="10"/>
        <v>-7.8561867239909846</v>
      </c>
      <c r="BL18" s="1">
        <f t="shared" si="8"/>
        <v>-7.5853272439686847</v>
      </c>
    </row>
    <row r="19" spans="1:64" x14ac:dyDescent="0.2">
      <c r="E19" s="30" t="s">
        <v>73</v>
      </c>
      <c r="F19" s="51">
        <f ca="1">+$C$15+$C$16*F18-15018.5-$C$5/24</f>
        <v>45300.489096274541</v>
      </c>
      <c r="AA19" s="52"/>
      <c r="AC19" s="52"/>
      <c r="AW19" s="1">
        <v>-6600</v>
      </c>
      <c r="AX19" s="1">
        <f t="shared" si="0"/>
        <v>2.6653563106210653E-2</v>
      </c>
      <c r="AY19" s="1">
        <f t="shared" si="1"/>
        <v>2.3304608642537541E-2</v>
      </c>
      <c r="AZ19" s="1">
        <f t="shared" si="2"/>
        <v>3.3489544636731115E-3</v>
      </c>
      <c r="BA19" s="1">
        <f t="shared" si="3"/>
        <v>0.9455155534565457</v>
      </c>
      <c r="BB19" s="1">
        <f t="shared" si="4"/>
        <v>0.52542885988711796</v>
      </c>
      <c r="BC19" s="1">
        <f t="shared" si="5"/>
        <v>-1.7659714304442402</v>
      </c>
      <c r="BD19" s="1">
        <f t="shared" si="6"/>
        <v>-1.2170454767842993</v>
      </c>
      <c r="BE19" s="1">
        <f t="shared" si="10"/>
        <v>-7.7618394179593428</v>
      </c>
      <c r="BF19" s="1">
        <f t="shared" si="10"/>
        <v>-7.7618394177364705</v>
      </c>
      <c r="BG19" s="1">
        <f t="shared" si="10"/>
        <v>-7.7618394091145611</v>
      </c>
      <c r="BH19" s="1">
        <f t="shared" si="10"/>
        <v>-7.7618390755731657</v>
      </c>
      <c r="BI19" s="1">
        <f t="shared" si="10"/>
        <v>-7.7618261733379734</v>
      </c>
      <c r="BJ19" s="1">
        <f t="shared" si="10"/>
        <v>-7.7613284568991894</v>
      </c>
      <c r="BK19" s="1">
        <f t="shared" si="10"/>
        <v>-7.7438272127207552</v>
      </c>
      <c r="BL19" s="1">
        <f t="shared" si="8"/>
        <v>-7.4820941908362251</v>
      </c>
    </row>
    <row r="20" spans="1:64" ht="14.25" x14ac:dyDescent="0.2">
      <c r="A20" s="34" t="s">
        <v>74</v>
      </c>
      <c r="B20" s="34" t="s">
        <v>75</v>
      </c>
      <c r="C20" s="34" t="s">
        <v>76</v>
      </c>
      <c r="D20" s="34" t="s">
        <v>77</v>
      </c>
      <c r="E20" s="34" t="s">
        <v>78</v>
      </c>
      <c r="F20" s="34" t="s">
        <v>4</v>
      </c>
      <c r="G20" s="34" t="s">
        <v>79</v>
      </c>
      <c r="H20" s="9" t="s">
        <v>59</v>
      </c>
      <c r="I20" s="9" t="s">
        <v>64</v>
      </c>
      <c r="J20" s="9" t="s">
        <v>67</v>
      </c>
      <c r="K20" s="9" t="s">
        <v>70</v>
      </c>
      <c r="L20" s="9" t="s">
        <v>1763</v>
      </c>
      <c r="M20" s="9" t="s">
        <v>1764</v>
      </c>
      <c r="N20" s="9" t="s">
        <v>1765</v>
      </c>
      <c r="O20" s="9" t="s">
        <v>83</v>
      </c>
      <c r="P20" s="34" t="s">
        <v>84</v>
      </c>
      <c r="Q20" s="34" t="s">
        <v>85</v>
      </c>
      <c r="R20" s="11" t="s">
        <v>1766</v>
      </c>
      <c r="S20" s="34" t="s">
        <v>86</v>
      </c>
      <c r="Z20" s="34" t="s">
        <v>4</v>
      </c>
      <c r="AA20" s="9" t="s">
        <v>88</v>
      </c>
      <c r="AB20" s="9" t="s">
        <v>89</v>
      </c>
      <c r="AC20" s="9" t="s">
        <v>91</v>
      </c>
      <c r="AD20" s="9" t="s">
        <v>1767</v>
      </c>
      <c r="AE20" s="9" t="s">
        <v>92</v>
      </c>
      <c r="AF20" s="9" t="s">
        <v>93</v>
      </c>
      <c r="AG20" s="11"/>
      <c r="AH20" s="9" t="s">
        <v>7</v>
      </c>
      <c r="AI20" s="9" t="s">
        <v>8</v>
      </c>
      <c r="AJ20" s="9" t="s">
        <v>9</v>
      </c>
      <c r="AK20" s="9" t="s">
        <v>94</v>
      </c>
      <c r="AL20" s="9" t="s">
        <v>10</v>
      </c>
      <c r="AM20" s="9" t="s">
        <v>11</v>
      </c>
      <c r="AN20" s="34" t="s">
        <v>12</v>
      </c>
      <c r="AO20" s="34" t="s">
        <v>13</v>
      </c>
      <c r="AP20" s="34" t="s">
        <v>14</v>
      </c>
      <c r="AQ20" s="34" t="s">
        <v>15</v>
      </c>
      <c r="AR20" s="34" t="s">
        <v>16</v>
      </c>
      <c r="AS20" s="34" t="s">
        <v>17</v>
      </c>
      <c r="AT20" s="34" t="s">
        <v>18</v>
      </c>
      <c r="AU20" s="34" t="s">
        <v>19</v>
      </c>
      <c r="AV20" s="53"/>
      <c r="AW20" s="1">
        <v>-6400</v>
      </c>
      <c r="AX20" s="1">
        <f t="shared" si="0"/>
        <v>2.4298676011981584E-2</v>
      </c>
      <c r="AY20" s="1">
        <f t="shared" si="1"/>
        <v>2.2362753517428949E-2</v>
      </c>
      <c r="AZ20" s="1">
        <f t="shared" si="2"/>
        <v>1.9359224945526346E-3</v>
      </c>
      <c r="BA20" s="1">
        <f t="shared" si="3"/>
        <v>0.97545654338683141</v>
      </c>
      <c r="BB20" s="1">
        <f t="shared" si="4"/>
        <v>0.43092568243380402</v>
      </c>
      <c r="BC20" s="1">
        <f t="shared" si="5"/>
        <v>-1.6582706922098869</v>
      </c>
      <c r="BD20" s="1">
        <f t="shared" si="6"/>
        <v>-1.0915362796877786</v>
      </c>
      <c r="BE20" s="1">
        <f t="shared" si="10"/>
        <v>-7.6542108764625727</v>
      </c>
      <c r="BF20" s="1">
        <f t="shared" si="10"/>
        <v>-7.6542108626077479</v>
      </c>
      <c r="BG20" s="1">
        <f t="shared" si="10"/>
        <v>-7.6542106140928565</v>
      </c>
      <c r="BH20" s="1">
        <f t="shared" si="10"/>
        <v>-7.6542061565169135</v>
      </c>
      <c r="BI20" s="1">
        <f t="shared" si="10"/>
        <v>-7.6541262182766587</v>
      </c>
      <c r="BJ20" s="1">
        <f t="shared" si="10"/>
        <v>-7.65269799380191</v>
      </c>
      <c r="BK20" s="1">
        <f t="shared" si="10"/>
        <v>-7.6286808723498325</v>
      </c>
      <c r="BL20" s="1">
        <f t="shared" si="8"/>
        <v>-7.3788611377037654</v>
      </c>
    </row>
    <row r="21" spans="1:64" x14ac:dyDescent="0.2">
      <c r="A21" s="1" t="s">
        <v>104</v>
      </c>
      <c r="C21" s="54">
        <v>40402.946799999998</v>
      </c>
      <c r="D21" s="54">
        <v>5.0000000000000001E-3</v>
      </c>
      <c r="E21" s="1">
        <f t="shared" ref="E21:E84" si="11">(C21-C$7)/C$8</f>
        <v>-7873.9411970089322</v>
      </c>
      <c r="F21" s="1">
        <f t="shared" ref="F21:F84" si="12">ROUND(2*E21,0)/2</f>
        <v>-7874</v>
      </c>
      <c r="G21" s="1">
        <f t="shared" ref="G21:G84" si="13">C21-(C$7+C$8*F21)</f>
        <v>4.041999999753898E-2</v>
      </c>
      <c r="J21" s="1">
        <f>G21</f>
        <v>4.041999999753898E-2</v>
      </c>
      <c r="Q21" s="112">
        <f t="shared" ref="Q21:Q84" si="14">C21-15018.5</f>
        <v>25384.446799999998</v>
      </c>
      <c r="S21" s="2">
        <v>1</v>
      </c>
      <c r="Z21" s="1">
        <f t="shared" ref="Z21:Z84" si="15">F21</f>
        <v>-7874</v>
      </c>
      <c r="AA21" s="1">
        <f t="shared" ref="AA21:AA84" si="16">AB$3+AB$4*Z21+AB$5*Z21^2+AH21</f>
        <v>3.9624635114658358E-2</v>
      </c>
      <c r="AB21" s="1">
        <f t="shared" ref="AB21:AB84" si="17">IF(S21&lt;&gt;0,G21-AH21,-9999)</f>
        <v>3.0152010111436534E-2</v>
      </c>
      <c r="AC21" s="1">
        <f t="shared" ref="AC21:AC84" si="18">+G21-P21</f>
        <v>4.041999999753898E-2</v>
      </c>
      <c r="AE21" s="1">
        <f t="shared" ref="AE21:AE84" si="19">+(G21-AA21)^2*S21</f>
        <v>6.326052969197065E-7</v>
      </c>
      <c r="AF21" s="1">
        <f>IF(S21&lt;&gt;0,G21-P21,-9999)</f>
        <v>4.041999999753898E-2</v>
      </c>
      <c r="AG21" s="2"/>
      <c r="AH21" s="1">
        <f t="shared" ref="AH21:AH84" si="20">$AB$6*($AB$11/AI21*AJ21+$AB$12)</f>
        <v>1.0267989886102447E-2</v>
      </c>
      <c r="AI21" s="1">
        <f t="shared" ref="AI21:AI84" si="21">1+$AB$7*COS(AL21)</f>
        <v>0.80681359026680333</v>
      </c>
      <c r="AJ21" s="1">
        <f t="shared" ref="AJ21:AJ84" si="22">SIN(AL21+RADIANS($AB$9))</f>
        <v>0.89847864337546113</v>
      </c>
      <c r="AK21" s="1">
        <f t="shared" ref="AK21:AK84" si="23">$AB$7*SIN(AL21)</f>
        <v>-0.20397206190733011</v>
      </c>
      <c r="AL21" s="1">
        <f t="shared" ref="AL21:AL84" si="24">2*ATAN(AM21)</f>
        <v>-2.3290441141464768</v>
      </c>
      <c r="AM21" s="1">
        <f t="shared" ref="AM21:AM84" si="25">SQRT((1+$AB$7)/(1-$AB$7))*TAN(AN21/2)</f>
        <v>-2.3244526372753329</v>
      </c>
      <c r="AN21" s="1">
        <f t="shared" ref="AN21:AT36" si="26">$AU21+$AB$7*SIN(AO21)</f>
        <v>-8.3823191826210515</v>
      </c>
      <c r="AO21" s="1">
        <f t="shared" si="26"/>
        <v>-8.3823173971067373</v>
      </c>
      <c r="AP21" s="1">
        <f t="shared" si="26"/>
        <v>-8.3823300048061924</v>
      </c>
      <c r="AQ21" s="1">
        <f t="shared" si="26"/>
        <v>-8.3822409747205757</v>
      </c>
      <c r="AR21" s="1">
        <f t="shared" si="26"/>
        <v>-8.3828693760964956</v>
      </c>
      <c r="AS21" s="1">
        <f t="shared" si="26"/>
        <v>-8.3784193565798084</v>
      </c>
      <c r="AT21" s="1">
        <f t="shared" si="26"/>
        <v>-8.4092372731080633</v>
      </c>
      <c r="AU21" s="1">
        <f t="shared" ref="AU21:AU84" si="27">RADIANS($AB$9)+$AB$18*(F21-AB$15)</f>
        <v>-8.1396887392899941</v>
      </c>
      <c r="AW21" s="1">
        <v>-6200</v>
      </c>
      <c r="AX21" s="1">
        <f t="shared" si="0"/>
        <v>2.1876960505550651E-2</v>
      </c>
      <c r="AY21" s="1">
        <f t="shared" si="1"/>
        <v>2.1423131529719284E-2</v>
      </c>
      <c r="AZ21" s="1">
        <f t="shared" si="2"/>
        <v>4.5382897583136838E-4</v>
      </c>
      <c r="BA21" s="1">
        <f t="shared" si="3"/>
        <v>1.0076724098974064</v>
      </c>
      <c r="BB21" s="1">
        <f t="shared" si="4"/>
        <v>0.3247340310500485</v>
      </c>
      <c r="BC21" s="1">
        <f t="shared" si="5"/>
        <v>-1.5434828569030608</v>
      </c>
      <c r="BD21" s="1">
        <f t="shared" si="6"/>
        <v>-0.97305286470052132</v>
      </c>
      <c r="BE21" s="1">
        <f t="shared" si="10"/>
        <v>-7.5430979588685609</v>
      </c>
      <c r="BF21" s="1">
        <f t="shared" si="10"/>
        <v>-7.5430978131849225</v>
      </c>
      <c r="BG21" s="1">
        <f t="shared" si="10"/>
        <v>-7.5430961179849447</v>
      </c>
      <c r="BH21" s="1">
        <f t="shared" si="10"/>
        <v>-7.5430763930027078</v>
      </c>
      <c r="BI21" s="1">
        <f t="shared" si="10"/>
        <v>-7.5428469663009334</v>
      </c>
      <c r="BJ21" s="1">
        <f t="shared" si="10"/>
        <v>-7.5401903631993275</v>
      </c>
      <c r="BK21" s="1">
        <f t="shared" si="10"/>
        <v>-7.510874550821673</v>
      </c>
      <c r="BL21" s="1">
        <f t="shared" si="8"/>
        <v>-7.2756280845713057</v>
      </c>
    </row>
    <row r="22" spans="1:64" x14ac:dyDescent="0.2">
      <c r="A22" s="1" t="s">
        <v>107</v>
      </c>
      <c r="C22" s="54">
        <v>40751.436000000002</v>
      </c>
      <c r="D22" s="54"/>
      <c r="E22" s="1">
        <f t="shared" si="11"/>
        <v>-7366.9593238092411</v>
      </c>
      <c r="F22" s="1">
        <f t="shared" si="12"/>
        <v>-7367</v>
      </c>
      <c r="G22" s="1">
        <f t="shared" si="13"/>
        <v>2.7960000006714836E-2</v>
      </c>
      <c r="I22" s="1">
        <f>G22</f>
        <v>2.7960000006714836E-2</v>
      </c>
      <c r="Q22" s="112">
        <f t="shared" si="14"/>
        <v>25732.936000000002</v>
      </c>
      <c r="S22" s="2">
        <v>0.1</v>
      </c>
      <c r="Z22" s="1">
        <f t="shared" si="15"/>
        <v>-7367</v>
      </c>
      <c r="AA22" s="1">
        <f t="shared" si="16"/>
        <v>3.4914835180052881E-2</v>
      </c>
      <c r="AB22" s="1">
        <f t="shared" si="17"/>
        <v>1.9982491542044269E-2</v>
      </c>
      <c r="AC22" s="1">
        <f t="shared" si="18"/>
        <v>2.7960000006714836E-2</v>
      </c>
      <c r="AE22" s="1">
        <f t="shared" si="19"/>
        <v>4.8369732288300037E-6</v>
      </c>
      <c r="AF22" s="1">
        <f t="shared" ref="AF22:AF85" si="28">IF(S22&lt;&gt;0,G22-P22,-9999)</f>
        <v>2.7960000006714836E-2</v>
      </c>
      <c r="AG22" s="2"/>
      <c r="AH22" s="1">
        <f t="shared" si="20"/>
        <v>7.9775084646705671E-3</v>
      </c>
      <c r="AI22" s="1">
        <f t="shared" si="21"/>
        <v>0.85195082060091498</v>
      </c>
      <c r="AJ22" s="1">
        <f t="shared" si="22"/>
        <v>0.79139727913093083</v>
      </c>
      <c r="AK22" s="1">
        <f t="shared" si="23"/>
        <v>-0.23876145296841325</v>
      </c>
      <c r="AL22" s="1">
        <f t="shared" si="24"/>
        <v>-2.125843720925809</v>
      </c>
      <c r="AM22" s="1">
        <f t="shared" si="25"/>
        <v>-1.796714509664262</v>
      </c>
      <c r="AN22" s="1">
        <f t="shared" si="26"/>
        <v>-8.1469587435708011</v>
      </c>
      <c r="AO22" s="1">
        <f t="shared" si="26"/>
        <v>-8.1469586975516428</v>
      </c>
      <c r="AP22" s="1">
        <f t="shared" si="26"/>
        <v>-8.1469592647390368</v>
      </c>
      <c r="AQ22" s="1">
        <f t="shared" si="26"/>
        <v>-8.1469522740642137</v>
      </c>
      <c r="AR22" s="1">
        <f t="shared" si="26"/>
        <v>-8.1470384239396481</v>
      </c>
      <c r="AS22" s="1">
        <f t="shared" si="26"/>
        <v>-8.1459750299012157</v>
      </c>
      <c r="AT22" s="1">
        <f t="shared" si="26"/>
        <v>-8.1588489548220746</v>
      </c>
      <c r="AU22" s="1">
        <f t="shared" si="27"/>
        <v>-7.8779929495992089</v>
      </c>
      <c r="AW22" s="1">
        <v>-6000</v>
      </c>
      <c r="AX22" s="1">
        <f t="shared" si="0"/>
        <v>1.940206103271808E-2</v>
      </c>
      <c r="AY22" s="1">
        <f t="shared" si="1"/>
        <v>2.0485742679408531E-2</v>
      </c>
      <c r="AZ22" s="1">
        <f t="shared" si="2"/>
        <v>-1.0836816466904516E-3</v>
      </c>
      <c r="BA22" s="1">
        <f t="shared" si="3"/>
        <v>1.0419653693121236</v>
      </c>
      <c r="BB22" s="1">
        <f t="shared" si="4"/>
        <v>0.206607488838121</v>
      </c>
      <c r="BC22" s="1">
        <f t="shared" si="5"/>
        <v>-1.4208587114622446</v>
      </c>
      <c r="BD22" s="1">
        <f t="shared" si="6"/>
        <v>-0.86027550012579035</v>
      </c>
      <c r="BE22" s="1">
        <f t="shared" si="10"/>
        <v>-7.4282552097448606</v>
      </c>
      <c r="BF22" s="1">
        <f t="shared" si="10"/>
        <v>-7.4282544761841578</v>
      </c>
      <c r="BG22" s="1">
        <f t="shared" si="10"/>
        <v>-7.4282481536412446</v>
      </c>
      <c r="BH22" s="1">
        <f t="shared" si="10"/>
        <v>-7.4281936634423111</v>
      </c>
      <c r="BI22" s="1">
        <f t="shared" si="10"/>
        <v>-7.4277243162050084</v>
      </c>
      <c r="BJ22" s="1">
        <f t="shared" si="10"/>
        <v>-7.4237015261396628</v>
      </c>
      <c r="BK22" s="1">
        <f t="shared" si="10"/>
        <v>-7.3905634185009692</v>
      </c>
      <c r="BL22" s="1">
        <f t="shared" si="8"/>
        <v>-7.172395031438846</v>
      </c>
    </row>
    <row r="23" spans="1:64" x14ac:dyDescent="0.2">
      <c r="A23" s="1" t="s">
        <v>107</v>
      </c>
      <c r="C23" s="54">
        <v>40751.442999999999</v>
      </c>
      <c r="D23" s="54"/>
      <c r="E23" s="1">
        <f t="shared" si="11"/>
        <v>-7366.9491402135618</v>
      </c>
      <c r="F23" s="1">
        <f t="shared" si="12"/>
        <v>-7367</v>
      </c>
      <c r="G23" s="1">
        <f t="shared" si="13"/>
        <v>3.4960000004502945E-2</v>
      </c>
      <c r="I23" s="1">
        <f>G23</f>
        <v>3.4960000004502945E-2</v>
      </c>
      <c r="Q23" s="112">
        <f t="shared" si="14"/>
        <v>25732.942999999999</v>
      </c>
      <c r="S23" s="2">
        <v>0.1</v>
      </c>
      <c r="Z23" s="1">
        <f t="shared" si="15"/>
        <v>-7367</v>
      </c>
      <c r="AA23" s="1">
        <f t="shared" si="16"/>
        <v>3.4914835180052881E-2</v>
      </c>
      <c r="AB23" s="1">
        <f t="shared" si="17"/>
        <v>2.6982491539832378E-2</v>
      </c>
      <c r="AC23" s="1">
        <f t="shared" si="18"/>
        <v>3.4960000004502945E-2</v>
      </c>
      <c r="AE23" s="1">
        <f t="shared" si="19"/>
        <v>2.0398613676051071E-10</v>
      </c>
      <c r="AF23" s="1">
        <f t="shared" si="28"/>
        <v>3.4960000004502945E-2</v>
      </c>
      <c r="AG23" s="2"/>
      <c r="AH23" s="1">
        <f t="shared" si="20"/>
        <v>7.9775084646705671E-3</v>
      </c>
      <c r="AI23" s="1">
        <f t="shared" si="21"/>
        <v>0.85195082060091498</v>
      </c>
      <c r="AJ23" s="1">
        <f t="shared" si="22"/>
        <v>0.79139727913093083</v>
      </c>
      <c r="AK23" s="1">
        <f t="shared" si="23"/>
        <v>-0.23876145296841325</v>
      </c>
      <c r="AL23" s="1">
        <f t="shared" si="24"/>
        <v>-2.125843720925809</v>
      </c>
      <c r="AM23" s="1">
        <f t="shared" si="25"/>
        <v>-1.796714509664262</v>
      </c>
      <c r="AN23" s="1">
        <f t="shared" si="26"/>
        <v>-8.1469587435708011</v>
      </c>
      <c r="AO23" s="1">
        <f t="shared" si="26"/>
        <v>-8.1469586975516428</v>
      </c>
      <c r="AP23" s="1">
        <f t="shared" si="26"/>
        <v>-8.1469592647390368</v>
      </c>
      <c r="AQ23" s="1">
        <f t="shared" si="26"/>
        <v>-8.1469522740642137</v>
      </c>
      <c r="AR23" s="1">
        <f t="shared" si="26"/>
        <v>-8.1470384239396481</v>
      </c>
      <c r="AS23" s="1">
        <f t="shared" si="26"/>
        <v>-8.1459750299012157</v>
      </c>
      <c r="AT23" s="1">
        <f t="shared" si="26"/>
        <v>-8.1588489548220746</v>
      </c>
      <c r="AU23" s="1">
        <f t="shared" si="27"/>
        <v>-7.8779929495992089</v>
      </c>
      <c r="AW23" s="1">
        <v>-5800</v>
      </c>
      <c r="AX23" s="1">
        <f t="shared" si="0"/>
        <v>1.6891870208251385E-2</v>
      </c>
      <c r="AY23" s="1">
        <f t="shared" si="1"/>
        <v>1.9550586966496697E-2</v>
      </c>
      <c r="AZ23" s="1">
        <f t="shared" si="2"/>
        <v>-2.6587167582453135E-3</v>
      </c>
      <c r="BA23" s="1">
        <f t="shared" si="3"/>
        <v>1.0779426428992513</v>
      </c>
      <c r="BB23" s="1">
        <f t="shared" si="4"/>
        <v>7.6841585730641856E-2</v>
      </c>
      <c r="BC23" s="1">
        <f t="shared" si="5"/>
        <v>-1.2896697589068173</v>
      </c>
      <c r="BD23" s="1">
        <f t="shared" si="6"/>
        <v>-0.75208610468238002</v>
      </c>
      <c r="BE23" s="1">
        <f t="shared" si="10"/>
        <v>-7.309469544690411</v>
      </c>
      <c r="BF23" s="1">
        <f t="shared" si="10"/>
        <v>-7.3094671347541436</v>
      </c>
      <c r="BG23" s="1">
        <f t="shared" si="10"/>
        <v>-7.309450574822602</v>
      </c>
      <c r="BH23" s="1">
        <f t="shared" si="10"/>
        <v>-7.3093367951225305</v>
      </c>
      <c r="BI23" s="1">
        <f t="shared" si="10"/>
        <v>-7.3085556165038064</v>
      </c>
      <c r="BJ23" s="1">
        <f t="shared" si="10"/>
        <v>-7.3032191610110582</v>
      </c>
      <c r="BK23" s="1">
        <f t="shared" si="10"/>
        <v>-7.2679293159813243</v>
      </c>
      <c r="BL23" s="1">
        <f t="shared" si="8"/>
        <v>-7.0691619783063864</v>
      </c>
    </row>
    <row r="24" spans="1:64" x14ac:dyDescent="0.2">
      <c r="A24" s="1" t="s">
        <v>107</v>
      </c>
      <c r="C24" s="54">
        <v>40751.445</v>
      </c>
      <c r="D24" s="54"/>
      <c r="E24" s="1">
        <f t="shared" si="11"/>
        <v>-7366.9462306147952</v>
      </c>
      <c r="F24" s="1">
        <f t="shared" si="12"/>
        <v>-7367</v>
      </c>
      <c r="G24" s="1">
        <f t="shared" si="13"/>
        <v>3.6960000004910398E-2</v>
      </c>
      <c r="I24" s="1">
        <f>G24</f>
        <v>3.6960000004910398E-2</v>
      </c>
      <c r="Q24" s="112">
        <f t="shared" si="14"/>
        <v>25732.945</v>
      </c>
      <c r="S24" s="2">
        <v>0.1</v>
      </c>
      <c r="Z24" s="1">
        <f t="shared" si="15"/>
        <v>-7367</v>
      </c>
      <c r="AA24" s="1">
        <f t="shared" si="16"/>
        <v>3.4914835180052881E-2</v>
      </c>
      <c r="AB24" s="1">
        <f t="shared" si="17"/>
        <v>2.8982491540239831E-2</v>
      </c>
      <c r="AC24" s="1">
        <f t="shared" si="18"/>
        <v>3.6960000004910398E-2</v>
      </c>
      <c r="AE24" s="1">
        <f t="shared" si="19"/>
        <v>4.1826991608344811E-7</v>
      </c>
      <c r="AF24" s="1">
        <f t="shared" si="28"/>
        <v>3.6960000004910398E-2</v>
      </c>
      <c r="AG24" s="2"/>
      <c r="AH24" s="1">
        <f t="shared" si="20"/>
        <v>7.9775084646705671E-3</v>
      </c>
      <c r="AI24" s="1">
        <f t="shared" si="21"/>
        <v>0.85195082060091498</v>
      </c>
      <c r="AJ24" s="1">
        <f t="shared" si="22"/>
        <v>0.79139727913093083</v>
      </c>
      <c r="AK24" s="1">
        <f t="shared" si="23"/>
        <v>-0.23876145296841325</v>
      </c>
      <c r="AL24" s="1">
        <f t="shared" si="24"/>
        <v>-2.125843720925809</v>
      </c>
      <c r="AM24" s="1">
        <f t="shared" si="25"/>
        <v>-1.796714509664262</v>
      </c>
      <c r="AN24" s="1">
        <f t="shared" si="26"/>
        <v>-8.1469587435708011</v>
      </c>
      <c r="AO24" s="1">
        <f t="shared" si="26"/>
        <v>-8.1469586975516428</v>
      </c>
      <c r="AP24" s="1">
        <f t="shared" si="26"/>
        <v>-8.1469592647390368</v>
      </c>
      <c r="AQ24" s="1">
        <f t="shared" si="26"/>
        <v>-8.1469522740642137</v>
      </c>
      <c r="AR24" s="1">
        <f t="shared" si="26"/>
        <v>-8.1470384239396481</v>
      </c>
      <c r="AS24" s="1">
        <f t="shared" si="26"/>
        <v>-8.1459750299012157</v>
      </c>
      <c r="AT24" s="1">
        <f t="shared" si="26"/>
        <v>-8.1588489548220746</v>
      </c>
      <c r="AU24" s="1">
        <f t="shared" si="27"/>
        <v>-7.8779929495992089</v>
      </c>
      <c r="AW24" s="1">
        <v>-5600</v>
      </c>
      <c r="AX24" s="1">
        <f t="shared" si="0"/>
        <v>1.4369272959101641E-2</v>
      </c>
      <c r="AY24" s="1">
        <f t="shared" si="1"/>
        <v>1.8617664390983786E-2</v>
      </c>
      <c r="AZ24" s="1">
        <f t="shared" si="2"/>
        <v>-4.2483914318821444E-3</v>
      </c>
      <c r="BA24" s="1">
        <f t="shared" si="3"/>
        <v>1.1149454059186867</v>
      </c>
      <c r="BB24" s="1">
        <f t="shared" si="4"/>
        <v>-6.343587508659107E-2</v>
      </c>
      <c r="BC24" s="1">
        <f t="shared" si="5"/>
        <v>-1.1492738535506564</v>
      </c>
      <c r="BD24" s="1">
        <f t="shared" si="6"/>
        <v>-0.64753006531609436</v>
      </c>
      <c r="BE24" s="1">
        <f t="shared" si="10"/>
        <v>-7.1865860041982854</v>
      </c>
      <c r="BF24" s="1">
        <f t="shared" si="10"/>
        <v>-7.1865801137378647</v>
      </c>
      <c r="BG24" s="1">
        <f t="shared" si="10"/>
        <v>-7.1865462388847572</v>
      </c>
      <c r="BH24" s="1">
        <f t="shared" si="10"/>
        <v>-7.1863514596737312</v>
      </c>
      <c r="BI24" s="1">
        <f t="shared" si="10"/>
        <v>-7.1852324183685266</v>
      </c>
      <c r="BJ24" s="1">
        <f t="shared" si="10"/>
        <v>-7.1788337423454935</v>
      </c>
      <c r="BK24" s="1">
        <f t="shared" si="10"/>
        <v>-7.1431788179189564</v>
      </c>
      <c r="BL24" s="1">
        <f t="shared" si="8"/>
        <v>-6.9659289251739267</v>
      </c>
    </row>
    <row r="25" spans="1:64" x14ac:dyDescent="0.2">
      <c r="A25" s="1" t="s">
        <v>104</v>
      </c>
      <c r="C25" s="54">
        <v>40768.627999999997</v>
      </c>
      <c r="D25" s="54">
        <v>5.0000000000000001E-3</v>
      </c>
      <c r="E25" s="1">
        <f t="shared" si="11"/>
        <v>-7341.9484128138738</v>
      </c>
      <c r="F25" s="1">
        <f t="shared" si="12"/>
        <v>-7342</v>
      </c>
      <c r="G25" s="1">
        <f t="shared" si="13"/>
        <v>3.545999999914784E-2</v>
      </c>
      <c r="J25" s="1">
        <f>G25</f>
        <v>3.545999999914784E-2</v>
      </c>
      <c r="Q25" s="112">
        <f t="shared" si="14"/>
        <v>25750.127999999997</v>
      </c>
      <c r="S25" s="2">
        <v>1</v>
      </c>
      <c r="Z25" s="1">
        <f t="shared" si="15"/>
        <v>-7342</v>
      </c>
      <c r="AA25" s="1">
        <f t="shared" si="16"/>
        <v>3.4666659559841079E-2</v>
      </c>
      <c r="AB25" s="1">
        <f t="shared" si="17"/>
        <v>2.7611742629108389E-2</v>
      </c>
      <c r="AC25" s="1">
        <f t="shared" si="18"/>
        <v>3.545999999914784E-2</v>
      </c>
      <c r="AE25" s="1">
        <f t="shared" si="19"/>
        <v>6.2938905263944471E-7</v>
      </c>
      <c r="AF25" s="1">
        <f t="shared" si="28"/>
        <v>3.545999999914784E-2</v>
      </c>
      <c r="AG25" s="2"/>
      <c r="AH25" s="1">
        <f t="shared" si="20"/>
        <v>7.8482573700394513E-3</v>
      </c>
      <c r="AI25" s="1">
        <f t="shared" si="21"/>
        <v>0.85449644729392937</v>
      </c>
      <c r="AJ25" s="1">
        <f t="shared" si="22"/>
        <v>0.78485641455456201</v>
      </c>
      <c r="AK25" s="1">
        <f t="shared" si="23"/>
        <v>-0.24032125809890806</v>
      </c>
      <c r="AL25" s="1">
        <f t="shared" si="24"/>
        <v>-2.115216734490724</v>
      </c>
      <c r="AM25" s="1">
        <f t="shared" si="25"/>
        <v>-1.7744603352082433</v>
      </c>
      <c r="AN25" s="1">
        <f t="shared" si="26"/>
        <v>-8.1350052285167944</v>
      </c>
      <c r="AO25" s="1">
        <f t="shared" si="26"/>
        <v>-8.1350051938601151</v>
      </c>
      <c r="AP25" s="1">
        <f t="shared" si="26"/>
        <v>-8.135005638661795</v>
      </c>
      <c r="AQ25" s="1">
        <f t="shared" si="26"/>
        <v>-8.1349999297956241</v>
      </c>
      <c r="AR25" s="1">
        <f t="shared" si="26"/>
        <v>-8.1350731924232758</v>
      </c>
      <c r="AS25" s="1">
        <f t="shared" si="26"/>
        <v>-8.1341315873189668</v>
      </c>
      <c r="AT25" s="1">
        <f t="shared" si="26"/>
        <v>-8.1460084761006932</v>
      </c>
      <c r="AU25" s="1">
        <f t="shared" si="27"/>
        <v>-7.8650888179576501</v>
      </c>
      <c r="AW25" s="1">
        <v>-5400</v>
      </c>
      <c r="AX25" s="1">
        <f t="shared" si="0"/>
        <v>1.1862723257732698E-2</v>
      </c>
      <c r="AY25" s="1">
        <f t="shared" si="1"/>
        <v>1.7686974952869791E-2</v>
      </c>
      <c r="AZ25" s="1">
        <f t="shared" si="2"/>
        <v>-5.8242516951370936E-3</v>
      </c>
      <c r="BA25" s="1">
        <f t="shared" si="3"/>
        <v>1.1519772578033844</v>
      </c>
      <c r="BB25" s="1">
        <f t="shared" si="4"/>
        <v>-0.21192165289376189</v>
      </c>
      <c r="BC25" s="1">
        <f t="shared" si="5"/>
        <v>-0.99921149489786676</v>
      </c>
      <c r="BD25" s="1">
        <f t="shared" si="6"/>
        <v>-0.54579068424082522</v>
      </c>
      <c r="BE25" s="1">
        <f t="shared" si="10"/>
        <v>-7.0595417836937306</v>
      </c>
      <c r="BF25" s="1">
        <f t="shared" si="10"/>
        <v>-7.0595303666395051</v>
      </c>
      <c r="BG25" s="1">
        <f t="shared" si="10"/>
        <v>-7.0594734090419307</v>
      </c>
      <c r="BH25" s="1">
        <f t="shared" si="10"/>
        <v>-7.0591893055652877</v>
      </c>
      <c r="BI25" s="1">
        <f t="shared" si="10"/>
        <v>-7.0577733833713179</v>
      </c>
      <c r="BJ25" s="1">
        <f t="shared" si="10"/>
        <v>-7.050745673593573</v>
      </c>
      <c r="BK25" s="1">
        <f t="shared" si="10"/>
        <v>-7.0165410335079272</v>
      </c>
      <c r="BL25" s="1">
        <f t="shared" si="8"/>
        <v>-6.862695872041467</v>
      </c>
    </row>
    <row r="26" spans="1:64" x14ac:dyDescent="0.2">
      <c r="A26" s="1" t="s">
        <v>109</v>
      </c>
      <c r="C26" s="54">
        <v>41042.203999999998</v>
      </c>
      <c r="D26" s="54"/>
      <c r="E26" s="1">
        <f t="shared" si="11"/>
        <v>-6943.9502167651081</v>
      </c>
      <c r="F26" s="1">
        <f t="shared" si="12"/>
        <v>-6944</v>
      </c>
      <c r="G26" s="1">
        <f t="shared" si="13"/>
        <v>3.4220000001369044E-2</v>
      </c>
      <c r="I26" s="1">
        <f>G26</f>
        <v>3.4220000001369044E-2</v>
      </c>
      <c r="Q26" s="112">
        <f t="shared" si="14"/>
        <v>26023.703999999998</v>
      </c>
      <c r="S26" s="2">
        <v>0.1</v>
      </c>
      <c r="Z26" s="1">
        <f t="shared" si="15"/>
        <v>-6944</v>
      </c>
      <c r="AA26" s="1">
        <f t="shared" si="16"/>
        <v>3.0519663319751991E-2</v>
      </c>
      <c r="AB26" s="1">
        <f t="shared" si="17"/>
        <v>2.863015989434492E-2</v>
      </c>
      <c r="AC26" s="1">
        <f t="shared" si="18"/>
        <v>3.4220000001369044E-2</v>
      </c>
      <c r="AE26" s="1">
        <f t="shared" si="19"/>
        <v>1.3692491557320703E-6</v>
      </c>
      <c r="AF26" s="1">
        <f t="shared" si="28"/>
        <v>3.4220000001369044E-2</v>
      </c>
      <c r="AG26" s="2"/>
      <c r="AH26" s="1">
        <f t="shared" si="20"/>
        <v>5.5898401070241244E-3</v>
      </c>
      <c r="AI26" s="1">
        <f t="shared" si="21"/>
        <v>0.89947455041362145</v>
      </c>
      <c r="AJ26" s="1">
        <f t="shared" si="22"/>
        <v>0.66237046676019995</v>
      </c>
      <c r="AK26" s="1">
        <f t="shared" si="23"/>
        <v>-0.26233609155010817</v>
      </c>
      <c r="AL26" s="1">
        <f t="shared" si="24"/>
        <v>-1.9367308007717938</v>
      </c>
      <c r="AM26" s="1">
        <f t="shared" si="25"/>
        <v>-1.45409819453417</v>
      </c>
      <c r="AN26" s="1">
        <f t="shared" si="26"/>
        <v>-7.9395638225915421</v>
      </c>
      <c r="AO26" s="1">
        <f t="shared" si="26"/>
        <v>-7.9395638226255292</v>
      </c>
      <c r="AP26" s="1">
        <f t="shared" si="26"/>
        <v>-7.9395638212102204</v>
      </c>
      <c r="AQ26" s="1">
        <f t="shared" si="26"/>
        <v>-7.9395638801473556</v>
      </c>
      <c r="AR26" s="1">
        <f t="shared" si="26"/>
        <v>-7.9395614258175895</v>
      </c>
      <c r="AS26" s="1">
        <f t="shared" si="26"/>
        <v>-7.9396635725658058</v>
      </c>
      <c r="AT26" s="1">
        <f t="shared" si="26"/>
        <v>-7.935304214381194</v>
      </c>
      <c r="AU26" s="1">
        <f t="shared" si="27"/>
        <v>-7.6596550422240561</v>
      </c>
      <c r="AW26" s="1">
        <v>-5200</v>
      </c>
      <c r="AX26" s="1">
        <f t="shared" si="0"/>
        <v>9.4064078329420299E-3</v>
      </c>
      <c r="AY26" s="1">
        <f t="shared" si="1"/>
        <v>1.6758518652154719E-2</v>
      </c>
      <c r="AZ26" s="1">
        <f t="shared" si="2"/>
        <v>-7.3521108192126901E-3</v>
      </c>
      <c r="BA26" s="1">
        <f t="shared" si="3"/>
        <v>1.1876542700574104</v>
      </c>
      <c r="BB26" s="1">
        <f t="shared" si="4"/>
        <v>-0.36480029253629753</v>
      </c>
      <c r="BC26" s="1">
        <f t="shared" si="5"/>
        <v>-0.83933404608727979</v>
      </c>
      <c r="BD26" s="1">
        <f t="shared" si="6"/>
        <v>-0.44617322408354243</v>
      </c>
      <c r="BE26" s="1">
        <f t="shared" si="10"/>
        <v>-6.9284075202835478</v>
      </c>
      <c r="BF26" s="1">
        <f t="shared" si="10"/>
        <v>-6.9283894379892548</v>
      </c>
      <c r="BG26" s="1">
        <f t="shared" si="10"/>
        <v>-6.9283088821262915</v>
      </c>
      <c r="BH26" s="1">
        <f t="shared" si="10"/>
        <v>-6.9279500684481325</v>
      </c>
      <c r="BI26" s="1">
        <f t="shared" si="10"/>
        <v>-6.9263530067234838</v>
      </c>
      <c r="BJ26" s="1">
        <f t="shared" si="10"/>
        <v>-6.9192675760199016</v>
      </c>
      <c r="BK26" s="1">
        <f t="shared" si="10"/>
        <v>-6.8882651670165824</v>
      </c>
      <c r="BL26" s="1">
        <f t="shared" si="8"/>
        <v>-6.7594628189090074</v>
      </c>
    </row>
    <row r="27" spans="1:64" x14ac:dyDescent="0.2">
      <c r="A27" s="1" t="s">
        <v>109</v>
      </c>
      <c r="C27" s="54">
        <v>41061.451000000001</v>
      </c>
      <c r="D27" s="54"/>
      <c r="E27" s="1">
        <f t="shared" si="11"/>
        <v>-6915.9496930373252</v>
      </c>
      <c r="F27" s="1">
        <f t="shared" si="12"/>
        <v>-6916</v>
      </c>
      <c r="G27" s="1">
        <f t="shared" si="13"/>
        <v>3.4580000006826594E-2</v>
      </c>
      <c r="I27" s="1">
        <f>G27</f>
        <v>3.4580000006826594E-2</v>
      </c>
      <c r="Q27" s="112">
        <f t="shared" si="14"/>
        <v>26042.951000000001</v>
      </c>
      <c r="S27" s="2">
        <v>0.1</v>
      </c>
      <c r="Z27" s="1">
        <f t="shared" si="15"/>
        <v>-6916</v>
      </c>
      <c r="AA27" s="1">
        <f t="shared" si="16"/>
        <v>3.0214377808474836E-2</v>
      </c>
      <c r="AB27" s="1">
        <f t="shared" si="17"/>
        <v>2.9162913519207346E-2</v>
      </c>
      <c r="AC27" s="1">
        <f t="shared" si="18"/>
        <v>3.4580000006826594E-2</v>
      </c>
      <c r="AE27" s="1">
        <f t="shared" si="19"/>
        <v>1.9058657178741639E-6</v>
      </c>
      <c r="AF27" s="1">
        <f t="shared" si="28"/>
        <v>3.4580000006826594E-2</v>
      </c>
      <c r="AG27" s="2"/>
      <c r="AH27" s="1">
        <f t="shared" si="20"/>
        <v>5.4170864876192486E-3</v>
      </c>
      <c r="AI27" s="1">
        <f t="shared" si="21"/>
        <v>0.90296686094628154</v>
      </c>
      <c r="AJ27" s="1">
        <f t="shared" si="22"/>
        <v>0.65236407845938693</v>
      </c>
      <c r="AK27" s="1">
        <f t="shared" si="23"/>
        <v>-0.26364779701281787</v>
      </c>
      <c r="AL27" s="1">
        <f t="shared" si="24"/>
        <v>-1.9234518418848983</v>
      </c>
      <c r="AM27" s="1">
        <f t="shared" si="25"/>
        <v>-1.4336176172681121</v>
      </c>
      <c r="AN27" s="1">
        <f t="shared" si="26"/>
        <v>-7.9254227788340144</v>
      </c>
      <c r="AO27" s="1">
        <f t="shared" si="26"/>
        <v>-7.9254227788511669</v>
      </c>
      <c r="AP27" s="1">
        <f t="shared" si="26"/>
        <v>-7.9254227779958342</v>
      </c>
      <c r="AQ27" s="1">
        <f t="shared" si="26"/>
        <v>-7.9254228206486044</v>
      </c>
      <c r="AR27" s="1">
        <f t="shared" si="26"/>
        <v>-7.9254206936578013</v>
      </c>
      <c r="AS27" s="1">
        <f t="shared" si="26"/>
        <v>-7.9255266846425583</v>
      </c>
      <c r="AT27" s="1">
        <f t="shared" si="26"/>
        <v>-7.9200387628130553</v>
      </c>
      <c r="AU27" s="1">
        <f t="shared" si="27"/>
        <v>-7.645202414785512</v>
      </c>
      <c r="AW27" s="1">
        <v>-5000</v>
      </c>
      <c r="AX27" s="1">
        <f t="shared" si="0"/>
        <v>7.0396641617781249E-3</v>
      </c>
      <c r="AY27" s="1">
        <f t="shared" si="1"/>
        <v>1.5832295488838563E-2</v>
      </c>
      <c r="AZ27" s="1">
        <f t="shared" si="2"/>
        <v>-8.7926313270604382E-3</v>
      </c>
      <c r="BA27" s="1">
        <f t="shared" si="3"/>
        <v>1.2202125076957684</v>
      </c>
      <c r="BB27" s="1">
        <f t="shared" si="4"/>
        <v>-0.51653407365842774</v>
      </c>
      <c r="BC27" s="1">
        <f t="shared" si="5"/>
        <v>-0.66995408417535762</v>
      </c>
      <c r="BD27" s="1">
        <f t="shared" si="6"/>
        <v>-0.34809537492205095</v>
      </c>
      <c r="BE27" s="1">
        <f t="shared" si="10"/>
        <v>-6.793431356041828</v>
      </c>
      <c r="BF27" s="1">
        <f t="shared" si="10"/>
        <v>-6.793407785250448</v>
      </c>
      <c r="BG27" s="1">
        <f t="shared" si="10"/>
        <v>-6.7933116416248982</v>
      </c>
      <c r="BH27" s="1">
        <f t="shared" si="10"/>
        <v>-6.7929195319872573</v>
      </c>
      <c r="BI27" s="1">
        <f t="shared" si="10"/>
        <v>-6.7913212509579841</v>
      </c>
      <c r="BJ27" s="1">
        <f t="shared" si="10"/>
        <v>-6.7848211073880389</v>
      </c>
      <c r="BK27" s="1">
        <f t="shared" si="10"/>
        <v>-6.7586178643596391</v>
      </c>
      <c r="BL27" s="1">
        <f t="shared" si="8"/>
        <v>-6.6562297657765477</v>
      </c>
    </row>
    <row r="28" spans="1:64" x14ac:dyDescent="0.2">
      <c r="A28" s="1" t="s">
        <v>109</v>
      </c>
      <c r="C28" s="54">
        <v>41070.381000000001</v>
      </c>
      <c r="D28" s="54"/>
      <c r="E28" s="1">
        <f t="shared" si="11"/>
        <v>-6902.9583345456613</v>
      </c>
      <c r="F28" s="1">
        <f t="shared" si="12"/>
        <v>-6903</v>
      </c>
      <c r="G28" s="1">
        <f t="shared" si="13"/>
        <v>2.8640000004088506E-2</v>
      </c>
      <c r="I28" s="1">
        <f>G28</f>
        <v>2.8640000004088506E-2</v>
      </c>
      <c r="Q28" s="112">
        <f t="shared" si="14"/>
        <v>26051.881000000001</v>
      </c>
      <c r="S28" s="2">
        <v>0.1</v>
      </c>
      <c r="Z28" s="1">
        <f t="shared" si="15"/>
        <v>-6903</v>
      </c>
      <c r="AA28" s="1">
        <f t="shared" si="16"/>
        <v>3.0072052788467106E-2</v>
      </c>
      <c r="AB28" s="1">
        <f t="shared" si="17"/>
        <v>2.3303720750671351E-2</v>
      </c>
      <c r="AC28" s="1">
        <f t="shared" si="18"/>
        <v>2.8640000004088506E-2</v>
      </c>
      <c r="AE28" s="1">
        <f t="shared" si="19"/>
        <v>2.0507751772465005E-7</v>
      </c>
      <c r="AF28" s="1">
        <f t="shared" si="28"/>
        <v>2.8640000004088506E-2</v>
      </c>
      <c r="AG28" s="2"/>
      <c r="AH28" s="1">
        <f t="shared" si="20"/>
        <v>5.3362792534171555E-3</v>
      </c>
      <c r="AI28" s="1">
        <f t="shared" si="21"/>
        <v>0.90460343784727837</v>
      </c>
      <c r="AJ28" s="1">
        <f t="shared" si="22"/>
        <v>0.64765224876367222</v>
      </c>
      <c r="AK28" s="1">
        <f t="shared" si="23"/>
        <v>-0.26424436961602832</v>
      </c>
      <c r="AL28" s="1">
        <f t="shared" si="24"/>
        <v>-1.9172514405102594</v>
      </c>
      <c r="AM28" s="1">
        <f t="shared" si="25"/>
        <v>-1.4241875813564309</v>
      </c>
      <c r="AN28" s="1">
        <f t="shared" si="26"/>
        <v>-7.9188385907595258</v>
      </c>
      <c r="AO28" s="1">
        <f t="shared" si="26"/>
        <v>-7.9188385907710233</v>
      </c>
      <c r="AP28" s="1">
        <f t="shared" si="26"/>
        <v>-7.9188385901395417</v>
      </c>
      <c r="AQ28" s="1">
        <f t="shared" si="26"/>
        <v>-7.9188386248212019</v>
      </c>
      <c r="AR28" s="1">
        <f t="shared" si="26"/>
        <v>-7.9188367200402219</v>
      </c>
      <c r="AS28" s="1">
        <f t="shared" si="26"/>
        <v>-7.9189412515496755</v>
      </c>
      <c r="AT28" s="1">
        <f t="shared" si="26"/>
        <v>-7.9129317071946694</v>
      </c>
      <c r="AU28" s="1">
        <f t="shared" si="27"/>
        <v>-7.6384922663319017</v>
      </c>
      <c r="AW28" s="1">
        <v>-4800</v>
      </c>
      <c r="AX28" s="1">
        <f t="shared" si="0"/>
        <v>4.8053054252628572E-3</v>
      </c>
      <c r="AY28" s="1">
        <f t="shared" si="1"/>
        <v>1.4908305462921325E-2</v>
      </c>
      <c r="AZ28" s="1">
        <f t="shared" si="2"/>
        <v>-1.0103000037658467E-2</v>
      </c>
      <c r="BA28" s="1">
        <f t="shared" si="3"/>
        <v>1.2476163145117738</v>
      </c>
      <c r="BB28" s="1">
        <f t="shared" si="4"/>
        <v>-0.65995750810874509</v>
      </c>
      <c r="BC28" s="1">
        <f t="shared" si="5"/>
        <v>-0.49199014949436159</v>
      </c>
      <c r="BD28" s="1">
        <f t="shared" si="6"/>
        <v>-0.25108021220363191</v>
      </c>
      <c r="BE28" s="1">
        <f t="shared" si="10"/>
        <v>-6.6550765401932113</v>
      </c>
      <c r="BF28" s="1">
        <f t="shared" si="10"/>
        <v>-6.6550516973512241</v>
      </c>
      <c r="BG28" s="1">
        <f t="shared" si="10"/>
        <v>-6.6549567831594345</v>
      </c>
      <c r="BH28" s="1">
        <f t="shared" si="10"/>
        <v>-6.6545941877469037</v>
      </c>
      <c r="BI28" s="1">
        <f t="shared" si="10"/>
        <v>-6.6532094554578949</v>
      </c>
      <c r="BJ28" s="1">
        <f t="shared" si="10"/>
        <v>-6.6479280447856883</v>
      </c>
      <c r="BK28" s="1">
        <f t="shared" si="10"/>
        <v>-6.6278803739585532</v>
      </c>
      <c r="BL28" s="1">
        <f t="shared" si="8"/>
        <v>-6.552996712644088</v>
      </c>
    </row>
    <row r="29" spans="1:64" x14ac:dyDescent="0.2">
      <c r="A29" s="1" t="s">
        <v>109</v>
      </c>
      <c r="C29" s="54">
        <v>41070.381999999998</v>
      </c>
      <c r="D29" s="54"/>
      <c r="E29" s="1">
        <f t="shared" si="11"/>
        <v>-6902.9568797462825</v>
      </c>
      <c r="F29" s="1">
        <f t="shared" si="12"/>
        <v>-6903</v>
      </c>
      <c r="G29" s="1">
        <f t="shared" si="13"/>
        <v>2.9640000000654254E-2</v>
      </c>
      <c r="I29" s="1">
        <f>G29</f>
        <v>2.9640000000654254E-2</v>
      </c>
      <c r="Q29" s="112">
        <f t="shared" si="14"/>
        <v>26051.881999999998</v>
      </c>
      <c r="S29" s="2">
        <v>0.1</v>
      </c>
      <c r="Z29" s="1">
        <f t="shared" si="15"/>
        <v>-6903</v>
      </c>
      <c r="AA29" s="1">
        <f t="shared" si="16"/>
        <v>3.0072052788467106E-2</v>
      </c>
      <c r="AB29" s="1">
        <f t="shared" si="17"/>
        <v>2.4303720747237099E-2</v>
      </c>
      <c r="AC29" s="1">
        <f t="shared" si="18"/>
        <v>2.9640000000654254E-2</v>
      </c>
      <c r="AE29" s="1">
        <f t="shared" si="19"/>
        <v>1.8666961145685721E-8</v>
      </c>
      <c r="AF29" s="1">
        <f t="shared" si="28"/>
        <v>2.9640000000654254E-2</v>
      </c>
      <c r="AG29" s="2"/>
      <c r="AH29" s="1">
        <f t="shared" si="20"/>
        <v>5.3362792534171555E-3</v>
      </c>
      <c r="AI29" s="1">
        <f t="shared" si="21"/>
        <v>0.90460343784727837</v>
      </c>
      <c r="AJ29" s="1">
        <f t="shared" si="22"/>
        <v>0.64765224876367222</v>
      </c>
      <c r="AK29" s="1">
        <f t="shared" si="23"/>
        <v>-0.26424436961602832</v>
      </c>
      <c r="AL29" s="1">
        <f t="shared" si="24"/>
        <v>-1.9172514405102594</v>
      </c>
      <c r="AM29" s="1">
        <f t="shared" si="25"/>
        <v>-1.4241875813564309</v>
      </c>
      <c r="AN29" s="1">
        <f t="shared" si="26"/>
        <v>-7.9188385907595258</v>
      </c>
      <c r="AO29" s="1">
        <f t="shared" si="26"/>
        <v>-7.9188385907710233</v>
      </c>
      <c r="AP29" s="1">
        <f t="shared" si="26"/>
        <v>-7.9188385901395417</v>
      </c>
      <c r="AQ29" s="1">
        <f t="shared" si="26"/>
        <v>-7.9188386248212019</v>
      </c>
      <c r="AR29" s="1">
        <f t="shared" si="26"/>
        <v>-7.9188367200402219</v>
      </c>
      <c r="AS29" s="1">
        <f t="shared" si="26"/>
        <v>-7.9189412515496755</v>
      </c>
      <c r="AT29" s="1">
        <f t="shared" si="26"/>
        <v>-7.9129317071946694</v>
      </c>
      <c r="AU29" s="1">
        <f t="shared" si="27"/>
        <v>-7.6384922663319017</v>
      </c>
      <c r="AW29" s="1">
        <v>-4600</v>
      </c>
      <c r="AX29" s="1">
        <f t="shared" si="0"/>
        <v>2.7466568989854539E-3</v>
      </c>
      <c r="AY29" s="1">
        <f t="shared" si="1"/>
        <v>1.3986548574403009E-2</v>
      </c>
      <c r="AZ29" s="1">
        <f t="shared" si="2"/>
        <v>-1.1239891675417555E-2</v>
      </c>
      <c r="BA29" s="1">
        <f t="shared" si="3"/>
        <v>1.2677966651048538</v>
      </c>
      <c r="BB29" s="1">
        <f t="shared" si="4"/>
        <v>-0.78685358777622461</v>
      </c>
      <c r="BC29" s="1">
        <f t="shared" si="5"/>
        <v>-0.30705843488749418</v>
      </c>
      <c r="BD29" s="1">
        <f t="shared" si="6"/>
        <v>-0.15474699084750279</v>
      </c>
      <c r="BE29" s="1">
        <f t="shared" si="10"/>
        <v>-6.5140391064078793</v>
      </c>
      <c r="BF29" s="1">
        <f t="shared" si="10"/>
        <v>-6.5140193769162567</v>
      </c>
      <c r="BG29" s="1">
        <f t="shared" si="10"/>
        <v>-6.513947236592867</v>
      </c>
      <c r="BH29" s="1">
        <f t="shared" si="10"/>
        <v>-6.5136834679636832</v>
      </c>
      <c r="BI29" s="1">
        <f t="shared" si="10"/>
        <v>-6.5127191823538411</v>
      </c>
      <c r="BJ29" s="1">
        <f t="shared" si="10"/>
        <v>-6.5091957867863552</v>
      </c>
      <c r="BK29" s="1">
        <f t="shared" si="10"/>
        <v>-6.4963455521202063</v>
      </c>
      <c r="BL29" s="1">
        <f t="shared" si="8"/>
        <v>-6.4497636595116283</v>
      </c>
    </row>
    <row r="30" spans="1:64" x14ac:dyDescent="0.2">
      <c r="A30" s="1" t="s">
        <v>110</v>
      </c>
      <c r="C30" s="54">
        <v>41074.508000000002</v>
      </c>
      <c r="D30" s="54"/>
      <c r="E30" s="1">
        <f t="shared" si="11"/>
        <v>-6896.9543774913382</v>
      </c>
      <c r="F30" s="1">
        <f t="shared" si="12"/>
        <v>-6897</v>
      </c>
      <c r="G30" s="1">
        <f t="shared" si="13"/>
        <v>3.1360000000859145E-2</v>
      </c>
      <c r="I30" s="1">
        <f>G30</f>
        <v>3.1360000000859145E-2</v>
      </c>
      <c r="Q30" s="112">
        <f t="shared" si="14"/>
        <v>26056.008000000002</v>
      </c>
      <c r="S30" s="2">
        <v>0.1</v>
      </c>
      <c r="Z30" s="1">
        <f t="shared" si="15"/>
        <v>-6897</v>
      </c>
      <c r="AA30" s="1">
        <f t="shared" si="16"/>
        <v>3.0006239681270575E-2</v>
      </c>
      <c r="AB30" s="1">
        <f t="shared" si="17"/>
        <v>2.6061144212641326E-2</v>
      </c>
      <c r="AC30" s="1">
        <f t="shared" si="18"/>
        <v>3.1360000000859145E-2</v>
      </c>
      <c r="AE30" s="1">
        <f t="shared" si="19"/>
        <v>1.8326670028925468E-7</v>
      </c>
      <c r="AF30" s="1">
        <f t="shared" si="28"/>
        <v>3.1360000000859145E-2</v>
      </c>
      <c r="AG30" s="2"/>
      <c r="AH30" s="1">
        <f t="shared" si="20"/>
        <v>5.2988557882178199E-3</v>
      </c>
      <c r="AI30" s="1">
        <f t="shared" si="21"/>
        <v>0.90536203013860472</v>
      </c>
      <c r="AJ30" s="1">
        <f t="shared" si="22"/>
        <v>0.64546335027279966</v>
      </c>
      <c r="AK30" s="1">
        <f t="shared" si="23"/>
        <v>-0.26451700437749537</v>
      </c>
      <c r="AL30" s="1">
        <f t="shared" si="24"/>
        <v>-1.9143821243756822</v>
      </c>
      <c r="AM30" s="1">
        <f t="shared" si="25"/>
        <v>-1.4198518474948101</v>
      </c>
      <c r="AN30" s="1">
        <f t="shared" si="26"/>
        <v>-7.9157957058827355</v>
      </c>
      <c r="AO30" s="1">
        <f t="shared" si="26"/>
        <v>-7.9157957058921014</v>
      </c>
      <c r="AP30" s="1">
        <f t="shared" si="26"/>
        <v>-7.9157957053524282</v>
      </c>
      <c r="AQ30" s="1">
        <f t="shared" si="26"/>
        <v>-7.9157957364489091</v>
      </c>
      <c r="AR30" s="1">
        <f t="shared" si="26"/>
        <v>-7.9157939446154408</v>
      </c>
      <c r="AS30" s="1">
        <f t="shared" si="26"/>
        <v>-7.9158971087008627</v>
      </c>
      <c r="AT30" s="1">
        <f t="shared" si="26"/>
        <v>-7.9096473588676908</v>
      </c>
      <c r="AU30" s="1">
        <f t="shared" si="27"/>
        <v>-7.6353952747379275</v>
      </c>
      <c r="AW30" s="1">
        <v>-4400</v>
      </c>
      <c r="AX30" s="1">
        <f t="shared" si="0"/>
        <v>9.0348452113402609E-4</v>
      </c>
      <c r="AY30" s="1">
        <f t="shared" si="1"/>
        <v>1.306702482328361E-2</v>
      </c>
      <c r="AZ30" s="1">
        <f t="shared" si="2"/>
        <v>-1.2163540302149584E-2</v>
      </c>
      <c r="BA30" s="1">
        <f t="shared" si="3"/>
        <v>1.2790013400319016</v>
      </c>
      <c r="BB30" s="1">
        <f t="shared" si="4"/>
        <v>-0.88906418350543248</v>
      </c>
      <c r="BC30" s="1">
        <f t="shared" si="5"/>
        <v>-0.11745549536501956</v>
      </c>
      <c r="BD30" s="1">
        <f t="shared" si="6"/>
        <v>-5.8795357279626252E-2</v>
      </c>
      <c r="BE30" s="1">
        <f t="shared" si="10"/>
        <v>-6.371231774106568</v>
      </c>
      <c r="BF30" s="1">
        <f t="shared" si="10"/>
        <v>-6.3712232165769942</v>
      </c>
      <c r="BG30" s="1">
        <f t="shared" si="10"/>
        <v>-6.371192637517952</v>
      </c>
      <c r="BH30" s="1">
        <f t="shared" si="10"/>
        <v>-6.3710833684729078</v>
      </c>
      <c r="BI30" s="1">
        <f t="shared" si="10"/>
        <v>-6.3706929227899636</v>
      </c>
      <c r="BJ30" s="1">
        <f t="shared" si="10"/>
        <v>-6.3692978713597954</v>
      </c>
      <c r="BK30" s="1">
        <f t="shared" si="10"/>
        <v>-6.3643147448194517</v>
      </c>
      <c r="BL30" s="1">
        <f t="shared" si="8"/>
        <v>-6.3465306063791687</v>
      </c>
    </row>
    <row r="31" spans="1:64" x14ac:dyDescent="0.2">
      <c r="A31" s="1" t="s">
        <v>104</v>
      </c>
      <c r="C31" s="54">
        <v>41133.616199999997</v>
      </c>
      <c r="D31" s="54">
        <v>5.0000000000000001E-3</v>
      </c>
      <c r="E31" s="1">
        <f t="shared" si="11"/>
        <v>-6810.963804591348</v>
      </c>
      <c r="F31" s="1">
        <f t="shared" si="12"/>
        <v>-6811</v>
      </c>
      <c r="G31" s="1">
        <f t="shared" si="13"/>
        <v>2.4879999997210689E-2</v>
      </c>
      <c r="J31" s="1">
        <f>G31</f>
        <v>2.4879999997210689E-2</v>
      </c>
      <c r="Q31" s="112">
        <f t="shared" si="14"/>
        <v>26115.116199999997</v>
      </c>
      <c r="S31" s="2">
        <v>1</v>
      </c>
      <c r="Z31" s="1">
        <f t="shared" si="15"/>
        <v>-6811</v>
      </c>
      <c r="AA31" s="1">
        <f t="shared" si="16"/>
        <v>2.9054359684299428E-2</v>
      </c>
      <c r="AB31" s="1">
        <f t="shared" si="17"/>
        <v>2.0126326861293006E-2</v>
      </c>
      <c r="AC31" s="1">
        <f t="shared" si="18"/>
        <v>2.4879999997210689E-2</v>
      </c>
      <c r="AE31" s="1">
        <f t="shared" si="19"/>
        <v>1.7425278797191595E-5</v>
      </c>
      <c r="AF31" s="1">
        <f t="shared" si="28"/>
        <v>2.4879999997210689E-2</v>
      </c>
      <c r="AG31" s="2"/>
      <c r="AH31" s="1">
        <f t="shared" si="20"/>
        <v>4.7536731359176824E-3</v>
      </c>
      <c r="AI31" s="1">
        <f t="shared" si="21"/>
        <v>0.91646202963778101</v>
      </c>
      <c r="AJ31" s="1">
        <f t="shared" si="22"/>
        <v>0.61308915687038812</v>
      </c>
      <c r="AK31" s="1">
        <f t="shared" si="23"/>
        <v>-0.26822937656433399</v>
      </c>
      <c r="AL31" s="1">
        <f t="shared" si="24"/>
        <v>-1.8727172943979937</v>
      </c>
      <c r="AM31" s="1">
        <f t="shared" si="25"/>
        <v>-1.3588181970537636</v>
      </c>
      <c r="AN31" s="1">
        <f t="shared" si="26"/>
        <v>-7.8718969659504872</v>
      </c>
      <c r="AO31" s="1">
        <f t="shared" si="26"/>
        <v>-7.8718969659505102</v>
      </c>
      <c r="AP31" s="1">
        <f t="shared" si="26"/>
        <v>-7.8718969659459699</v>
      </c>
      <c r="AQ31" s="1">
        <f t="shared" si="26"/>
        <v>-7.8718969668480749</v>
      </c>
      <c r="AR31" s="1">
        <f t="shared" si="26"/>
        <v>-7.8718967876023989</v>
      </c>
      <c r="AS31" s="1">
        <f t="shared" si="26"/>
        <v>-7.8719323680539093</v>
      </c>
      <c r="AT31" s="1">
        <f t="shared" si="26"/>
        <v>-7.8622835704327674</v>
      </c>
      <c r="AU31" s="1">
        <f t="shared" si="27"/>
        <v>-7.5910050618909697</v>
      </c>
      <c r="AW31" s="1">
        <v>-4200</v>
      </c>
      <c r="AX31" s="1">
        <f t="shared" si="0"/>
        <v>-6.9248384945265473E-4</v>
      </c>
      <c r="AY31" s="1">
        <f t="shared" si="1"/>
        <v>1.2149734209563128E-2</v>
      </c>
      <c r="AZ31" s="1">
        <f t="shared" si="2"/>
        <v>-1.2842218059015783E-2</v>
      </c>
      <c r="BA31" s="1">
        <f t="shared" si="3"/>
        <v>1.2801680241701605</v>
      </c>
      <c r="BB31" s="1">
        <f t="shared" si="4"/>
        <v>-0.9599314754645889</v>
      </c>
      <c r="BC31" s="1">
        <f t="shared" si="5"/>
        <v>7.40052383298994E-2</v>
      </c>
      <c r="BD31" s="1">
        <f t="shared" si="6"/>
        <v>3.7019516338436254E-2</v>
      </c>
      <c r="BE31" s="1">
        <f t="shared" si="10"/>
        <v>-6.2277266951626702</v>
      </c>
      <c r="BF31" s="1">
        <f t="shared" si="10"/>
        <v>-6.2277321563281234</v>
      </c>
      <c r="BG31" s="1">
        <f t="shared" si="10"/>
        <v>-6.2277516253556868</v>
      </c>
      <c r="BH31" s="1">
        <f t="shared" si="10"/>
        <v>-6.2278210321706142</v>
      </c>
      <c r="BI31" s="1">
        <f t="shared" si="10"/>
        <v>-6.2280684643391462</v>
      </c>
      <c r="BJ31" s="1">
        <f t="shared" si="10"/>
        <v>-6.2289505214950864</v>
      </c>
      <c r="BK31" s="1">
        <f t="shared" si="10"/>
        <v>-6.2320945790870423</v>
      </c>
      <c r="BL31" s="1">
        <f t="shared" si="8"/>
        <v>-6.243297553246709</v>
      </c>
    </row>
    <row r="32" spans="1:64" x14ac:dyDescent="0.2">
      <c r="A32" s="1" t="s">
        <v>111</v>
      </c>
      <c r="C32" s="54">
        <v>41389.309000000001</v>
      </c>
      <c r="D32" s="54"/>
      <c r="E32" s="1">
        <f t="shared" si="11"/>
        <v>-6438.9820768715945</v>
      </c>
      <c r="F32" s="1">
        <f t="shared" si="12"/>
        <v>-6439</v>
      </c>
      <c r="G32" s="1">
        <f t="shared" si="13"/>
        <v>1.2320000001636799E-2</v>
      </c>
      <c r="I32" s="1">
        <f>G32</f>
        <v>1.2320000001636799E-2</v>
      </c>
      <c r="Q32" s="112">
        <f t="shared" si="14"/>
        <v>26370.809000000001</v>
      </c>
      <c r="S32" s="2">
        <v>0.1</v>
      </c>
      <c r="Z32" s="1">
        <f t="shared" si="15"/>
        <v>-6439</v>
      </c>
      <c r="AA32" s="1">
        <f t="shared" si="16"/>
        <v>2.4763486362744318E-2</v>
      </c>
      <c r="AB32" s="1">
        <f t="shared" si="17"/>
        <v>1.010275363234601E-2</v>
      </c>
      <c r="AC32" s="1">
        <f t="shared" si="18"/>
        <v>1.2320000001636799E-2</v>
      </c>
      <c r="AE32" s="1">
        <f t="shared" si="19"/>
        <v>1.5484035281906885E-5</v>
      </c>
      <c r="AF32" s="1">
        <f t="shared" si="28"/>
        <v>1.2320000001636799E-2</v>
      </c>
      <c r="AG32" s="2"/>
      <c r="AH32" s="1">
        <f t="shared" si="20"/>
        <v>2.2172463692907893E-3</v>
      </c>
      <c r="AI32" s="1">
        <f t="shared" si="21"/>
        <v>0.96943595709705221</v>
      </c>
      <c r="AJ32" s="1">
        <f t="shared" si="22"/>
        <v>0.450256844901612</v>
      </c>
      <c r="AK32" s="1">
        <f t="shared" si="23"/>
        <v>-0.27926945809693732</v>
      </c>
      <c r="AL32" s="1">
        <f t="shared" si="24"/>
        <v>-1.6798053223278251</v>
      </c>
      <c r="AM32" s="1">
        <f t="shared" si="25"/>
        <v>-1.1154138820744477</v>
      </c>
      <c r="AN32" s="1">
        <f t="shared" si="26"/>
        <v>-7.6754639150887236</v>
      </c>
      <c r="AO32" s="1">
        <f t="shared" si="26"/>
        <v>-7.6754639075087301</v>
      </c>
      <c r="AP32" s="1">
        <f t="shared" si="26"/>
        <v>-7.6754637555633316</v>
      </c>
      <c r="AQ32" s="1">
        <f t="shared" si="26"/>
        <v>-7.6754607097559591</v>
      </c>
      <c r="AR32" s="1">
        <f t="shared" si="26"/>
        <v>-7.675399666148067</v>
      </c>
      <c r="AS32" s="1">
        <f t="shared" si="26"/>
        <v>-7.6741805628372344</v>
      </c>
      <c r="AT32" s="1">
        <f t="shared" si="26"/>
        <v>-7.6513475586220405</v>
      </c>
      <c r="AU32" s="1">
        <f t="shared" si="27"/>
        <v>-7.3989915830645945</v>
      </c>
      <c r="AW32" s="1">
        <v>-4000</v>
      </c>
      <c r="AX32" s="1">
        <f t="shared" si="0"/>
        <v>-2.0213440031730309E-3</v>
      </c>
      <c r="AY32" s="1">
        <f t="shared" si="1"/>
        <v>1.1234676733241569E-2</v>
      </c>
      <c r="AZ32" s="1">
        <f t="shared" si="2"/>
        <v>-1.32560207364146E-2</v>
      </c>
      <c r="BA32" s="1">
        <f t="shared" si="3"/>
        <v>1.2711823011414645</v>
      </c>
      <c r="BB32" s="1">
        <f t="shared" si="4"/>
        <v>-0.99560838084977554</v>
      </c>
      <c r="BC32" s="1">
        <f t="shared" si="5"/>
        <v>0.26429071089216993</v>
      </c>
      <c r="BD32" s="1">
        <f t="shared" si="6"/>
        <v>0.13291995792535935</v>
      </c>
      <c r="BE32" s="1">
        <f t="shared" si="10"/>
        <v>-6.0846626162402337</v>
      </c>
      <c r="BF32" s="1">
        <f t="shared" si="10"/>
        <v>-6.0846802653003262</v>
      </c>
      <c r="BG32" s="1">
        <f t="shared" si="10"/>
        <v>-6.0847443453999137</v>
      </c>
      <c r="BH32" s="1">
        <f t="shared" si="10"/>
        <v>-6.0849770000947938</v>
      </c>
      <c r="BI32" s="1">
        <f t="shared" si="10"/>
        <v>-6.0858216048657194</v>
      </c>
      <c r="BJ32" s="1">
        <f t="shared" si="10"/>
        <v>-6.0888865741338858</v>
      </c>
      <c r="BK32" s="1">
        <f t="shared" si="10"/>
        <v>-6.0999936981669869</v>
      </c>
      <c r="BL32" s="1">
        <f t="shared" si="8"/>
        <v>-6.1400645001142493</v>
      </c>
    </row>
    <row r="33" spans="1:64" x14ac:dyDescent="0.2">
      <c r="A33" s="1" t="s">
        <v>111</v>
      </c>
      <c r="C33" s="54">
        <v>41391.392999999996</v>
      </c>
      <c r="D33" s="54"/>
      <c r="E33" s="1">
        <f t="shared" si="11"/>
        <v>-6435.9502749570856</v>
      </c>
      <c r="F33" s="1">
        <f t="shared" si="12"/>
        <v>-6436</v>
      </c>
      <c r="G33" s="1">
        <f t="shared" si="13"/>
        <v>3.4180000002379529E-2</v>
      </c>
      <c r="I33" s="1">
        <f>G33</f>
        <v>3.4180000002379529E-2</v>
      </c>
      <c r="Q33" s="112">
        <f t="shared" si="14"/>
        <v>26372.892999999996</v>
      </c>
      <c r="S33" s="2">
        <v>0.1</v>
      </c>
      <c r="Z33" s="1">
        <f t="shared" si="15"/>
        <v>-6436</v>
      </c>
      <c r="AA33" s="1">
        <f t="shared" si="16"/>
        <v>2.4727824266267486E-2</v>
      </c>
      <c r="AB33" s="1">
        <f t="shared" si="17"/>
        <v>3.1984298370520498E-2</v>
      </c>
      <c r="AC33" s="1">
        <f t="shared" si="18"/>
        <v>3.4180000002379529E-2</v>
      </c>
      <c r="AE33" s="1">
        <f t="shared" si="19"/>
        <v>8.9343626146345247E-6</v>
      </c>
      <c r="AF33" s="1">
        <f t="shared" si="28"/>
        <v>3.4180000002379529E-2</v>
      </c>
      <c r="AG33" s="2"/>
      <c r="AH33" s="1">
        <f t="shared" si="20"/>
        <v>2.1957016318590291E-3</v>
      </c>
      <c r="AI33" s="1">
        <f t="shared" si="21"/>
        <v>0.96989597488473756</v>
      </c>
      <c r="AJ33" s="1">
        <f t="shared" si="22"/>
        <v>0.4487855669225127</v>
      </c>
      <c r="AK33" s="1">
        <f t="shared" si="23"/>
        <v>-0.27931942040644059</v>
      </c>
      <c r="AL33" s="1">
        <f t="shared" si="24"/>
        <v>-1.6781582516417006</v>
      </c>
      <c r="AM33" s="1">
        <f t="shared" si="25"/>
        <v>-1.1135674424658615</v>
      </c>
      <c r="AN33" s="1">
        <f t="shared" si="26"/>
        <v>-7.6738337279801598</v>
      </c>
      <c r="AO33" s="1">
        <f t="shared" si="26"/>
        <v>-7.6738337200214852</v>
      </c>
      <c r="AP33" s="1">
        <f t="shared" si="26"/>
        <v>-7.6738335619134368</v>
      </c>
      <c r="AQ33" s="1">
        <f t="shared" si="26"/>
        <v>-7.6738304209470325</v>
      </c>
      <c r="AR33" s="1">
        <f t="shared" si="26"/>
        <v>-7.6737680338926326</v>
      </c>
      <c r="AS33" s="1">
        <f t="shared" si="26"/>
        <v>-7.6725332748049766</v>
      </c>
      <c r="AT33" s="1">
        <f t="shared" si="26"/>
        <v>-7.649607585056776</v>
      </c>
      <c r="AU33" s="1">
        <f t="shared" si="27"/>
        <v>-7.3974430872676091</v>
      </c>
      <c r="AW33" s="1">
        <v>-3800</v>
      </c>
      <c r="AX33" s="1">
        <f t="shared" si="0"/>
        <v>-3.0770368910752032E-3</v>
      </c>
      <c r="AY33" s="1">
        <f t="shared" si="1"/>
        <v>1.0321852394318926E-2</v>
      </c>
      <c r="AZ33" s="1">
        <f t="shared" si="2"/>
        <v>-1.3398889285394129E-2</v>
      </c>
      <c r="BA33" s="1">
        <f t="shared" si="3"/>
        <v>1.2529068181768381</v>
      </c>
      <c r="BB33" s="1">
        <f t="shared" si="4"/>
        <v>-0.99572827027329947</v>
      </c>
      <c r="BC33" s="1">
        <f t="shared" si="5"/>
        <v>0.45050774645005337</v>
      </c>
      <c r="BD33" s="1">
        <f t="shared" si="6"/>
        <v>0.22914255784209062</v>
      </c>
      <c r="BE33" s="1">
        <f t="shared" si="10"/>
        <v>-5.9431359441081657</v>
      </c>
      <c r="BF33" s="1">
        <f t="shared" si="10"/>
        <v>-5.9431602222225255</v>
      </c>
      <c r="BG33" s="1">
        <f t="shared" si="10"/>
        <v>-5.9432518873515781</v>
      </c>
      <c r="BH33" s="1">
        <f t="shared" si="10"/>
        <v>-5.9435979540009054</v>
      </c>
      <c r="BI33" s="1">
        <f t="shared" si="10"/>
        <v>-5.944904090974072</v>
      </c>
      <c r="BJ33" s="1">
        <f t="shared" si="10"/>
        <v>-5.9498283798020406</v>
      </c>
      <c r="BK33" s="1">
        <f t="shared" si="10"/>
        <v>-5.9683194752060649</v>
      </c>
      <c r="BL33" s="1">
        <f t="shared" si="8"/>
        <v>-6.0368314469817896</v>
      </c>
    </row>
    <row r="34" spans="1:64" x14ac:dyDescent="0.2">
      <c r="A34" s="1" t="s">
        <v>113</v>
      </c>
      <c r="C34" s="54">
        <v>41766.682999999997</v>
      </c>
      <c r="D34" s="54"/>
      <c r="E34" s="1">
        <f t="shared" si="11"/>
        <v>-5889.9786144490681</v>
      </c>
      <c r="F34" s="1">
        <f t="shared" si="12"/>
        <v>-5890</v>
      </c>
      <c r="G34" s="1">
        <f t="shared" si="13"/>
        <v>1.4699999999720603E-2</v>
      </c>
      <c r="I34" s="1">
        <f>G34</f>
        <v>1.4699999999720603E-2</v>
      </c>
      <c r="Q34" s="112">
        <f t="shared" si="14"/>
        <v>26748.182999999997</v>
      </c>
      <c r="S34" s="2">
        <v>0.1</v>
      </c>
      <c r="Z34" s="1">
        <f t="shared" si="15"/>
        <v>-5890</v>
      </c>
      <c r="AA34" s="1">
        <f t="shared" si="16"/>
        <v>1.8024484008113222E-2</v>
      </c>
      <c r="AB34" s="1">
        <f t="shared" si="17"/>
        <v>1.6646646678161289E-2</v>
      </c>
      <c r="AC34" s="1">
        <f t="shared" si="18"/>
        <v>1.4699999999720603E-2</v>
      </c>
      <c r="AE34" s="1">
        <f t="shared" si="19"/>
        <v>1.1052193922058255E-6</v>
      </c>
      <c r="AF34" s="1">
        <f t="shared" si="28"/>
        <v>1.4699999999720603E-2</v>
      </c>
      <c r="AG34" s="2"/>
      <c r="AH34" s="1">
        <f t="shared" si="20"/>
        <v>-1.9466466784406845E-3</v>
      </c>
      <c r="AI34" s="1">
        <f t="shared" si="21"/>
        <v>1.0615795107520498</v>
      </c>
      <c r="AJ34" s="1">
        <f t="shared" si="22"/>
        <v>0.13662768376660495</v>
      </c>
      <c r="AK34" s="1">
        <f t="shared" si="23"/>
        <v>-0.27410500688580725</v>
      </c>
      <c r="AL34" s="1">
        <f t="shared" si="24"/>
        <v>-1.3498087203417275</v>
      </c>
      <c r="AM34" s="1">
        <f t="shared" si="25"/>
        <v>-0.80026804047807598</v>
      </c>
      <c r="AN34" s="1">
        <f t="shared" si="26"/>
        <v>-7.3634226467651551</v>
      </c>
      <c r="AO34" s="1">
        <f t="shared" si="26"/>
        <v>-7.3634211748112222</v>
      </c>
      <c r="AP34" s="1">
        <f t="shared" si="26"/>
        <v>-7.3634100536807967</v>
      </c>
      <c r="AQ34" s="1">
        <f t="shared" si="26"/>
        <v>-7.3633260371057254</v>
      </c>
      <c r="AR34" s="1">
        <f t="shared" si="26"/>
        <v>-7.3626917452312401</v>
      </c>
      <c r="AS34" s="1">
        <f t="shared" si="26"/>
        <v>-7.3579271280341842</v>
      </c>
      <c r="AT34" s="1">
        <f t="shared" si="26"/>
        <v>-7.3233894702973643</v>
      </c>
      <c r="AU34" s="1">
        <f t="shared" si="27"/>
        <v>-7.115616852215993</v>
      </c>
      <c r="AW34" s="1">
        <v>-3600</v>
      </c>
      <c r="AX34" s="1">
        <f t="shared" si="0"/>
        <v>-3.8670816493947824E-3</v>
      </c>
      <c r="AY34" s="1">
        <f t="shared" si="1"/>
        <v>9.4112611927952023E-3</v>
      </c>
      <c r="AZ34" s="1">
        <f t="shared" si="2"/>
        <v>-1.3278342842189985E-2</v>
      </c>
      <c r="BA34" s="1">
        <f t="shared" si="3"/>
        <v>1.2269679747360365</v>
      </c>
      <c r="BB34" s="1">
        <f t="shared" si="4"/>
        <v>-0.96318751729351737</v>
      </c>
      <c r="BC34" s="1">
        <f t="shared" si="5"/>
        <v>0.63022254289962221</v>
      </c>
      <c r="BD34" s="1">
        <f t="shared" si="6"/>
        <v>0.32597253426868356</v>
      </c>
      <c r="BE34" s="1">
        <f t="shared" ref="BE34:BK70" si="29">$BL34+$AB$7*SIN(BF34)</f>
        <v>-5.8041021268901432</v>
      </c>
      <c r="BF34" s="1">
        <f t="shared" si="29"/>
        <v>-5.8041264620613724</v>
      </c>
      <c r="BG34" s="1">
        <f t="shared" si="29"/>
        <v>-5.8042240690229843</v>
      </c>
      <c r="BH34" s="1">
        <f t="shared" si="29"/>
        <v>-5.8046155151918963</v>
      </c>
      <c r="BI34" s="1">
        <f t="shared" si="29"/>
        <v>-5.8061845863490573</v>
      </c>
      <c r="BJ34" s="1">
        <f t="shared" si="29"/>
        <v>-5.8124613526131874</v>
      </c>
      <c r="BK34" s="1">
        <f t="shared" si="29"/>
        <v>-5.8373747404668261</v>
      </c>
      <c r="BL34" s="1">
        <f t="shared" si="8"/>
        <v>-5.93359839384933</v>
      </c>
    </row>
    <row r="35" spans="1:64" x14ac:dyDescent="0.2">
      <c r="A35" s="1" t="s">
        <v>113</v>
      </c>
      <c r="C35" s="54">
        <v>41768.745000000003</v>
      </c>
      <c r="D35" s="54"/>
      <c r="E35" s="1">
        <f t="shared" si="11"/>
        <v>-5886.9788181209742</v>
      </c>
      <c r="F35" s="1">
        <f t="shared" si="12"/>
        <v>-5887</v>
      </c>
      <c r="G35" s="1">
        <f t="shared" si="13"/>
        <v>1.4560000003257301E-2</v>
      </c>
      <c r="I35" s="1">
        <f>G35</f>
        <v>1.4560000003257301E-2</v>
      </c>
      <c r="Q35" s="112">
        <f t="shared" si="14"/>
        <v>26750.245000000003</v>
      </c>
      <c r="S35" s="2">
        <v>0.1</v>
      </c>
      <c r="Z35" s="1">
        <f t="shared" si="15"/>
        <v>-5887</v>
      </c>
      <c r="AA35" s="1">
        <f t="shared" si="16"/>
        <v>1.7986795928230933E-2</v>
      </c>
      <c r="AB35" s="1">
        <f t="shared" si="17"/>
        <v>1.6530309351967604E-2</v>
      </c>
      <c r="AC35" s="1">
        <f t="shared" si="18"/>
        <v>1.4560000003257301E-2</v>
      </c>
      <c r="AE35" s="1">
        <f t="shared" si="19"/>
        <v>1.1742930311415893E-6</v>
      </c>
      <c r="AF35" s="1">
        <f t="shared" si="28"/>
        <v>1.4560000003257301E-2</v>
      </c>
      <c r="AG35" s="2"/>
      <c r="AH35" s="1">
        <f t="shared" si="20"/>
        <v>-1.9703093487103045E-3</v>
      </c>
      <c r="AI35" s="1">
        <f t="shared" si="21"/>
        <v>1.0621207831469381</v>
      </c>
      <c r="AJ35" s="1">
        <f t="shared" si="22"/>
        <v>0.1346708109596769</v>
      </c>
      <c r="AK35" s="1">
        <f t="shared" si="23"/>
        <v>-0.27398284480153379</v>
      </c>
      <c r="AL35" s="1">
        <f t="shared" si="24"/>
        <v>-1.3478335909267731</v>
      </c>
      <c r="AM35" s="1">
        <f t="shared" si="25"/>
        <v>-0.79864928955442871</v>
      </c>
      <c r="AN35" s="1">
        <f t="shared" si="26"/>
        <v>-7.3616374763345807</v>
      </c>
      <c r="AO35" s="1">
        <f t="shared" si="26"/>
        <v>-7.3616359784337417</v>
      </c>
      <c r="AP35" s="1">
        <f t="shared" si="26"/>
        <v>-7.3616246989488685</v>
      </c>
      <c r="AQ35" s="1">
        <f t="shared" si="26"/>
        <v>-7.3615397698484637</v>
      </c>
      <c r="AR35" s="1">
        <f t="shared" si="26"/>
        <v>-7.3609007256809393</v>
      </c>
      <c r="AS35" s="1">
        <f t="shared" si="26"/>
        <v>-7.3561164141222148</v>
      </c>
      <c r="AT35" s="1">
        <f t="shared" si="26"/>
        <v>-7.3215479159322294</v>
      </c>
      <c r="AU35" s="1">
        <f t="shared" si="27"/>
        <v>-7.1140683564190059</v>
      </c>
      <c r="AW35" s="1">
        <v>-3400</v>
      </c>
      <c r="AX35" s="1">
        <f t="shared" si="0"/>
        <v>-4.4102864686416336E-3</v>
      </c>
      <c r="AY35" s="1">
        <f t="shared" si="1"/>
        <v>8.5029031286703999E-3</v>
      </c>
      <c r="AZ35" s="1">
        <f t="shared" si="2"/>
        <v>-1.2913189597312033E-2</v>
      </c>
      <c r="BA35" s="1">
        <f t="shared" si="3"/>
        <v>1.1953963016919453</v>
      </c>
      <c r="BB35" s="1">
        <f t="shared" si="4"/>
        <v>-0.90320645824214185</v>
      </c>
      <c r="BC35" s="1">
        <f t="shared" si="5"/>
        <v>0.80165786972865793</v>
      </c>
      <c r="BD35" s="1">
        <f t="shared" si="6"/>
        <v>0.42377067190291379</v>
      </c>
      <c r="BE35" s="1">
        <f t="shared" si="29"/>
        <v>-5.6683092849579548</v>
      </c>
      <c r="BF35" s="1">
        <f t="shared" si="29"/>
        <v>-5.6683288244171344</v>
      </c>
      <c r="BG35" s="1">
        <f t="shared" si="29"/>
        <v>-5.6684139666294362</v>
      </c>
      <c r="BH35" s="1">
        <f t="shared" si="29"/>
        <v>-5.6687849098258685</v>
      </c>
      <c r="BI35" s="1">
        <f t="shared" si="29"/>
        <v>-5.6703998851915793</v>
      </c>
      <c r="BJ35" s="1">
        <f t="shared" si="29"/>
        <v>-5.6774097919356628</v>
      </c>
      <c r="BK35" s="1">
        <f t="shared" si="29"/>
        <v>-5.7074545569114266</v>
      </c>
      <c r="BL35" s="1">
        <f t="shared" si="8"/>
        <v>-5.8303653407168703</v>
      </c>
    </row>
    <row r="36" spans="1:64" x14ac:dyDescent="0.2">
      <c r="A36" s="1" t="s">
        <v>115</v>
      </c>
      <c r="C36" s="54">
        <v>41786.618999999999</v>
      </c>
      <c r="D36" s="54"/>
      <c r="E36" s="1">
        <f t="shared" si="11"/>
        <v>-5860.9757339462876</v>
      </c>
      <c r="F36" s="1">
        <f t="shared" si="12"/>
        <v>-5861</v>
      </c>
      <c r="G36" s="1">
        <f t="shared" si="13"/>
        <v>1.6680000000633299E-2</v>
      </c>
      <c r="I36" s="1">
        <f>G36</f>
        <v>1.6680000000633299E-2</v>
      </c>
      <c r="Q36" s="112">
        <f t="shared" si="14"/>
        <v>26768.118999999999</v>
      </c>
      <c r="S36" s="2">
        <v>0.1</v>
      </c>
      <c r="Z36" s="1">
        <f t="shared" si="15"/>
        <v>-5861</v>
      </c>
      <c r="AA36" s="1">
        <f t="shared" si="16"/>
        <v>1.7659953155432184E-2</v>
      </c>
      <c r="AB36" s="1">
        <f t="shared" si="17"/>
        <v>1.8855619619485859E-2</v>
      </c>
      <c r="AC36" s="1">
        <f t="shared" si="18"/>
        <v>1.6680000000633299E-2</v>
      </c>
      <c r="AE36" s="1">
        <f t="shared" si="19"/>
        <v>9.6030818560028601E-8</v>
      </c>
      <c r="AF36" s="1">
        <f t="shared" si="28"/>
        <v>1.6680000000633299E-2</v>
      </c>
      <c r="AG36" s="2"/>
      <c r="AH36" s="1">
        <f t="shared" si="20"/>
        <v>-2.1756196188525588E-3</v>
      </c>
      <c r="AI36" s="1">
        <f t="shared" si="21"/>
        <v>1.0668245267880891</v>
      </c>
      <c r="AJ36" s="1">
        <f t="shared" si="22"/>
        <v>0.11760601552022409</v>
      </c>
      <c r="AK36" s="1">
        <f t="shared" si="23"/>
        <v>-0.27287373190521325</v>
      </c>
      <c r="AL36" s="1">
        <f t="shared" si="24"/>
        <v>-1.3306311731618026</v>
      </c>
      <c r="AM36" s="1">
        <f t="shared" si="25"/>
        <v>-0.78465764811715288</v>
      </c>
      <c r="AN36" s="1">
        <f t="shared" si="26"/>
        <v>-7.3461278120611198</v>
      </c>
      <c r="AO36" s="1">
        <f t="shared" si="26"/>
        <v>-7.3461260746431885</v>
      </c>
      <c r="AP36" s="1">
        <f t="shared" si="26"/>
        <v>-7.3461133577196653</v>
      </c>
      <c r="AQ36" s="1">
        <f t="shared" si="26"/>
        <v>-7.3460202858266159</v>
      </c>
      <c r="AR36" s="1">
        <f t="shared" si="26"/>
        <v>-7.3453395896321254</v>
      </c>
      <c r="AS36" s="1">
        <f t="shared" si="26"/>
        <v>-7.3403862300474616</v>
      </c>
      <c r="AT36" s="1">
        <f t="shared" si="26"/>
        <v>-7.3055670138371935</v>
      </c>
      <c r="AU36" s="1">
        <f t="shared" si="27"/>
        <v>-7.1006480595117871</v>
      </c>
      <c r="AW36" s="1">
        <v>-3200</v>
      </c>
      <c r="AX36" s="1">
        <f t="shared" si="0"/>
        <v>-4.7332964105777442E-3</v>
      </c>
      <c r="AY36" s="1">
        <f t="shared" si="1"/>
        <v>7.5967782019445143E-3</v>
      </c>
      <c r="AZ36" s="1">
        <f t="shared" si="2"/>
        <v>-1.2330074612522259E-2</v>
      </c>
      <c r="BA36" s="1">
        <f t="shared" si="3"/>
        <v>1.1602607404815115</v>
      </c>
      <c r="BB36" s="1">
        <f t="shared" si="4"/>
        <v>-0.82210507933650823</v>
      </c>
      <c r="BC36" s="1">
        <f t="shared" si="5"/>
        <v>0.96374166285441487</v>
      </c>
      <c r="BD36" s="1">
        <f t="shared" si="6"/>
        <v>0.52299105867905504</v>
      </c>
      <c r="BE36" s="1">
        <f t="shared" si="29"/>
        <v>-5.5362730239866149</v>
      </c>
      <c r="BF36" s="1">
        <f t="shared" si="29"/>
        <v>-5.5362859175767394</v>
      </c>
      <c r="BG36" s="1">
        <f t="shared" si="29"/>
        <v>-5.5363484600918973</v>
      </c>
      <c r="BH36" s="1">
        <f t="shared" si="29"/>
        <v>-5.5366517816590957</v>
      </c>
      <c r="BI36" s="1">
        <f t="shared" si="29"/>
        <v>-5.5381216392784465</v>
      </c>
      <c r="BJ36" s="1">
        <f t="shared" si="29"/>
        <v>-5.545216395035224</v>
      </c>
      <c r="BK36" s="1">
        <f t="shared" si="29"/>
        <v>-5.5788430784885765</v>
      </c>
      <c r="BL36" s="1">
        <f t="shared" si="8"/>
        <v>-5.7271322875844106</v>
      </c>
    </row>
    <row r="37" spans="1:64" x14ac:dyDescent="0.2">
      <c r="A37" s="1" t="s">
        <v>104</v>
      </c>
      <c r="C37" s="54">
        <v>41864.287900000003</v>
      </c>
      <c r="D37" s="54">
        <v>5.0000000000000001E-3</v>
      </c>
      <c r="E37" s="1">
        <f t="shared" si="11"/>
        <v>-5747.9830661351725</v>
      </c>
      <c r="F37" s="1">
        <f t="shared" si="12"/>
        <v>-5748</v>
      </c>
      <c r="G37" s="1">
        <f t="shared" si="13"/>
        <v>1.1640000004263129E-2</v>
      </c>
      <c r="J37" s="1">
        <f>G37</f>
        <v>1.1640000004263129E-2</v>
      </c>
      <c r="Q37" s="112">
        <f t="shared" si="14"/>
        <v>26845.787900000003</v>
      </c>
      <c r="S37" s="2">
        <v>1</v>
      </c>
      <c r="Z37" s="1">
        <f t="shared" si="15"/>
        <v>-5748</v>
      </c>
      <c r="AA37" s="1">
        <f t="shared" si="16"/>
        <v>1.6236139951362569E-2</v>
      </c>
      <c r="AB37" s="1">
        <f t="shared" si="17"/>
        <v>1.4711672321946125E-2</v>
      </c>
      <c r="AC37" s="1">
        <f t="shared" si="18"/>
        <v>1.1640000004263129E-2</v>
      </c>
      <c r="AE37" s="1">
        <f t="shared" si="19"/>
        <v>2.1124502413323238E-5</v>
      </c>
      <c r="AF37" s="1">
        <f t="shared" si="28"/>
        <v>1.1640000004263129E-2</v>
      </c>
      <c r="AG37" s="2"/>
      <c r="AH37" s="1">
        <f t="shared" si="20"/>
        <v>-3.0716723176829955E-3</v>
      </c>
      <c r="AI37" s="1">
        <f t="shared" si="21"/>
        <v>1.0874985095388843</v>
      </c>
      <c r="AJ37" s="1">
        <f t="shared" si="22"/>
        <v>4.1311105263186487E-2</v>
      </c>
      <c r="AK37" s="1">
        <f t="shared" si="23"/>
        <v>-0.2669636712603497</v>
      </c>
      <c r="AL37" s="1">
        <f t="shared" si="24"/>
        <v>-1.2540752159610242</v>
      </c>
      <c r="AM37" s="1">
        <f t="shared" si="25"/>
        <v>-0.72458727079106633</v>
      </c>
      <c r="AN37" s="1">
        <f t="shared" ref="AN37:AT52" si="30">$AU37+$AB$7*SIN(AO37)</f>
        <v>-7.2779185028841242</v>
      </c>
      <c r="AO37" s="1">
        <f t="shared" si="30"/>
        <v>-7.2779153853232827</v>
      </c>
      <c r="AP37" s="1">
        <f t="shared" si="30"/>
        <v>-7.2778950140349608</v>
      </c>
      <c r="AQ37" s="1">
        <f t="shared" si="30"/>
        <v>-7.2777619162724978</v>
      </c>
      <c r="AR37" s="1">
        <f t="shared" si="30"/>
        <v>-7.2768929792624713</v>
      </c>
      <c r="AS37" s="1">
        <f t="shared" si="30"/>
        <v>-7.2712482979557933</v>
      </c>
      <c r="AT37" s="1">
        <f t="shared" si="30"/>
        <v>-7.23568890431845</v>
      </c>
      <c r="AU37" s="1">
        <f t="shared" si="27"/>
        <v>-7.042321384491947</v>
      </c>
      <c r="AW37" s="1">
        <v>-3000</v>
      </c>
      <c r="AX37" s="1">
        <f t="shared" si="0"/>
        <v>-4.8669678620995539E-3</v>
      </c>
      <c r="AY37" s="1">
        <f t="shared" si="1"/>
        <v>6.692886412617549E-3</v>
      </c>
      <c r="AZ37" s="1">
        <f t="shared" si="2"/>
        <v>-1.1559854274717103E-2</v>
      </c>
      <c r="BA37" s="1">
        <f t="shared" si="3"/>
        <v>1.1234009004905163</v>
      </c>
      <c r="BB37" s="1">
        <f t="shared" si="4"/>
        <v>-0.72621834390831974</v>
      </c>
      <c r="BC37" s="1">
        <f t="shared" si="5"/>
        <v>1.1160353337635365</v>
      </c>
      <c r="BD37" s="1">
        <f t="shared" si="6"/>
        <v>0.62419143895306539</v>
      </c>
      <c r="BE37" s="1">
        <f t="shared" si="29"/>
        <v>-5.4082875435067237</v>
      </c>
      <c r="BF37" s="1">
        <f t="shared" si="29"/>
        <v>-5.4082945202538752</v>
      </c>
      <c r="BG37" s="1">
        <f t="shared" si="29"/>
        <v>-5.4083332568364675</v>
      </c>
      <c r="BH37" s="1">
        <f t="shared" si="29"/>
        <v>-5.4085482990212972</v>
      </c>
      <c r="BI37" s="1">
        <f t="shared" si="29"/>
        <v>-5.4097410792803959</v>
      </c>
      <c r="BJ37" s="1">
        <f t="shared" si="29"/>
        <v>-5.4163265586357712</v>
      </c>
      <c r="BK37" s="1">
        <f t="shared" si="29"/>
        <v>-5.4518105245753343</v>
      </c>
      <c r="BL37" s="1">
        <f t="shared" si="8"/>
        <v>-5.6238992344519509</v>
      </c>
    </row>
    <row r="38" spans="1:64" x14ac:dyDescent="0.2">
      <c r="A38" s="1" t="s">
        <v>116</v>
      </c>
      <c r="C38" s="54">
        <v>41942.642</v>
      </c>
      <c r="D38" s="54"/>
      <c r="E38" s="1">
        <f t="shared" si="11"/>
        <v>-5633.9935697867231</v>
      </c>
      <c r="F38" s="1">
        <f t="shared" si="12"/>
        <v>-5634</v>
      </c>
      <c r="G38" s="1">
        <f t="shared" si="13"/>
        <v>4.42000000475673E-3</v>
      </c>
      <c r="I38" s="1">
        <f t="shared" ref="I38:I44" si="31">G38</f>
        <v>4.42000000475673E-3</v>
      </c>
      <c r="Q38" s="112">
        <f t="shared" si="14"/>
        <v>26924.142</v>
      </c>
      <c r="S38" s="2">
        <v>0.1</v>
      </c>
      <c r="Z38" s="1">
        <f t="shared" si="15"/>
        <v>-5634</v>
      </c>
      <c r="AA38" s="1">
        <f t="shared" si="16"/>
        <v>1.4797837998020497E-2</v>
      </c>
      <c r="AB38" s="1">
        <f t="shared" si="17"/>
        <v>8.3982656877137213E-3</v>
      </c>
      <c r="AC38" s="1">
        <f t="shared" si="18"/>
        <v>4.42000000475673E-3</v>
      </c>
      <c r="AE38" s="1">
        <f t="shared" si="19"/>
        <v>1.0769952141442895E-5</v>
      </c>
      <c r="AF38" s="1">
        <f t="shared" si="28"/>
        <v>4.42000000475673E-3</v>
      </c>
      <c r="AG38" s="2"/>
      <c r="AH38" s="1">
        <f t="shared" si="20"/>
        <v>-3.9782656829569912E-3</v>
      </c>
      <c r="AI38" s="1">
        <f t="shared" si="21"/>
        <v>1.1086207644244792</v>
      </c>
      <c r="AJ38" s="1">
        <f t="shared" si="22"/>
        <v>-3.8928893554384017E-2</v>
      </c>
      <c r="AK38" s="1">
        <f t="shared" si="23"/>
        <v>-0.25908902037749898</v>
      </c>
      <c r="AL38" s="1">
        <f t="shared" si="24"/>
        <v>-1.1738136185704167</v>
      </c>
      <c r="AM38" s="1">
        <f t="shared" si="25"/>
        <v>-0.66508500754773903</v>
      </c>
      <c r="AN38" s="1">
        <f t="shared" si="30"/>
        <v>-7.2077694533859127</v>
      </c>
      <c r="AO38" s="1">
        <f t="shared" si="30"/>
        <v>-7.207764303412282</v>
      </c>
      <c r="AP38" s="1">
        <f t="shared" si="30"/>
        <v>-7.207733861799607</v>
      </c>
      <c r="AQ38" s="1">
        <f t="shared" si="30"/>
        <v>-7.2075539458131992</v>
      </c>
      <c r="AR38" s="1">
        <f t="shared" si="30"/>
        <v>-7.2064914811002954</v>
      </c>
      <c r="AS38" s="1">
        <f t="shared" si="30"/>
        <v>-7.2002474131091807</v>
      </c>
      <c r="AT38" s="1">
        <f t="shared" si="30"/>
        <v>-7.1645261213309688</v>
      </c>
      <c r="AU38" s="1">
        <f t="shared" si="27"/>
        <v>-6.9834785442064451</v>
      </c>
      <c r="AW38" s="1">
        <v>-2800</v>
      </c>
      <c r="AX38" s="1">
        <f t="shared" si="0"/>
        <v>-4.8432945559993661E-3</v>
      </c>
      <c r="AY38" s="1">
        <f t="shared" si="1"/>
        <v>5.7912277606895022E-3</v>
      </c>
      <c r="AZ38" s="1">
        <f t="shared" si="2"/>
        <v>-1.0634522316688868E-2</v>
      </c>
      <c r="BA38" s="1">
        <f t="shared" si="3"/>
        <v>1.0862906523603566</v>
      </c>
      <c r="BB38" s="1">
        <f t="shared" si="4"/>
        <v>-0.62117721734664688</v>
      </c>
      <c r="BC38" s="1">
        <f t="shared" si="5"/>
        <v>1.2585963069388144</v>
      </c>
      <c r="BD38" s="1">
        <f t="shared" si="6"/>
        <v>0.72804032490244353</v>
      </c>
      <c r="BE38" s="1">
        <f t="shared" si="29"/>
        <v>-5.2844599953429467</v>
      </c>
      <c r="BF38" s="1">
        <f t="shared" si="29"/>
        <v>-5.2844630164863515</v>
      </c>
      <c r="BG38" s="1">
        <f t="shared" si="29"/>
        <v>-5.2844828799922423</v>
      </c>
      <c r="BH38" s="1">
        <f t="shared" si="29"/>
        <v>-5.2846134639224829</v>
      </c>
      <c r="BI38" s="1">
        <f t="shared" si="29"/>
        <v>-5.2854712727280129</v>
      </c>
      <c r="BJ38" s="1">
        <f t="shared" si="29"/>
        <v>-5.2910781641931397</v>
      </c>
      <c r="BK38" s="1">
        <f t="shared" si="29"/>
        <v>-5.3266103027886684</v>
      </c>
      <c r="BL38" s="1">
        <f t="shared" si="8"/>
        <v>-5.5206661813194913</v>
      </c>
    </row>
    <row r="39" spans="1:64" x14ac:dyDescent="0.2">
      <c r="A39" s="1" t="s">
        <v>117</v>
      </c>
      <c r="C39" s="54">
        <v>42096.623</v>
      </c>
      <c r="D39" s="54"/>
      <c r="E39" s="1">
        <f t="shared" si="11"/>
        <v>-5409.9821059675842</v>
      </c>
      <c r="F39" s="1">
        <f t="shared" si="12"/>
        <v>-5410</v>
      </c>
      <c r="G39" s="1">
        <f t="shared" si="13"/>
        <v>1.2300000002142042E-2</v>
      </c>
      <c r="I39" s="1">
        <f t="shared" si="31"/>
        <v>1.2300000002142042E-2</v>
      </c>
      <c r="Q39" s="112">
        <f t="shared" si="14"/>
        <v>27078.123</v>
      </c>
      <c r="S39" s="2">
        <v>0.1</v>
      </c>
      <c r="Z39" s="1">
        <f t="shared" si="15"/>
        <v>-5410</v>
      </c>
      <c r="AA39" s="1">
        <f t="shared" si="16"/>
        <v>1.1987164474492742E-2</v>
      </c>
      <c r="AB39" s="1">
        <f t="shared" si="17"/>
        <v>1.8046291915411568E-2</v>
      </c>
      <c r="AC39" s="1">
        <f t="shared" si="18"/>
        <v>1.2300000002142042E-2</v>
      </c>
      <c r="AE39" s="1">
        <f t="shared" si="19"/>
        <v>9.7866067359616033E-9</v>
      </c>
      <c r="AF39" s="1">
        <f t="shared" si="28"/>
        <v>1.2300000002142042E-2</v>
      </c>
      <c r="AG39" s="2"/>
      <c r="AH39" s="1">
        <f t="shared" si="20"/>
        <v>-5.7462919132695274E-3</v>
      </c>
      <c r="AI39" s="1">
        <f t="shared" si="21"/>
        <v>1.1501447193326231</v>
      </c>
      <c r="AJ39" s="1">
        <f t="shared" si="22"/>
        <v>-0.20435450913961375</v>
      </c>
      <c r="AK39" s="1">
        <f t="shared" si="23"/>
        <v>-0.23744926658311269</v>
      </c>
      <c r="AL39" s="1">
        <f t="shared" si="24"/>
        <v>-1.0069480958843988</v>
      </c>
      <c r="AM39" s="1">
        <f t="shared" si="25"/>
        <v>-0.55082195050445037</v>
      </c>
      <c r="AN39" s="1">
        <f t="shared" si="30"/>
        <v>-7.0659923676059835</v>
      </c>
      <c r="AO39" s="1">
        <f t="shared" si="30"/>
        <v>-7.065981267378791</v>
      </c>
      <c r="AP39" s="1">
        <f t="shared" si="30"/>
        <v>-7.0659255361371294</v>
      </c>
      <c r="AQ39" s="1">
        <f t="shared" si="30"/>
        <v>-7.065645771309268</v>
      </c>
      <c r="AR39" s="1">
        <f t="shared" si="30"/>
        <v>-7.0642425556151416</v>
      </c>
      <c r="AS39" s="1">
        <f t="shared" si="30"/>
        <v>-7.0572336406805372</v>
      </c>
      <c r="AT39" s="1">
        <f t="shared" si="30"/>
        <v>-7.0229139739386133</v>
      </c>
      <c r="AU39" s="1">
        <f t="shared" si="27"/>
        <v>-6.8678575246980902</v>
      </c>
      <c r="AW39" s="1">
        <v>-2600</v>
      </c>
      <c r="AX39" s="1">
        <f t="shared" si="0"/>
        <v>-4.6932056417055478E-3</v>
      </c>
      <c r="AY39" s="1">
        <f t="shared" si="1"/>
        <v>4.8918022461603749E-3</v>
      </c>
      <c r="AZ39" s="1">
        <f t="shared" si="2"/>
        <v>-9.5850078878659227E-3</v>
      </c>
      <c r="BA39" s="1">
        <f t="shared" si="3"/>
        <v>1.0500114688790161</v>
      </c>
      <c r="BB39" s="1">
        <f t="shared" si="4"/>
        <v>-0.51157305059328761</v>
      </c>
      <c r="BC39" s="1">
        <f t="shared" si="5"/>
        <v>1.3918257606787399</v>
      </c>
      <c r="BD39" s="1">
        <f t="shared" si="6"/>
        <v>0.835325585803534</v>
      </c>
      <c r="BE39" s="1">
        <f t="shared" si="29"/>
        <v>-5.1647540698405079</v>
      </c>
      <c r="BF39" s="1">
        <f t="shared" si="29"/>
        <v>-5.1647550614761553</v>
      </c>
      <c r="BG39" s="1">
        <f t="shared" si="29"/>
        <v>-5.1647631368737859</v>
      </c>
      <c r="BH39" s="1">
        <f t="shared" si="29"/>
        <v>-5.164828893983092</v>
      </c>
      <c r="BI39" s="1">
        <f t="shared" si="29"/>
        <v>-5.1653640164156824</v>
      </c>
      <c r="BJ39" s="1">
        <f t="shared" si="29"/>
        <v>-5.1696971021399785</v>
      </c>
      <c r="BK39" s="1">
        <f t="shared" si="29"/>
        <v>-5.2034763108019586</v>
      </c>
      <c r="BL39" s="1">
        <f t="shared" si="8"/>
        <v>-5.4174331281870316</v>
      </c>
    </row>
    <row r="40" spans="1:64" x14ac:dyDescent="0.2">
      <c r="A40" s="1" t="s">
        <v>117</v>
      </c>
      <c r="C40" s="54">
        <v>42105.56</v>
      </c>
      <c r="D40" s="54"/>
      <c r="E40" s="1">
        <f t="shared" si="11"/>
        <v>-5396.9805638802409</v>
      </c>
      <c r="F40" s="1">
        <f t="shared" si="12"/>
        <v>-5397</v>
      </c>
      <c r="G40" s="1">
        <f t="shared" si="13"/>
        <v>1.3359999997192062E-2</v>
      </c>
      <c r="I40" s="1">
        <f t="shared" si="31"/>
        <v>1.3359999997192062E-2</v>
      </c>
      <c r="Q40" s="112">
        <f t="shared" si="14"/>
        <v>27087.059999999998</v>
      </c>
      <c r="S40" s="2">
        <v>0.1</v>
      </c>
      <c r="Z40" s="1">
        <f t="shared" si="15"/>
        <v>-5397</v>
      </c>
      <c r="AA40" s="1">
        <f t="shared" si="16"/>
        <v>1.1825414956471811E-2</v>
      </c>
      <c r="AB40" s="1">
        <f t="shared" si="17"/>
        <v>1.9207616651776786E-2</v>
      </c>
      <c r="AC40" s="1">
        <f t="shared" si="18"/>
        <v>1.3359999997192062E-2</v>
      </c>
      <c r="AE40" s="1">
        <f t="shared" si="19"/>
        <v>2.3549512472023763E-7</v>
      </c>
      <c r="AF40" s="1">
        <f t="shared" si="28"/>
        <v>1.3359999997192062E-2</v>
      </c>
      <c r="AG40" s="2"/>
      <c r="AH40" s="1">
        <f t="shared" si="20"/>
        <v>-5.847616654584724E-3</v>
      </c>
      <c r="AI40" s="1">
        <f t="shared" si="21"/>
        <v>1.1525263838412774</v>
      </c>
      <c r="AJ40" s="1">
        <f t="shared" si="22"/>
        <v>-0.21419403545251245</v>
      </c>
      <c r="AK40" s="1">
        <f t="shared" si="23"/>
        <v>-0.23592645713576427</v>
      </c>
      <c r="AL40" s="1">
        <f t="shared" si="24"/>
        <v>-0.99688571079080202</v>
      </c>
      <c r="AM40" s="1">
        <f t="shared" si="25"/>
        <v>-0.54428233787537028</v>
      </c>
      <c r="AN40" s="1">
        <f t="shared" si="30"/>
        <v>-7.0576046065519709</v>
      </c>
      <c r="AO40" s="1">
        <f t="shared" si="30"/>
        <v>-7.0575930938225104</v>
      </c>
      <c r="AP40" s="1">
        <f t="shared" si="30"/>
        <v>-7.0575357678783393</v>
      </c>
      <c r="AQ40" s="1">
        <f t="shared" si="30"/>
        <v>-7.057250369600526</v>
      </c>
      <c r="AR40" s="1">
        <f t="shared" si="30"/>
        <v>-7.0558306918826741</v>
      </c>
      <c r="AS40" s="1">
        <f t="shared" si="30"/>
        <v>-7.0487976242795289</v>
      </c>
      <c r="AT40" s="1">
        <f t="shared" si="30"/>
        <v>-7.0146283506346725</v>
      </c>
      <c r="AU40" s="1">
        <f t="shared" si="27"/>
        <v>-6.8611473762444799</v>
      </c>
      <c r="AW40" s="1">
        <v>-2400</v>
      </c>
      <c r="AX40" s="1">
        <f t="shared" si="0"/>
        <v>-4.4452303213387539E-3</v>
      </c>
      <c r="AY40" s="1">
        <f t="shared" si="1"/>
        <v>3.9946098690301652E-3</v>
      </c>
      <c r="AZ40" s="1">
        <f t="shared" si="2"/>
        <v>-8.4398401903689191E-3</v>
      </c>
      <c r="BA40" s="1">
        <f t="shared" si="3"/>
        <v>1.0152929266344883</v>
      </c>
      <c r="BB40" s="1">
        <f t="shared" si="4"/>
        <v>-0.40090667976472422</v>
      </c>
      <c r="BC40" s="1">
        <f t="shared" si="5"/>
        <v>1.5163339736238475</v>
      </c>
      <c r="BD40" s="1">
        <f t="shared" si="6"/>
        <v>0.94696864415923798</v>
      </c>
      <c r="BE40" s="1">
        <f t="shared" si="29"/>
        <v>-5.0490324642413551</v>
      </c>
      <c r="BF40" s="1">
        <f t="shared" si="29"/>
        <v>-5.0490326851014924</v>
      </c>
      <c r="BG40" s="1">
        <f t="shared" si="29"/>
        <v>-5.0490350650670939</v>
      </c>
      <c r="BH40" s="1">
        <f t="shared" si="29"/>
        <v>-5.0490607102992184</v>
      </c>
      <c r="BI40" s="1">
        <f t="shared" si="29"/>
        <v>-5.0493369304399627</v>
      </c>
      <c r="BJ40" s="1">
        <f t="shared" si="29"/>
        <v>-5.0522983610819479</v>
      </c>
      <c r="BK40" s="1">
        <f t="shared" si="29"/>
        <v>-5.0826204458956132</v>
      </c>
      <c r="BL40" s="1">
        <f t="shared" si="8"/>
        <v>-5.3142000750545719</v>
      </c>
    </row>
    <row r="41" spans="1:64" x14ac:dyDescent="0.2">
      <c r="A41" s="1" t="s">
        <v>117</v>
      </c>
      <c r="C41" s="54">
        <v>42120.671000000002</v>
      </c>
      <c r="D41" s="54"/>
      <c r="E41" s="1">
        <f t="shared" si="11"/>
        <v>-5374.9970904012271</v>
      </c>
      <c r="F41" s="1">
        <f t="shared" si="12"/>
        <v>-5375</v>
      </c>
      <c r="G41" s="1">
        <f t="shared" si="13"/>
        <v>2.0000000076834112E-3</v>
      </c>
      <c r="I41" s="1">
        <f t="shared" si="31"/>
        <v>2.0000000076834112E-3</v>
      </c>
      <c r="Q41" s="112">
        <f t="shared" si="14"/>
        <v>27102.171000000002</v>
      </c>
      <c r="S41" s="2">
        <v>0.1</v>
      </c>
      <c r="Z41" s="1">
        <f t="shared" si="15"/>
        <v>-5375</v>
      </c>
      <c r="AA41" s="1">
        <f t="shared" si="16"/>
        <v>1.1552175004686525E-2</v>
      </c>
      <c r="AB41" s="1">
        <f t="shared" si="17"/>
        <v>8.0186207935757908E-3</v>
      </c>
      <c r="AC41" s="1">
        <f t="shared" si="18"/>
        <v>2.0000000076834112E-3</v>
      </c>
      <c r="AE41" s="1">
        <f t="shared" si="19"/>
        <v>9.124404717337144E-6</v>
      </c>
      <c r="AF41" s="1">
        <f t="shared" si="28"/>
        <v>2.0000000076834112E-3</v>
      </c>
      <c r="AG41" s="2"/>
      <c r="AH41" s="1">
        <f t="shared" si="20"/>
        <v>-6.0186207858923795E-3</v>
      </c>
      <c r="AI41" s="1">
        <f t="shared" si="21"/>
        <v>1.1565437063160118</v>
      </c>
      <c r="AJ41" s="1">
        <f t="shared" si="22"/>
        <v>-0.2308878748799435</v>
      </c>
      <c r="AK41" s="1">
        <f t="shared" si="23"/>
        <v>-0.23328021552882816</v>
      </c>
      <c r="AL41" s="1">
        <f t="shared" si="24"/>
        <v>-0.9797622360099344</v>
      </c>
      <c r="AM41" s="1">
        <f t="shared" si="25"/>
        <v>-0.53323545204972778</v>
      </c>
      <c r="AN41" s="1">
        <f t="shared" si="30"/>
        <v>-7.0433704691364198</v>
      </c>
      <c r="AO41" s="1">
        <f t="shared" si="30"/>
        <v>-7.0433582466174061</v>
      </c>
      <c r="AP41" s="1">
        <f t="shared" si="30"/>
        <v>-7.0432982162442377</v>
      </c>
      <c r="AQ41" s="1">
        <f t="shared" si="30"/>
        <v>-7.0430034293794375</v>
      </c>
      <c r="AR41" s="1">
        <f t="shared" si="30"/>
        <v>-7.0415570366533879</v>
      </c>
      <c r="AS41" s="1">
        <f t="shared" si="30"/>
        <v>-7.0344886793395904</v>
      </c>
      <c r="AT41" s="1">
        <f t="shared" si="30"/>
        <v>-7.0005908208915431</v>
      </c>
      <c r="AU41" s="1">
        <f t="shared" si="27"/>
        <v>-6.84979174039991</v>
      </c>
      <c r="AW41" s="1">
        <v>-2200</v>
      </c>
      <c r="AX41" s="1">
        <f t="shared" si="0"/>
        <v>-4.1248543306386543E-3</v>
      </c>
      <c r="AY41" s="1">
        <f t="shared" si="1"/>
        <v>3.0996506292988754E-3</v>
      </c>
      <c r="AZ41" s="1">
        <f t="shared" si="2"/>
        <v>-7.2245049599375302E-3</v>
      </c>
      <c r="BA41" s="1">
        <f t="shared" si="3"/>
        <v>0.98258176950436904</v>
      </c>
      <c r="BB41" s="1">
        <f t="shared" si="4"/>
        <v>-0.29170004168924424</v>
      </c>
      <c r="BC41" s="1">
        <f t="shared" si="5"/>
        <v>1.6328366065553084</v>
      </c>
      <c r="BD41" s="1">
        <f t="shared" si="6"/>
        <v>1.0640475895085815</v>
      </c>
      <c r="BE41" s="1">
        <f t="shared" si="29"/>
        <v>-4.937092748209861</v>
      </c>
      <c r="BF41" s="1">
        <f t="shared" si="29"/>
        <v>-4.9370927742176791</v>
      </c>
      <c r="BG41" s="1">
        <f t="shared" si="29"/>
        <v>-4.9370931896928578</v>
      </c>
      <c r="BH41" s="1">
        <f t="shared" si="29"/>
        <v>-4.937099826811048</v>
      </c>
      <c r="BI41" s="1">
        <f t="shared" si="29"/>
        <v>-4.9372058270938091</v>
      </c>
      <c r="BJ41" s="1">
        <f t="shared" si="29"/>
        <v>-4.9388921305835991</v>
      </c>
      <c r="BK41" s="1">
        <f t="shared" si="29"/>
        <v>-4.9642303487591164</v>
      </c>
      <c r="BL41" s="1">
        <f t="shared" si="8"/>
        <v>-5.2109670219221123</v>
      </c>
    </row>
    <row r="42" spans="1:64" x14ac:dyDescent="0.2">
      <c r="A42" s="1" t="s">
        <v>118</v>
      </c>
      <c r="C42" s="54">
        <v>42132.364000000001</v>
      </c>
      <c r="D42" s="54"/>
      <c r="E42" s="1">
        <f t="shared" si="11"/>
        <v>-5357.9861212138794</v>
      </c>
      <c r="F42" s="1">
        <f t="shared" si="12"/>
        <v>-5358</v>
      </c>
      <c r="G42" s="1">
        <f t="shared" si="13"/>
        <v>9.5400000063818879E-3</v>
      </c>
      <c r="I42" s="1">
        <f t="shared" si="31"/>
        <v>9.5400000063818879E-3</v>
      </c>
      <c r="Q42" s="112">
        <f t="shared" si="14"/>
        <v>27113.864000000001</v>
      </c>
      <c r="S42" s="2">
        <v>0.1</v>
      </c>
      <c r="Z42" s="1">
        <f t="shared" si="15"/>
        <v>-5358</v>
      </c>
      <c r="AA42" s="1">
        <f t="shared" si="16"/>
        <v>1.134148383071221E-2</v>
      </c>
      <c r="AB42" s="1">
        <f t="shared" si="17"/>
        <v>1.5690330066642066E-2</v>
      </c>
      <c r="AC42" s="1">
        <f t="shared" si="18"/>
        <v>9.5400000063818879E-3</v>
      </c>
      <c r="AE42" s="1">
        <f t="shared" si="19"/>
        <v>3.2453439693238038E-7</v>
      </c>
      <c r="AF42" s="1">
        <f t="shared" si="28"/>
        <v>9.5400000063818879E-3</v>
      </c>
      <c r="AG42" s="2"/>
      <c r="AH42" s="1">
        <f t="shared" si="20"/>
        <v>-6.1503300602601778E-3</v>
      </c>
      <c r="AI42" s="1">
        <f t="shared" si="21"/>
        <v>1.1596354863746501</v>
      </c>
      <c r="AJ42" s="1">
        <f t="shared" si="22"/>
        <v>-0.24382067453217407</v>
      </c>
      <c r="AK42" s="1">
        <f t="shared" si="23"/>
        <v>-0.23117547974268207</v>
      </c>
      <c r="AL42" s="1">
        <f t="shared" si="24"/>
        <v>-0.96644886974954058</v>
      </c>
      <c r="AM42" s="1">
        <f t="shared" si="25"/>
        <v>-0.52471612152877678</v>
      </c>
      <c r="AN42" s="1">
        <f t="shared" si="30"/>
        <v>-7.0323374985568394</v>
      </c>
      <c r="AO42" s="1">
        <f t="shared" si="30"/>
        <v>-7.0323247187469082</v>
      </c>
      <c r="AP42" s="1">
        <f t="shared" si="30"/>
        <v>-7.0322625991543743</v>
      </c>
      <c r="AQ42" s="1">
        <f t="shared" si="30"/>
        <v>-7.0319607017979333</v>
      </c>
      <c r="AR42" s="1">
        <f t="shared" si="30"/>
        <v>-7.0304947033503922</v>
      </c>
      <c r="AS42" s="1">
        <f t="shared" si="30"/>
        <v>-7.0234039599875313</v>
      </c>
      <c r="AT42" s="1">
        <f t="shared" si="30"/>
        <v>-6.9897303022887618</v>
      </c>
      <c r="AU42" s="1">
        <f t="shared" si="27"/>
        <v>-6.8410169308836508</v>
      </c>
      <c r="AW42" s="1">
        <v>-2000</v>
      </c>
      <c r="AX42" s="1">
        <f t="shared" si="0"/>
        <v>-3.7543531964772344E-3</v>
      </c>
      <c r="AY42" s="1">
        <f t="shared" si="1"/>
        <v>2.2069245269665046E-3</v>
      </c>
      <c r="AZ42" s="1">
        <f t="shared" si="2"/>
        <v>-5.961277723443739E-3</v>
      </c>
      <c r="BA42" s="1">
        <f t="shared" si="3"/>
        <v>0.95211432482570346</v>
      </c>
      <c r="BB42" s="1">
        <f t="shared" si="4"/>
        <v>-0.18567401984153503</v>
      </c>
      <c r="BC42" s="1">
        <f t="shared" si="5"/>
        <v>1.7420825367859192</v>
      </c>
      <c r="BD42" s="1">
        <f t="shared" si="6"/>
        <v>1.1878322011748645</v>
      </c>
      <c r="BE42" s="1">
        <f t="shared" si="29"/>
        <v>-4.828694969331826</v>
      </c>
      <c r="BF42" s="1">
        <f t="shared" si="29"/>
        <v>-4.8286949700981525</v>
      </c>
      <c r="BG42" s="1">
        <f t="shared" si="29"/>
        <v>-4.8286949936043548</v>
      </c>
      <c r="BH42" s="1">
        <f t="shared" si="29"/>
        <v>-4.8286957146281724</v>
      </c>
      <c r="BI42" s="1">
        <f t="shared" si="29"/>
        <v>-4.8287178289846482</v>
      </c>
      <c r="BJ42" s="1">
        <f t="shared" si="29"/>
        <v>-4.8293940725263695</v>
      </c>
      <c r="BK42" s="1">
        <f t="shared" si="29"/>
        <v>-4.8484674055676136</v>
      </c>
      <c r="BL42" s="1">
        <f t="shared" si="8"/>
        <v>-5.1077339687896526</v>
      </c>
    </row>
    <row r="43" spans="1:64" x14ac:dyDescent="0.2">
      <c r="A43" s="1" t="s">
        <v>117</v>
      </c>
      <c r="C43" s="54">
        <v>42151.608</v>
      </c>
      <c r="D43" s="54"/>
      <c r="E43" s="1">
        <f t="shared" si="11"/>
        <v>-5329.9899618842528</v>
      </c>
      <c r="F43" s="1">
        <f t="shared" si="12"/>
        <v>-5330</v>
      </c>
      <c r="G43" s="1">
        <f t="shared" si="13"/>
        <v>6.9000000003143214E-3</v>
      </c>
      <c r="I43" s="1">
        <f t="shared" si="31"/>
        <v>6.9000000003143214E-3</v>
      </c>
      <c r="Q43" s="112">
        <f t="shared" si="14"/>
        <v>27133.108</v>
      </c>
      <c r="S43" s="2">
        <v>0.1</v>
      </c>
      <c r="Z43" s="1">
        <f t="shared" si="15"/>
        <v>-5330</v>
      </c>
      <c r="AA43" s="1">
        <f t="shared" si="16"/>
        <v>1.0995382704028868E-2</v>
      </c>
      <c r="AB43" s="1">
        <f t="shared" si="17"/>
        <v>1.3266378524525842E-2</v>
      </c>
      <c r="AC43" s="1">
        <f t="shared" si="18"/>
        <v>6.9000000003143214E-3</v>
      </c>
      <c r="AE43" s="1">
        <f t="shared" si="19"/>
        <v>1.6772159489884269E-6</v>
      </c>
      <c r="AF43" s="1">
        <f t="shared" si="28"/>
        <v>6.9000000003143214E-3</v>
      </c>
      <c r="AG43" s="2"/>
      <c r="AH43" s="1">
        <f t="shared" si="20"/>
        <v>-6.3663785242115195E-3</v>
      </c>
      <c r="AI43" s="1">
        <f t="shared" si="21"/>
        <v>1.1647011367265763</v>
      </c>
      <c r="AJ43" s="1">
        <f t="shared" si="22"/>
        <v>-0.26517577132756509</v>
      </c>
      <c r="AK43" s="1">
        <f t="shared" si="23"/>
        <v>-0.22759421456905252</v>
      </c>
      <c r="AL43" s="1">
        <f t="shared" si="24"/>
        <v>-0.94436613604282194</v>
      </c>
      <c r="AM43" s="1">
        <f t="shared" si="25"/>
        <v>-0.51071531405708037</v>
      </c>
      <c r="AN43" s="1">
        <f t="shared" si="30"/>
        <v>-7.01410150673515</v>
      </c>
      <c r="AO43" s="1">
        <f t="shared" si="30"/>
        <v>-7.0140877956486891</v>
      </c>
      <c r="AP43" s="1">
        <f t="shared" si="30"/>
        <v>-7.0140222500796501</v>
      </c>
      <c r="AQ43" s="1">
        <f t="shared" si="30"/>
        <v>-7.0137089640161658</v>
      </c>
      <c r="AR43" s="1">
        <f t="shared" si="30"/>
        <v>-7.0122127729506571</v>
      </c>
      <c r="AS43" s="1">
        <f t="shared" si="30"/>
        <v>-7.0050946106462098</v>
      </c>
      <c r="AT43" s="1">
        <f t="shared" si="30"/>
        <v>-6.9718175039892438</v>
      </c>
      <c r="AU43" s="1">
        <f t="shared" si="27"/>
        <v>-6.8265643034451067</v>
      </c>
      <c r="AW43" s="1">
        <v>-1800</v>
      </c>
      <c r="AX43" s="1">
        <f t="shared" si="0"/>
        <v>-3.3529154534403713E-3</v>
      </c>
      <c r="AY43" s="1">
        <f t="shared" si="1"/>
        <v>1.3164315620330515E-3</v>
      </c>
      <c r="AZ43" s="1">
        <f t="shared" si="2"/>
        <v>-4.6693470154734228E-3</v>
      </c>
      <c r="BA43" s="1">
        <f t="shared" si="3"/>
        <v>0.92397970995198508</v>
      </c>
      <c r="BB43" s="1">
        <f t="shared" si="4"/>
        <v>-8.393353694013729E-2</v>
      </c>
      <c r="BC43" s="1">
        <f t="shared" si="5"/>
        <v>1.8448079018511176</v>
      </c>
      <c r="BD43" s="1">
        <f t="shared" si="6"/>
        <v>1.3198344084880214</v>
      </c>
      <c r="BE43" s="1">
        <f t="shared" si="29"/>
        <v>-4.7235815248927082</v>
      </c>
      <c r="BF43" s="1">
        <f t="shared" si="29"/>
        <v>-4.7235815248927144</v>
      </c>
      <c r="BG43" s="1">
        <f t="shared" si="29"/>
        <v>-4.7235815248944917</v>
      </c>
      <c r="BH43" s="1">
        <f t="shared" si="29"/>
        <v>-4.7235815254596849</v>
      </c>
      <c r="BI43" s="1">
        <f t="shared" si="29"/>
        <v>-4.7235817052081455</v>
      </c>
      <c r="BJ43" s="1">
        <f t="shared" si="29"/>
        <v>-4.723638724881682</v>
      </c>
      <c r="BK43" s="1">
        <f t="shared" si="29"/>
        <v>-4.7354650296061136</v>
      </c>
      <c r="BL43" s="1">
        <f t="shared" si="8"/>
        <v>-5.0045009156571929</v>
      </c>
    </row>
    <row r="44" spans="1:64" x14ac:dyDescent="0.2">
      <c r="A44" s="1" t="s">
        <v>119</v>
      </c>
      <c r="C44" s="54">
        <v>42202.483999999997</v>
      </c>
      <c r="D44" s="54"/>
      <c r="E44" s="1">
        <f t="shared" si="11"/>
        <v>-5255.9755884663518</v>
      </c>
      <c r="F44" s="1">
        <f t="shared" si="12"/>
        <v>-5256</v>
      </c>
      <c r="G44" s="1">
        <f t="shared" si="13"/>
        <v>1.6779999998107087E-2</v>
      </c>
      <c r="I44" s="1">
        <f t="shared" si="31"/>
        <v>1.6779999998107087E-2</v>
      </c>
      <c r="Q44" s="112">
        <f t="shared" si="14"/>
        <v>27183.983999999997</v>
      </c>
      <c r="S44" s="2">
        <v>0.1</v>
      </c>
      <c r="Z44" s="1">
        <f t="shared" si="15"/>
        <v>-5256</v>
      </c>
      <c r="AA44" s="1">
        <f t="shared" si="16"/>
        <v>1.0086922347224803E-2</v>
      </c>
      <c r="AB44" s="1">
        <f t="shared" si="17"/>
        <v>2.3711338966987412E-2</v>
      </c>
      <c r="AC44" s="1">
        <f t="shared" si="18"/>
        <v>1.6779999998107087E-2</v>
      </c>
      <c r="AE44" s="1">
        <f t="shared" si="19"/>
        <v>4.4797288440739922E-6</v>
      </c>
      <c r="AF44" s="1">
        <f t="shared" si="28"/>
        <v>1.6779999998107087E-2</v>
      </c>
      <c r="AG44" s="2"/>
      <c r="AH44" s="1">
        <f t="shared" si="20"/>
        <v>-6.9313389688803245E-3</v>
      </c>
      <c r="AI44" s="1">
        <f t="shared" si="21"/>
        <v>1.1778968075655516</v>
      </c>
      <c r="AJ44" s="1">
        <f t="shared" si="22"/>
        <v>-0.32183904062282215</v>
      </c>
      <c r="AK44" s="1">
        <f t="shared" si="23"/>
        <v>-0.21743577627040905</v>
      </c>
      <c r="AL44" s="1">
        <f t="shared" si="24"/>
        <v>-0.88508111720242122</v>
      </c>
      <c r="AM44" s="1">
        <f t="shared" si="25"/>
        <v>-0.47388788404392684</v>
      </c>
      <c r="AN44" s="1">
        <f t="shared" si="30"/>
        <v>-6.9655267602068642</v>
      </c>
      <c r="AO44" s="1">
        <f t="shared" si="30"/>
        <v>-6.9655105485460709</v>
      </c>
      <c r="AP44" s="1">
        <f t="shared" si="30"/>
        <v>-6.9654361981960955</v>
      </c>
      <c r="AQ44" s="1">
        <f t="shared" si="30"/>
        <v>-6.9650952681484979</v>
      </c>
      <c r="AR44" s="1">
        <f t="shared" si="30"/>
        <v>-6.9635331556279212</v>
      </c>
      <c r="AS44" s="1">
        <f t="shared" si="30"/>
        <v>-6.9564007385300322</v>
      </c>
      <c r="AT44" s="1">
        <f t="shared" si="30"/>
        <v>-6.9243324129502852</v>
      </c>
      <c r="AU44" s="1">
        <f t="shared" si="27"/>
        <v>-6.7883680737860956</v>
      </c>
      <c r="AW44" s="1">
        <v>-1600</v>
      </c>
      <c r="AX44" s="1">
        <f t="shared" si="0"/>
        <v>-2.9369186273668882E-3</v>
      </c>
      <c r="AY44" s="1">
        <f t="shared" si="1"/>
        <v>4.281717344985189E-4</v>
      </c>
      <c r="AZ44" s="1">
        <f t="shared" si="2"/>
        <v>-3.3650903618654073E-3</v>
      </c>
      <c r="BA44" s="1">
        <f t="shared" si="3"/>
        <v>0.89816970000189467</v>
      </c>
      <c r="BB44" s="1">
        <f t="shared" si="4"/>
        <v>1.2868877653973227E-2</v>
      </c>
      <c r="BC44" s="1">
        <f t="shared" si="5"/>
        <v>1.9417095351101572</v>
      </c>
      <c r="BD44" s="1">
        <f t="shared" si="6"/>
        <v>1.4618792653988324</v>
      </c>
      <c r="BE44" s="1">
        <f t="shared" si="29"/>
        <v>-4.6214906967565588</v>
      </c>
      <c r="BF44" s="1">
        <f t="shared" si="29"/>
        <v>-4.6214906967149973</v>
      </c>
      <c r="BG44" s="1">
        <f t="shared" si="29"/>
        <v>-4.6214906983447657</v>
      </c>
      <c r="BH44" s="1">
        <f t="shared" si="29"/>
        <v>-4.6214906344361468</v>
      </c>
      <c r="BI44" s="1">
        <f t="shared" si="29"/>
        <v>-4.6214931405380426</v>
      </c>
      <c r="BJ44" s="1">
        <f t="shared" si="29"/>
        <v>-4.621394918249301</v>
      </c>
      <c r="BK44" s="1">
        <f t="shared" si="29"/>
        <v>-4.6253272407379029</v>
      </c>
      <c r="BL44" s="1">
        <f t="shared" si="8"/>
        <v>-4.9012678625247332</v>
      </c>
    </row>
    <row r="45" spans="1:64" x14ac:dyDescent="0.2">
      <c r="A45" s="1" t="s">
        <v>104</v>
      </c>
      <c r="C45" s="54">
        <v>42229.286599999999</v>
      </c>
      <c r="D45" s="54">
        <v>5.0000000000000001E-3</v>
      </c>
      <c r="E45" s="1">
        <f t="shared" si="11"/>
        <v>-5216.9831825191277</v>
      </c>
      <c r="F45" s="1">
        <f t="shared" si="12"/>
        <v>-5217</v>
      </c>
      <c r="G45" s="1">
        <f t="shared" si="13"/>
        <v>1.1559999999008141E-2</v>
      </c>
      <c r="J45" s="1">
        <f>G45</f>
        <v>1.1559999999008141E-2</v>
      </c>
      <c r="Q45" s="112">
        <f t="shared" si="14"/>
        <v>27210.786599999999</v>
      </c>
      <c r="S45" s="2">
        <v>1</v>
      </c>
      <c r="Z45" s="1">
        <f t="shared" si="15"/>
        <v>-5217</v>
      </c>
      <c r="AA45" s="1">
        <f t="shared" si="16"/>
        <v>9.6122945035789983E-3</v>
      </c>
      <c r="AB45" s="1">
        <f t="shared" si="17"/>
        <v>1.8785056092014044E-2</v>
      </c>
      <c r="AC45" s="1">
        <f t="shared" si="18"/>
        <v>1.1559999999008141E-2</v>
      </c>
      <c r="AE45" s="1">
        <f t="shared" si="19"/>
        <v>3.7935566969248838E-6</v>
      </c>
      <c r="AF45" s="1">
        <f t="shared" si="28"/>
        <v>1.1559999999008141E-2</v>
      </c>
      <c r="AG45" s="2"/>
      <c r="AH45" s="1">
        <f t="shared" si="20"/>
        <v>-7.2250560930059013E-3</v>
      </c>
      <c r="AI45" s="1">
        <f t="shared" si="21"/>
        <v>1.1847158942402969</v>
      </c>
      <c r="AJ45" s="1">
        <f t="shared" si="22"/>
        <v>-0.35176045198297301</v>
      </c>
      <c r="AK45" s="1">
        <f t="shared" si="23"/>
        <v>-0.21167340257892042</v>
      </c>
      <c r="AL45" s="1">
        <f t="shared" si="24"/>
        <v>-0.85330126682991347</v>
      </c>
      <c r="AM45" s="1">
        <f t="shared" si="25"/>
        <v>-0.45457337617848498</v>
      </c>
      <c r="AN45" s="1">
        <f t="shared" si="30"/>
        <v>-6.9397081855488327</v>
      </c>
      <c r="AO45" s="1">
        <f t="shared" si="30"/>
        <v>-6.9396906649124031</v>
      </c>
      <c r="AP45" s="1">
        <f t="shared" si="30"/>
        <v>-6.9396119365336357</v>
      </c>
      <c r="AQ45" s="1">
        <f t="shared" si="30"/>
        <v>-6.9392582321763765</v>
      </c>
      <c r="AR45" s="1">
        <f t="shared" si="30"/>
        <v>-6.9376703247164606</v>
      </c>
      <c r="AS45" s="1">
        <f t="shared" si="30"/>
        <v>-6.9305652841755947</v>
      </c>
      <c r="AT45" s="1">
        <f t="shared" si="30"/>
        <v>-6.8992258041090997</v>
      </c>
      <c r="AU45" s="1">
        <f t="shared" si="27"/>
        <v>-6.7682376284252665</v>
      </c>
      <c r="AW45" s="1">
        <v>-1400</v>
      </c>
      <c r="AX45" s="1">
        <f t="shared" si="0"/>
        <v>-2.5202676322413991E-3</v>
      </c>
      <c r="AY45" s="1">
        <f t="shared" si="1"/>
        <v>-4.5785495563709468E-4</v>
      </c>
      <c r="AZ45" s="1">
        <f t="shared" si="2"/>
        <v>-2.0624126766043043E-3</v>
      </c>
      <c r="BA45" s="1">
        <f t="shared" si="3"/>
        <v>0.87461558326705646</v>
      </c>
      <c r="BB45" s="1">
        <f t="shared" si="4"/>
        <v>0.10440078064099768</v>
      </c>
      <c r="BC45" s="1">
        <f t="shared" si="5"/>
        <v>2.0334316722787533</v>
      </c>
      <c r="BD45" s="1">
        <f t="shared" si="6"/>
        <v>1.6162042851032647</v>
      </c>
      <c r="BE45" s="1">
        <f t="shared" si="29"/>
        <v>-4.5221653689228427</v>
      </c>
      <c r="BF45" s="1">
        <f t="shared" si="29"/>
        <v>-4.5221653707390903</v>
      </c>
      <c r="BG45" s="1">
        <f t="shared" si="29"/>
        <v>-4.5221653365471237</v>
      </c>
      <c r="BH45" s="1">
        <f t="shared" si="29"/>
        <v>-4.5221659802326055</v>
      </c>
      <c r="BI45" s="1">
        <f t="shared" si="29"/>
        <v>-4.5221538628056761</v>
      </c>
      <c r="BJ45" s="1">
        <f t="shared" si="29"/>
        <v>-4.5223821023535002</v>
      </c>
      <c r="BK45" s="1">
        <f t="shared" si="29"/>
        <v>-4.51812755784242</v>
      </c>
      <c r="BL45" s="1">
        <f t="shared" si="8"/>
        <v>-4.7980348093922736</v>
      </c>
    </row>
    <row r="46" spans="1:64" x14ac:dyDescent="0.2">
      <c r="A46" s="1" t="s">
        <v>120</v>
      </c>
      <c r="C46" s="54">
        <v>42277.402000000002</v>
      </c>
      <c r="D46" s="54"/>
      <c r="E46" s="1">
        <f t="shared" si="11"/>
        <v>-5146.9849282783844</v>
      </c>
      <c r="F46" s="1">
        <f t="shared" si="12"/>
        <v>-5147</v>
      </c>
      <c r="G46" s="1">
        <f t="shared" si="13"/>
        <v>1.0360000007494818E-2</v>
      </c>
      <c r="I46" s="1">
        <f t="shared" ref="I46:I59" si="32">G46</f>
        <v>1.0360000007494818E-2</v>
      </c>
      <c r="Q46" s="112">
        <f t="shared" si="14"/>
        <v>27258.902000000002</v>
      </c>
      <c r="S46" s="2">
        <v>0.1</v>
      </c>
      <c r="Z46" s="1">
        <f t="shared" si="15"/>
        <v>-5147</v>
      </c>
      <c r="AA46" s="1">
        <f t="shared" si="16"/>
        <v>8.7687822775937303E-3</v>
      </c>
      <c r="AB46" s="1">
        <f t="shared" si="17"/>
        <v>1.8104069764108589E-2</v>
      </c>
      <c r="AC46" s="1">
        <f t="shared" si="18"/>
        <v>1.0360000007494818E-2</v>
      </c>
      <c r="AE46" s="1">
        <f t="shared" si="19"/>
        <v>2.5319738639515724E-7</v>
      </c>
      <c r="AF46" s="1">
        <f t="shared" si="28"/>
        <v>1.0360000007494818E-2</v>
      </c>
      <c r="AG46" s="2"/>
      <c r="AH46" s="1">
        <f t="shared" si="20"/>
        <v>-7.7440697566137692E-3</v>
      </c>
      <c r="AI46" s="1">
        <f t="shared" si="21"/>
        <v>1.1966661115766428</v>
      </c>
      <c r="AJ46" s="1">
        <f t="shared" si="22"/>
        <v>-0.40538912685838729</v>
      </c>
      <c r="AK46" s="1">
        <f t="shared" si="23"/>
        <v>-0.20061912047871638</v>
      </c>
      <c r="AL46" s="1">
        <f t="shared" si="24"/>
        <v>-0.79534788751734153</v>
      </c>
      <c r="AM46" s="1">
        <f t="shared" si="25"/>
        <v>-0.42005405925444572</v>
      </c>
      <c r="AN46" s="1">
        <f t="shared" si="30"/>
        <v>-6.892998039588571</v>
      </c>
      <c r="AO46" s="1">
        <f t="shared" si="30"/>
        <v>-6.8929782659570771</v>
      </c>
      <c r="AP46" s="1">
        <f t="shared" si="30"/>
        <v>-6.8928924092421084</v>
      </c>
      <c r="AQ46" s="1">
        <f t="shared" si="30"/>
        <v>-6.892519680780695</v>
      </c>
      <c r="AR46" s="1">
        <f t="shared" si="30"/>
        <v>-6.8909026825651472</v>
      </c>
      <c r="AS46" s="1">
        <f t="shared" si="30"/>
        <v>-6.8839086034570993</v>
      </c>
      <c r="AT46" s="1">
        <f t="shared" si="30"/>
        <v>-6.8540308795227878</v>
      </c>
      <c r="AU46" s="1">
        <f t="shared" si="27"/>
        <v>-6.7321060598289062</v>
      </c>
      <c r="AW46" s="1">
        <v>-1200</v>
      </c>
      <c r="AX46" s="1">
        <f t="shared" si="0"/>
        <v>-2.1147413225772217E-3</v>
      </c>
      <c r="AY46" s="1">
        <f t="shared" si="1"/>
        <v>-1.3416485083737901E-3</v>
      </c>
      <c r="AZ46" s="1">
        <f t="shared" si="2"/>
        <v>-7.7309281420343142E-4</v>
      </c>
      <c r="BA46" s="1">
        <f t="shared" si="3"/>
        <v>0.85321414473501012</v>
      </c>
      <c r="BB46" s="1">
        <f t="shared" si="4"/>
        <v>0.19054853529349147</v>
      </c>
      <c r="BC46" s="1">
        <f t="shared" si="5"/>
        <v>2.1205611917548852</v>
      </c>
      <c r="BD46" s="1">
        <f t="shared" si="6"/>
        <v>1.7855994811825233</v>
      </c>
      <c r="BE46" s="1">
        <f t="shared" si="29"/>
        <v>-4.4253582569733565</v>
      </c>
      <c r="BF46" s="1">
        <f t="shared" si="29"/>
        <v>-4.4253582970167704</v>
      </c>
      <c r="BG46" s="1">
        <f t="shared" si="29"/>
        <v>-4.4253577935471293</v>
      </c>
      <c r="BH46" s="1">
        <f t="shared" si="29"/>
        <v>-4.425364123781109</v>
      </c>
      <c r="BI46" s="1">
        <f t="shared" si="29"/>
        <v>-4.425284542238324</v>
      </c>
      <c r="BJ46" s="1">
        <f t="shared" si="29"/>
        <v>-4.4262865799121007</v>
      </c>
      <c r="BK46" s="1">
        <f t="shared" si="29"/>
        <v>-4.4139082160154732</v>
      </c>
      <c r="BL46" s="1">
        <f t="shared" si="8"/>
        <v>-4.6948017562598139</v>
      </c>
    </row>
    <row r="47" spans="1:64" x14ac:dyDescent="0.2">
      <c r="A47" s="1" t="s">
        <v>121</v>
      </c>
      <c r="C47" s="54">
        <v>42362.635000000002</v>
      </c>
      <c r="D47" s="54"/>
      <c r="E47" s="1">
        <f t="shared" si="11"/>
        <v>-5022.9880124530764</v>
      </c>
      <c r="F47" s="1">
        <f t="shared" si="12"/>
        <v>-5023</v>
      </c>
      <c r="G47" s="1">
        <f t="shared" si="13"/>
        <v>8.2400000028428622E-3</v>
      </c>
      <c r="I47" s="1">
        <f t="shared" si="32"/>
        <v>8.2400000028428622E-3</v>
      </c>
      <c r="Q47" s="112">
        <f t="shared" si="14"/>
        <v>27344.135000000002</v>
      </c>
      <c r="S47" s="2">
        <v>0.1</v>
      </c>
      <c r="Z47" s="1">
        <f t="shared" si="15"/>
        <v>-5023</v>
      </c>
      <c r="AA47" s="1">
        <f t="shared" si="16"/>
        <v>7.3059307649997064E-3</v>
      </c>
      <c r="AB47" s="1">
        <f t="shared" si="17"/>
        <v>1.6872766751683685E-2</v>
      </c>
      <c r="AC47" s="1">
        <f t="shared" si="18"/>
        <v>8.2400000028428622E-3</v>
      </c>
      <c r="AE47" s="1">
        <f t="shared" si="19"/>
        <v>8.7248534108489402E-8</v>
      </c>
      <c r="AF47" s="1">
        <f t="shared" si="28"/>
        <v>8.2400000028428622E-3</v>
      </c>
      <c r="AG47" s="2"/>
      <c r="AH47" s="1">
        <f t="shared" si="20"/>
        <v>-8.6327667488408245E-3</v>
      </c>
      <c r="AI47" s="1">
        <f t="shared" si="21"/>
        <v>1.2166906661395649</v>
      </c>
      <c r="AJ47" s="1">
        <f t="shared" si="22"/>
        <v>-0.49935950724259526</v>
      </c>
      <c r="AK47" s="1">
        <f t="shared" si="23"/>
        <v>-0.1788036525139291</v>
      </c>
      <c r="AL47" s="1">
        <f t="shared" si="24"/>
        <v>-0.68989299532856196</v>
      </c>
      <c r="AM47" s="1">
        <f t="shared" si="25"/>
        <v>-0.35931213068041012</v>
      </c>
      <c r="AN47" s="1">
        <f t="shared" si="30"/>
        <v>-6.8091363668996046</v>
      </c>
      <c r="AO47" s="1">
        <f t="shared" si="30"/>
        <v>-6.8091132695433858</v>
      </c>
      <c r="AP47" s="1">
        <f t="shared" si="30"/>
        <v>-6.809018209867113</v>
      </c>
      <c r="AQ47" s="1">
        <f t="shared" si="30"/>
        <v>-6.8086270366347641</v>
      </c>
      <c r="AR47" s="1">
        <f t="shared" si="30"/>
        <v>-6.8070182800125991</v>
      </c>
      <c r="AS47" s="1">
        <f t="shared" si="30"/>
        <v>-6.8004176482767509</v>
      </c>
      <c r="AT47" s="1">
        <f t="shared" si="30"/>
        <v>-6.7735882153978393</v>
      </c>
      <c r="AU47" s="1">
        <f t="shared" si="27"/>
        <v>-6.6681015668867811</v>
      </c>
      <c r="AW47" s="1">
        <v>-1000</v>
      </c>
      <c r="AX47" s="1">
        <f t="shared" si="0"/>
        <v>-1.7303179486481929E-3</v>
      </c>
      <c r="AY47" s="1">
        <f t="shared" si="1"/>
        <v>-2.223208923711566E-3</v>
      </c>
      <c r="AZ47" s="1">
        <f t="shared" si="2"/>
        <v>4.928909750633732E-4</v>
      </c>
      <c r="BA47" s="1">
        <f t="shared" si="3"/>
        <v>0.83384530420740088</v>
      </c>
      <c r="BB47" s="1">
        <f t="shared" si="4"/>
        <v>0.27134261974078122</v>
      </c>
      <c r="BC47" s="1">
        <f t="shared" si="5"/>
        <v>2.2036280144624496</v>
      </c>
      <c r="BD47" s="1">
        <f t="shared" si="6"/>
        <v>1.9736077864593637</v>
      </c>
      <c r="BE47" s="1">
        <f t="shared" si="29"/>
        <v>-4.3308347094943676</v>
      </c>
      <c r="BF47" s="1">
        <f t="shared" si="29"/>
        <v>-4.3308349658394221</v>
      </c>
      <c r="BG47" s="1">
        <f t="shared" si="29"/>
        <v>-4.3308325153774518</v>
      </c>
      <c r="BH47" s="1">
        <f t="shared" si="29"/>
        <v>-4.3308559405253666</v>
      </c>
      <c r="BI47" s="1">
        <f t="shared" si="29"/>
        <v>-4.3306320641629732</v>
      </c>
      <c r="BJ47" s="1">
        <f t="shared" si="29"/>
        <v>-4.3327768059498641</v>
      </c>
      <c r="BK47" s="1">
        <f t="shared" si="29"/>
        <v>-4.3126797168667395</v>
      </c>
      <c r="BL47" s="1">
        <f t="shared" si="8"/>
        <v>-4.5915687031273542</v>
      </c>
    </row>
    <row r="48" spans="1:64" x14ac:dyDescent="0.2">
      <c r="A48" s="1" t="s">
        <v>123</v>
      </c>
      <c r="C48" s="54">
        <v>42453.358999999997</v>
      </c>
      <c r="D48" s="54"/>
      <c r="E48" s="1">
        <f t="shared" si="11"/>
        <v>-4891.0027932148168</v>
      </c>
      <c r="F48" s="1">
        <f t="shared" si="12"/>
        <v>-4891</v>
      </c>
      <c r="G48" s="1">
        <f t="shared" si="13"/>
        <v>-1.9200000024284236E-3</v>
      </c>
      <c r="I48" s="1">
        <f t="shared" si="32"/>
        <v>-1.9200000024284236E-3</v>
      </c>
      <c r="Q48" s="112">
        <f t="shared" si="14"/>
        <v>27434.858999999997</v>
      </c>
      <c r="S48" s="2">
        <v>0.1</v>
      </c>
      <c r="Z48" s="1">
        <f t="shared" si="15"/>
        <v>-4891</v>
      </c>
      <c r="AA48" s="1">
        <f t="shared" si="16"/>
        <v>5.8027260706081923E-3</v>
      </c>
      <c r="AB48" s="1">
        <f t="shared" si="17"/>
        <v>7.6057179705538037E-3</v>
      </c>
      <c r="AC48" s="1">
        <f t="shared" si="18"/>
        <v>-1.9200000024284236E-3</v>
      </c>
      <c r="AE48" s="1">
        <f t="shared" si="19"/>
        <v>5.9640497999159551E-6</v>
      </c>
      <c r="AF48" s="1">
        <f t="shared" si="28"/>
        <v>-1.9200000024284236E-3</v>
      </c>
      <c r="AG48" s="2"/>
      <c r="AH48" s="1">
        <f t="shared" si="20"/>
        <v>-9.5257179729822273E-3</v>
      </c>
      <c r="AI48" s="1">
        <f t="shared" si="21"/>
        <v>1.2359217461468455</v>
      </c>
      <c r="AJ48" s="1">
        <f t="shared" si="22"/>
        <v>-0.59624120693949711</v>
      </c>
      <c r="AK48" s="1">
        <f t="shared" si="23"/>
        <v>-0.15253367051032909</v>
      </c>
      <c r="AL48" s="1">
        <f t="shared" si="24"/>
        <v>-0.57394150165333746</v>
      </c>
      <c r="AM48" s="1">
        <f t="shared" si="25"/>
        <v>-0.29511675160200496</v>
      </c>
      <c r="AN48" s="1">
        <f t="shared" si="30"/>
        <v>-6.718407856716194</v>
      </c>
      <c r="AO48" s="1">
        <f t="shared" si="30"/>
        <v>-6.7183828888744106</v>
      </c>
      <c r="AP48" s="1">
        <f t="shared" si="30"/>
        <v>-6.7182848818920187</v>
      </c>
      <c r="AQ48" s="1">
        <f t="shared" si="30"/>
        <v>-6.717900215427262</v>
      </c>
      <c r="AR48" s="1">
        <f t="shared" si="30"/>
        <v>-6.7163911055418986</v>
      </c>
      <c r="AS48" s="1">
        <f t="shared" si="30"/>
        <v>-6.7104807312023729</v>
      </c>
      <c r="AT48" s="1">
        <f t="shared" si="30"/>
        <v>-6.6874826350916496</v>
      </c>
      <c r="AU48" s="1">
        <f t="shared" si="27"/>
        <v>-6.5999677518193582</v>
      </c>
      <c r="AW48" s="1">
        <v>-800</v>
      </c>
      <c r="AX48" s="1">
        <f t="shared" si="0"/>
        <v>-1.375466267275108E-3</v>
      </c>
      <c r="AY48" s="1">
        <f t="shared" si="1"/>
        <v>-3.1025362016504233E-3</v>
      </c>
      <c r="AZ48" s="1">
        <f t="shared" si="2"/>
        <v>1.7270699343753153E-3</v>
      </c>
      <c r="BA48" s="1">
        <f t="shared" si="3"/>
        <v>0.81638368457880572</v>
      </c>
      <c r="BB48" s="1">
        <f t="shared" si="4"/>
        <v>0.34690399671775707</v>
      </c>
      <c r="BC48" s="1">
        <f t="shared" si="5"/>
        <v>2.2831083894199695</v>
      </c>
      <c r="BD48" s="1">
        <f t="shared" si="6"/>
        <v>2.1848178049969404</v>
      </c>
      <c r="BE48" s="1">
        <f t="shared" si="29"/>
        <v>-4.2383738863724396</v>
      </c>
      <c r="BF48" s="1">
        <f t="shared" si="29"/>
        <v>-4.238374842758426</v>
      </c>
      <c r="BG48" s="1">
        <f t="shared" si="29"/>
        <v>-4.2383673848513412</v>
      </c>
      <c r="BH48" s="1">
        <f t="shared" si="29"/>
        <v>-4.2384255445561791</v>
      </c>
      <c r="BI48" s="1">
        <f t="shared" si="29"/>
        <v>-4.2379721668385999</v>
      </c>
      <c r="BJ48" s="1">
        <f t="shared" si="29"/>
        <v>-4.2415171065828323</v>
      </c>
      <c r="BK48" s="1">
        <f t="shared" si="29"/>
        <v>-4.2144207167028025</v>
      </c>
      <c r="BL48" s="1">
        <f t="shared" si="8"/>
        <v>-4.4883356499948945</v>
      </c>
    </row>
    <row r="49" spans="1:64" x14ac:dyDescent="0.2">
      <c r="A49" s="1" t="s">
        <v>123</v>
      </c>
      <c r="C49" s="54">
        <v>42453.362999999998</v>
      </c>
      <c r="D49" s="54"/>
      <c r="E49" s="1">
        <f t="shared" si="11"/>
        <v>-4890.9969740172828</v>
      </c>
      <c r="F49" s="1">
        <f t="shared" si="12"/>
        <v>-4891</v>
      </c>
      <c r="G49" s="1">
        <f t="shared" si="13"/>
        <v>2.0799999983864836E-3</v>
      </c>
      <c r="I49" s="1">
        <f t="shared" si="32"/>
        <v>2.0799999983864836E-3</v>
      </c>
      <c r="Q49" s="112">
        <f t="shared" si="14"/>
        <v>27434.862999999998</v>
      </c>
      <c r="S49" s="2">
        <v>0.1</v>
      </c>
      <c r="Z49" s="1">
        <f t="shared" si="15"/>
        <v>-4891</v>
      </c>
      <c r="AA49" s="1">
        <f t="shared" si="16"/>
        <v>5.8027260706081923E-3</v>
      </c>
      <c r="AB49" s="1">
        <f t="shared" si="17"/>
        <v>1.1605717971368711E-2</v>
      </c>
      <c r="AC49" s="1">
        <f t="shared" si="18"/>
        <v>2.0799999983864836E-3</v>
      </c>
      <c r="AE49" s="1">
        <f t="shared" si="19"/>
        <v>1.3858689408799272E-6</v>
      </c>
      <c r="AF49" s="1">
        <f t="shared" si="28"/>
        <v>2.0799999983864836E-3</v>
      </c>
      <c r="AG49" s="2"/>
      <c r="AH49" s="1">
        <f t="shared" si="20"/>
        <v>-9.5257179729822273E-3</v>
      </c>
      <c r="AI49" s="1">
        <f t="shared" si="21"/>
        <v>1.2359217461468455</v>
      </c>
      <c r="AJ49" s="1">
        <f t="shared" si="22"/>
        <v>-0.59624120693949711</v>
      </c>
      <c r="AK49" s="1">
        <f t="shared" si="23"/>
        <v>-0.15253367051032909</v>
      </c>
      <c r="AL49" s="1">
        <f t="shared" si="24"/>
        <v>-0.57394150165333746</v>
      </c>
      <c r="AM49" s="1">
        <f t="shared" si="25"/>
        <v>-0.29511675160200496</v>
      </c>
      <c r="AN49" s="1">
        <f t="shared" si="30"/>
        <v>-6.718407856716194</v>
      </c>
      <c r="AO49" s="1">
        <f t="shared" si="30"/>
        <v>-6.7183828888744106</v>
      </c>
      <c r="AP49" s="1">
        <f t="shared" si="30"/>
        <v>-6.7182848818920187</v>
      </c>
      <c r="AQ49" s="1">
        <f t="shared" si="30"/>
        <v>-6.717900215427262</v>
      </c>
      <c r="AR49" s="1">
        <f t="shared" si="30"/>
        <v>-6.7163911055418986</v>
      </c>
      <c r="AS49" s="1">
        <f t="shared" si="30"/>
        <v>-6.7104807312023729</v>
      </c>
      <c r="AT49" s="1">
        <f t="shared" si="30"/>
        <v>-6.6874826350916496</v>
      </c>
      <c r="AU49" s="1">
        <f t="shared" si="27"/>
        <v>-6.5999677518193582</v>
      </c>
      <c r="AW49" s="1">
        <v>-600</v>
      </c>
      <c r="AX49" s="1">
        <f t="shared" si="0"/>
        <v>-1.0573984790514619E-3</v>
      </c>
      <c r="AY49" s="1">
        <f t="shared" si="1"/>
        <v>-3.9796303421903607E-3</v>
      </c>
      <c r="AZ49" s="1">
        <f t="shared" si="2"/>
        <v>2.9222318631388989E-3</v>
      </c>
      <c r="BA49" s="1">
        <f t="shared" si="3"/>
        <v>0.80070592878642866</v>
      </c>
      <c r="BB49" s="1">
        <f t="shared" si="4"/>
        <v>0.41740638353923754</v>
      </c>
      <c r="BC49" s="1">
        <f t="shared" si="5"/>
        <v>2.3594296022414536</v>
      </c>
      <c r="BD49" s="1">
        <f t="shared" si="6"/>
        <v>2.4253022381507616</v>
      </c>
      <c r="BE49" s="1">
        <f t="shared" si="29"/>
        <v>-4.1477689015947137</v>
      </c>
      <c r="BF49" s="1">
        <f t="shared" si="29"/>
        <v>-4.1477714845290423</v>
      </c>
      <c r="BG49" s="1">
        <f t="shared" si="29"/>
        <v>-4.1477543026953194</v>
      </c>
      <c r="BH49" s="1">
        <f t="shared" si="29"/>
        <v>-4.147868606044752</v>
      </c>
      <c r="BI49" s="1">
        <f t="shared" si="29"/>
        <v>-4.1471085824053651</v>
      </c>
      <c r="BJ49" s="1">
        <f t="shared" si="29"/>
        <v>-4.1521793785875571</v>
      </c>
      <c r="BK49" s="1">
        <f t="shared" si="29"/>
        <v>-4.1190782537863129</v>
      </c>
      <c r="BL49" s="1">
        <f t="shared" si="8"/>
        <v>-4.3851025968624349</v>
      </c>
    </row>
    <row r="50" spans="1:64" x14ac:dyDescent="0.2">
      <c r="A50" s="1" t="s">
        <v>123</v>
      </c>
      <c r="C50" s="54">
        <v>42464.36</v>
      </c>
      <c r="D50" s="54"/>
      <c r="E50" s="1">
        <f t="shared" si="11"/>
        <v>-4874.9985452006122</v>
      </c>
      <c r="F50" s="1">
        <f t="shared" si="12"/>
        <v>-4875</v>
      </c>
      <c r="G50" s="1">
        <f t="shared" si="13"/>
        <v>1.0000000038417056E-3</v>
      </c>
      <c r="I50" s="1">
        <f t="shared" si="32"/>
        <v>1.0000000038417056E-3</v>
      </c>
      <c r="Q50" s="112">
        <f t="shared" si="14"/>
        <v>27445.86</v>
      </c>
      <c r="S50" s="2">
        <v>0.1</v>
      </c>
      <c r="Z50" s="1">
        <f t="shared" si="15"/>
        <v>-4875</v>
      </c>
      <c r="AA50" s="1">
        <f t="shared" si="16"/>
        <v>5.6248943947513098E-3</v>
      </c>
      <c r="AB50" s="1">
        <f t="shared" si="17"/>
        <v>1.0629645635941751E-2</v>
      </c>
      <c r="AC50" s="1">
        <f t="shared" si="18"/>
        <v>1.0000000038417056E-3</v>
      </c>
      <c r="AE50" s="1">
        <f t="shared" si="19"/>
        <v>2.1389648127067122E-6</v>
      </c>
      <c r="AF50" s="1">
        <f t="shared" si="28"/>
        <v>1.0000000038417056E-3</v>
      </c>
      <c r="AG50" s="2"/>
      <c r="AH50" s="1">
        <f t="shared" si="20"/>
        <v>-9.6296456321000451E-3</v>
      </c>
      <c r="AI50" s="1">
        <f t="shared" si="21"/>
        <v>1.238078168960719</v>
      </c>
      <c r="AJ50" s="1">
        <f t="shared" si="22"/>
        <v>-0.60765670663893345</v>
      </c>
      <c r="AK50" s="1">
        <f t="shared" si="23"/>
        <v>-0.1491454873894669</v>
      </c>
      <c r="AL50" s="1">
        <f t="shared" si="24"/>
        <v>-0.55964561126013379</v>
      </c>
      <c r="AM50" s="1">
        <f t="shared" si="25"/>
        <v>-0.28736248938693848</v>
      </c>
      <c r="AN50" s="1">
        <f t="shared" si="30"/>
        <v>-6.7073164258654634</v>
      </c>
      <c r="AO50" s="1">
        <f t="shared" si="30"/>
        <v>-6.7072913876850571</v>
      </c>
      <c r="AP50" s="1">
        <f t="shared" si="30"/>
        <v>-6.7071936027570045</v>
      </c>
      <c r="AQ50" s="1">
        <f t="shared" si="30"/>
        <v>-6.7068117516312746</v>
      </c>
      <c r="AR50" s="1">
        <f t="shared" si="30"/>
        <v>-6.7053212479060633</v>
      </c>
      <c r="AS50" s="1">
        <f t="shared" si="30"/>
        <v>-6.6995127636175331</v>
      </c>
      <c r="AT50" s="1">
        <f t="shared" si="30"/>
        <v>-6.6770163177711686</v>
      </c>
      <c r="AU50" s="1">
        <f t="shared" si="27"/>
        <v>-6.5917091075687608</v>
      </c>
      <c r="AW50" s="1">
        <v>-400</v>
      </c>
      <c r="AX50" s="1">
        <f t="shared" si="0"/>
        <v>-7.8228611511959884E-4</v>
      </c>
      <c r="AY50" s="1">
        <f t="shared" si="1"/>
        <v>-4.8544913453313805E-3</v>
      </c>
      <c r="AZ50" s="1">
        <f t="shared" si="2"/>
        <v>4.0722052302117817E-3</v>
      </c>
      <c r="BA50" s="1">
        <f t="shared" si="3"/>
        <v>0.78669512305641076</v>
      </c>
      <c r="BB50" s="1">
        <f t="shared" si="4"/>
        <v>0.48305015375734262</v>
      </c>
      <c r="BC50" s="1">
        <f t="shared" si="5"/>
        <v>2.4329752111591967</v>
      </c>
      <c r="BD50" s="1">
        <f t="shared" si="6"/>
        <v>2.7032940867849908</v>
      </c>
      <c r="BE50" s="1">
        <f t="shared" si="29"/>
        <v>-4.0588263402343019</v>
      </c>
      <c r="BF50" s="1">
        <f t="shared" si="29"/>
        <v>-4.0588319297422011</v>
      </c>
      <c r="BG50" s="1">
        <f t="shared" si="29"/>
        <v>-4.0587992076100186</v>
      </c>
      <c r="BH50" s="1">
        <f t="shared" si="29"/>
        <v>-4.0589907895919026</v>
      </c>
      <c r="BI50" s="1">
        <f t="shared" si="29"/>
        <v>-4.0578697929462715</v>
      </c>
      <c r="BJ50" s="1">
        <f t="shared" si="29"/>
        <v>-4.0644525294063625</v>
      </c>
      <c r="BK50" s="1">
        <f t="shared" si="29"/>
        <v>-4.026568312251495</v>
      </c>
      <c r="BL50" s="1">
        <f t="shared" si="8"/>
        <v>-4.2818695437299752</v>
      </c>
    </row>
    <row r="51" spans="1:64" x14ac:dyDescent="0.2">
      <c r="A51" s="1" t="s">
        <v>124</v>
      </c>
      <c r="C51" s="54">
        <v>42521.419000000002</v>
      </c>
      <c r="D51" s="54"/>
      <c r="E51" s="1">
        <f t="shared" si="11"/>
        <v>-4791.9891471965957</v>
      </c>
      <c r="F51" s="1">
        <f t="shared" si="12"/>
        <v>-4792</v>
      </c>
      <c r="G51" s="1">
        <f t="shared" si="13"/>
        <v>7.4600000007194467E-3</v>
      </c>
      <c r="I51" s="1">
        <f t="shared" si="32"/>
        <v>7.4600000007194467E-3</v>
      </c>
      <c r="Q51" s="112">
        <f t="shared" si="14"/>
        <v>27502.919000000002</v>
      </c>
      <c r="S51" s="2">
        <v>0.1</v>
      </c>
      <c r="Z51" s="1">
        <f t="shared" si="15"/>
        <v>-4792</v>
      </c>
      <c r="AA51" s="1">
        <f t="shared" si="16"/>
        <v>4.7193035892574391E-3</v>
      </c>
      <c r="AB51" s="1">
        <f t="shared" si="17"/>
        <v>1.761208872260454E-2</v>
      </c>
      <c r="AC51" s="1">
        <f t="shared" si="18"/>
        <v>7.4600000007194467E-3</v>
      </c>
      <c r="AE51" s="1">
        <f t="shared" si="19"/>
        <v>7.511416819800727E-7</v>
      </c>
      <c r="AF51" s="1">
        <f t="shared" si="28"/>
        <v>7.4600000007194467E-3</v>
      </c>
      <c r="AG51" s="2"/>
      <c r="AH51" s="1">
        <f t="shared" si="20"/>
        <v>-1.0152088721885093E-2</v>
      </c>
      <c r="AI51" s="1">
        <f t="shared" si="21"/>
        <v>1.2485754320602254</v>
      </c>
      <c r="AJ51" s="1">
        <f t="shared" si="22"/>
        <v>-0.66540697147024674</v>
      </c>
      <c r="AK51" s="1">
        <f t="shared" si="23"/>
        <v>-0.13090395532757032</v>
      </c>
      <c r="AL51" s="1">
        <f t="shared" si="24"/>
        <v>-0.48471347893939615</v>
      </c>
      <c r="AM51" s="1">
        <f t="shared" si="25"/>
        <v>-0.24721602457754888</v>
      </c>
      <c r="AN51" s="1">
        <f t="shared" si="30"/>
        <v>-6.6494811321303038</v>
      </c>
      <c r="AO51" s="1">
        <f t="shared" si="30"/>
        <v>-6.6494563635932753</v>
      </c>
      <c r="AP51" s="1">
        <f t="shared" si="30"/>
        <v>-6.6493619378332518</v>
      </c>
      <c r="AQ51" s="1">
        <f t="shared" si="30"/>
        <v>-6.649001987320375</v>
      </c>
      <c r="AR51" s="1">
        <f t="shared" si="30"/>
        <v>-6.6476303123675722</v>
      </c>
      <c r="AS51" s="1">
        <f t="shared" si="30"/>
        <v>-6.6424097707120193</v>
      </c>
      <c r="AT51" s="1">
        <f t="shared" si="30"/>
        <v>-6.622632307558467</v>
      </c>
      <c r="AU51" s="1">
        <f t="shared" si="27"/>
        <v>-6.5488673905187902</v>
      </c>
      <c r="AW51" s="1">
        <v>-200</v>
      </c>
      <c r="AX51" s="1">
        <f t="shared" si="0"/>
        <v>-5.5544218507293242E-4</v>
      </c>
      <c r="AY51" s="1">
        <f t="shared" si="1"/>
        <v>-5.7271192110734809E-3</v>
      </c>
      <c r="AZ51" s="1">
        <f t="shared" si="2"/>
        <v>5.1716770260005485E-3</v>
      </c>
      <c r="BA51" s="1">
        <f t="shared" si="3"/>
        <v>0.77424329707551443</v>
      </c>
      <c r="BB51" s="1">
        <f t="shared" si="4"/>
        <v>0.54404456719728322</v>
      </c>
      <c r="BC51" s="1">
        <f t="shared" si="5"/>
        <v>2.5040902967909364</v>
      </c>
      <c r="BD51" s="1">
        <f t="shared" si="6"/>
        <v>3.0302661897824743</v>
      </c>
      <c r="BE51" s="1">
        <f t="shared" si="29"/>
        <v>-3.9713654186642149</v>
      </c>
      <c r="BF51" s="1">
        <f t="shared" si="29"/>
        <v>-3.9713756699651381</v>
      </c>
      <c r="BG51" s="1">
        <f t="shared" si="29"/>
        <v>-3.9713216156479056</v>
      </c>
      <c r="BH51" s="1">
        <f t="shared" si="29"/>
        <v>-3.9716066758704982</v>
      </c>
      <c r="BI51" s="1">
        <f t="shared" si="29"/>
        <v>-3.9701043846479727</v>
      </c>
      <c r="BJ51" s="1">
        <f t="shared" si="29"/>
        <v>-3.9780495915255125</v>
      </c>
      <c r="BK51" s="1">
        <f t="shared" si="29"/>
        <v>-3.9367767166716674</v>
      </c>
      <c r="BL51" s="1">
        <f t="shared" si="8"/>
        <v>-4.1786364905975155</v>
      </c>
    </row>
    <row r="52" spans="1:64" x14ac:dyDescent="0.2">
      <c r="A52" s="1" t="s">
        <v>125</v>
      </c>
      <c r="C52" s="54">
        <v>42521.421999999999</v>
      </c>
      <c r="D52" s="54"/>
      <c r="E52" s="1">
        <f t="shared" si="11"/>
        <v>-4791.9847827984504</v>
      </c>
      <c r="F52" s="1">
        <f t="shared" si="12"/>
        <v>-4792</v>
      </c>
      <c r="G52" s="1">
        <f t="shared" si="13"/>
        <v>1.0459999997692648E-2</v>
      </c>
      <c r="I52" s="1">
        <f t="shared" si="32"/>
        <v>1.0459999997692648E-2</v>
      </c>
      <c r="Q52" s="112">
        <f t="shared" si="14"/>
        <v>27502.921999999999</v>
      </c>
      <c r="S52" s="2">
        <v>0.1</v>
      </c>
      <c r="Z52" s="1">
        <f t="shared" si="15"/>
        <v>-4792</v>
      </c>
      <c r="AA52" s="1">
        <f t="shared" si="16"/>
        <v>4.7193035892574391E-3</v>
      </c>
      <c r="AB52" s="1">
        <f t="shared" si="17"/>
        <v>2.0612088719577742E-2</v>
      </c>
      <c r="AC52" s="1">
        <f t="shared" si="18"/>
        <v>1.0459999997692648E-2</v>
      </c>
      <c r="AE52" s="1">
        <f t="shared" si="19"/>
        <v>3.2955595253820913E-6</v>
      </c>
      <c r="AF52" s="1">
        <f t="shared" si="28"/>
        <v>1.0459999997692648E-2</v>
      </c>
      <c r="AG52" s="2"/>
      <c r="AH52" s="1">
        <f t="shared" si="20"/>
        <v>-1.0152088721885093E-2</v>
      </c>
      <c r="AI52" s="1">
        <f t="shared" si="21"/>
        <v>1.2485754320602254</v>
      </c>
      <c r="AJ52" s="1">
        <f t="shared" si="22"/>
        <v>-0.66540697147024674</v>
      </c>
      <c r="AK52" s="1">
        <f t="shared" si="23"/>
        <v>-0.13090395532757032</v>
      </c>
      <c r="AL52" s="1">
        <f t="shared" si="24"/>
        <v>-0.48471347893939615</v>
      </c>
      <c r="AM52" s="1">
        <f t="shared" si="25"/>
        <v>-0.24721602457754888</v>
      </c>
      <c r="AN52" s="1">
        <f t="shared" si="30"/>
        <v>-6.6494811321303038</v>
      </c>
      <c r="AO52" s="1">
        <f t="shared" si="30"/>
        <v>-6.6494563635932753</v>
      </c>
      <c r="AP52" s="1">
        <f t="shared" si="30"/>
        <v>-6.6493619378332518</v>
      </c>
      <c r="AQ52" s="1">
        <f t="shared" si="30"/>
        <v>-6.649001987320375</v>
      </c>
      <c r="AR52" s="1">
        <f t="shared" si="30"/>
        <v>-6.6476303123675722</v>
      </c>
      <c r="AS52" s="1">
        <f t="shared" si="30"/>
        <v>-6.6424097707120193</v>
      </c>
      <c r="AT52" s="1">
        <f t="shared" si="30"/>
        <v>-6.622632307558467</v>
      </c>
      <c r="AU52" s="1">
        <f t="shared" si="27"/>
        <v>-6.5488673905187902</v>
      </c>
      <c r="AW52" s="1">
        <v>0</v>
      </c>
      <c r="AX52" s="1">
        <f t="shared" si="0"/>
        <v>-3.8147358143965273E-4</v>
      </c>
      <c r="AY52" s="1">
        <f t="shared" si="1"/>
        <v>-6.5975139394166618E-3</v>
      </c>
      <c r="AZ52" s="1">
        <f t="shared" si="2"/>
        <v>6.2160403579770091E-3</v>
      </c>
      <c r="BA52" s="1">
        <f t="shared" si="3"/>
        <v>0.76325267559860777</v>
      </c>
      <c r="BB52" s="1">
        <f t="shared" si="4"/>
        <v>0.60059587104462053</v>
      </c>
      <c r="BC52" s="1">
        <f t="shared" si="5"/>
        <v>2.5730864580601387</v>
      </c>
      <c r="BD52" s="1">
        <f t="shared" si="6"/>
        <v>3.4227261808078082</v>
      </c>
      <c r="BE52" s="1">
        <f t="shared" si="29"/>
        <v>-3.8852169522342606</v>
      </c>
      <c r="BF52" s="1">
        <f t="shared" si="29"/>
        <v>-3.8852334343936743</v>
      </c>
      <c r="BG52" s="1">
        <f t="shared" si="29"/>
        <v>-3.8851537255881854</v>
      </c>
      <c r="BH52" s="1">
        <f t="shared" si="29"/>
        <v>-3.8855392568327254</v>
      </c>
      <c r="BI52" s="1">
        <f t="shared" si="29"/>
        <v>-3.8836758062175392</v>
      </c>
      <c r="BJ52" s="1">
        <f t="shared" si="29"/>
        <v>-3.8927125859842331</v>
      </c>
      <c r="BK52" s="1">
        <f t="shared" si="29"/>
        <v>-3.8495603477537665</v>
      </c>
      <c r="BL52" s="1">
        <f t="shared" si="8"/>
        <v>-4.0754034374650558</v>
      </c>
    </row>
    <row r="53" spans="1:64" x14ac:dyDescent="0.2">
      <c r="A53" s="1" t="s">
        <v>125</v>
      </c>
      <c r="C53" s="54">
        <v>42530.347999999998</v>
      </c>
      <c r="D53" s="54"/>
      <c r="E53" s="1">
        <f t="shared" si="11"/>
        <v>-4778.9992435043205</v>
      </c>
      <c r="F53" s="1">
        <f t="shared" si="12"/>
        <v>-4779</v>
      </c>
      <c r="G53" s="1">
        <f t="shared" si="13"/>
        <v>5.2000000141561031E-4</v>
      </c>
      <c r="I53" s="1">
        <f t="shared" si="32"/>
        <v>5.2000000141561031E-4</v>
      </c>
      <c r="Q53" s="112">
        <f t="shared" si="14"/>
        <v>27511.847999999998</v>
      </c>
      <c r="S53" s="2">
        <v>0.1</v>
      </c>
      <c r="Z53" s="1">
        <f t="shared" si="15"/>
        <v>-4779</v>
      </c>
      <c r="AA53" s="1">
        <f t="shared" si="16"/>
        <v>4.5801582316508348E-3</v>
      </c>
      <c r="AB53" s="1">
        <f t="shared" si="17"/>
        <v>1.0751257829848147E-2</v>
      </c>
      <c r="AC53" s="1">
        <f t="shared" si="18"/>
        <v>5.2000000141561031E-4</v>
      </c>
      <c r="AE53" s="1">
        <f t="shared" si="19"/>
        <v>1.6484884854546831E-6</v>
      </c>
      <c r="AF53" s="1">
        <f t="shared" si="28"/>
        <v>5.2000000141561031E-4</v>
      </c>
      <c r="AG53" s="2"/>
      <c r="AH53" s="1">
        <f t="shared" si="20"/>
        <v>-1.0231257828432537E-2</v>
      </c>
      <c r="AI53" s="1">
        <f t="shared" si="21"/>
        <v>1.2501089294583343</v>
      </c>
      <c r="AJ53" s="1">
        <f t="shared" si="22"/>
        <v>-0.67420454115130213</v>
      </c>
      <c r="AK53" s="1">
        <f t="shared" si="23"/>
        <v>-0.12794965552722778</v>
      </c>
      <c r="AL53" s="1">
        <f t="shared" si="24"/>
        <v>-0.47286524198765079</v>
      </c>
      <c r="AM53" s="1">
        <f t="shared" si="25"/>
        <v>-0.24093896863122008</v>
      </c>
      <c r="AN53" s="1">
        <f t="shared" ref="AN53:AT68" si="33">$AU53+$AB$7*SIN(AO53)</f>
        <v>-6.6403795115606892</v>
      </c>
      <c r="AO53" s="1">
        <f t="shared" si="33"/>
        <v>-6.6403548865123891</v>
      </c>
      <c r="AP53" s="1">
        <f t="shared" si="33"/>
        <v>-6.6402613304547593</v>
      </c>
      <c r="AQ53" s="1">
        <f t="shared" si="33"/>
        <v>-6.6399059198577115</v>
      </c>
      <c r="AR53" s="1">
        <f t="shared" si="33"/>
        <v>-6.6385561771729646</v>
      </c>
      <c r="AS53" s="1">
        <f t="shared" si="33"/>
        <v>-6.6334363869783157</v>
      </c>
      <c r="AT53" s="1">
        <f t="shared" si="33"/>
        <v>-6.6141015255213613</v>
      </c>
      <c r="AU53" s="1">
        <f t="shared" si="27"/>
        <v>-6.5421572420651799</v>
      </c>
      <c r="AW53" s="1">
        <v>200</v>
      </c>
      <c r="AX53" s="1">
        <f t="shared" si="0"/>
        <v>-2.6440774355569827E-4</v>
      </c>
      <c r="AY53" s="1">
        <f t="shared" si="1"/>
        <v>-7.4656755303609233E-3</v>
      </c>
      <c r="AZ53" s="1">
        <f t="shared" si="2"/>
        <v>7.2012677868052251E-3</v>
      </c>
      <c r="BA53" s="1">
        <f t="shared" si="3"/>
        <v>0.75363614184095051</v>
      </c>
      <c r="BB53" s="1">
        <f t="shared" si="4"/>
        <v>0.6528994853008907</v>
      </c>
      <c r="BC53" s="1">
        <f t="shared" si="5"/>
        <v>2.6402464370494676</v>
      </c>
      <c r="BD53" s="1">
        <f t="shared" si="6"/>
        <v>3.9053493414241833</v>
      </c>
      <c r="BE53" s="1">
        <f t="shared" si="29"/>
        <v>-3.8002222233449579</v>
      </c>
      <c r="BF53" s="1">
        <f t="shared" si="29"/>
        <v>-3.8002459520994512</v>
      </c>
      <c r="BG53" s="1">
        <f t="shared" si="29"/>
        <v>-3.8001391519236796</v>
      </c>
      <c r="BH53" s="1">
        <f t="shared" si="29"/>
        <v>-3.8006199158239582</v>
      </c>
      <c r="BI53" s="1">
        <f t="shared" si="29"/>
        <v>-3.7984571509800382</v>
      </c>
      <c r="BJ53" s="1">
        <f t="shared" si="29"/>
        <v>-3.8082153130908574</v>
      </c>
      <c r="BK53" s="1">
        <f t="shared" si="29"/>
        <v>-3.7647486662156484</v>
      </c>
      <c r="BL53" s="1">
        <f t="shared" si="8"/>
        <v>-3.9721703843325962</v>
      </c>
    </row>
    <row r="54" spans="1:64" x14ac:dyDescent="0.2">
      <c r="A54" s="1" t="s">
        <v>124</v>
      </c>
      <c r="C54" s="54">
        <v>42530.351999999999</v>
      </c>
      <c r="D54" s="54"/>
      <c r="E54" s="1">
        <f t="shared" si="11"/>
        <v>-4778.9934243067864</v>
      </c>
      <c r="F54" s="1">
        <f t="shared" si="12"/>
        <v>-4779</v>
      </c>
      <c r="G54" s="1">
        <f t="shared" si="13"/>
        <v>4.5200000022305176E-3</v>
      </c>
      <c r="I54" s="1">
        <f t="shared" si="32"/>
        <v>4.5200000022305176E-3</v>
      </c>
      <c r="Q54" s="112">
        <f t="shared" si="14"/>
        <v>27511.851999999999</v>
      </c>
      <c r="S54" s="2">
        <v>0.1</v>
      </c>
      <c r="Z54" s="1">
        <f t="shared" si="15"/>
        <v>-4779</v>
      </c>
      <c r="AA54" s="1">
        <f t="shared" si="16"/>
        <v>4.5801582316508348E-3</v>
      </c>
      <c r="AB54" s="1">
        <f t="shared" si="17"/>
        <v>1.4751257830663054E-2</v>
      </c>
      <c r="AC54" s="1">
        <f t="shared" si="18"/>
        <v>4.5200000022305176E-3</v>
      </c>
      <c r="AE54" s="1">
        <f t="shared" si="19"/>
        <v>3.6190125669875189E-10</v>
      </c>
      <c r="AF54" s="1">
        <f t="shared" si="28"/>
        <v>4.5200000022305176E-3</v>
      </c>
      <c r="AG54" s="2"/>
      <c r="AH54" s="1">
        <f t="shared" si="20"/>
        <v>-1.0231257828432537E-2</v>
      </c>
      <c r="AI54" s="1">
        <f t="shared" si="21"/>
        <v>1.2501089294583343</v>
      </c>
      <c r="AJ54" s="1">
        <f t="shared" si="22"/>
        <v>-0.67420454115130213</v>
      </c>
      <c r="AK54" s="1">
        <f t="shared" si="23"/>
        <v>-0.12794965552722778</v>
      </c>
      <c r="AL54" s="1">
        <f t="shared" si="24"/>
        <v>-0.47286524198765079</v>
      </c>
      <c r="AM54" s="1">
        <f t="shared" si="25"/>
        <v>-0.24093896863122008</v>
      </c>
      <c r="AN54" s="1">
        <f t="shared" si="33"/>
        <v>-6.6403795115606892</v>
      </c>
      <c r="AO54" s="1">
        <f t="shared" si="33"/>
        <v>-6.6403548865123891</v>
      </c>
      <c r="AP54" s="1">
        <f t="shared" si="33"/>
        <v>-6.6402613304547593</v>
      </c>
      <c r="AQ54" s="1">
        <f t="shared" si="33"/>
        <v>-6.6399059198577115</v>
      </c>
      <c r="AR54" s="1">
        <f t="shared" si="33"/>
        <v>-6.6385561771729646</v>
      </c>
      <c r="AS54" s="1">
        <f t="shared" si="33"/>
        <v>-6.6334363869783157</v>
      </c>
      <c r="AT54" s="1">
        <f t="shared" si="33"/>
        <v>-6.6141015255213613</v>
      </c>
      <c r="AU54" s="1">
        <f t="shared" si="27"/>
        <v>-6.5421572420651799</v>
      </c>
      <c r="AW54" s="1">
        <v>400</v>
      </c>
      <c r="AX54" s="1">
        <f t="shared" si="0"/>
        <v>-2.0779736846135433E-4</v>
      </c>
      <c r="AY54" s="1">
        <f t="shared" si="1"/>
        <v>-8.3316039839062671E-3</v>
      </c>
      <c r="AZ54" s="1">
        <f t="shared" si="2"/>
        <v>8.1238066154449128E-3</v>
      </c>
      <c r="BA54" s="1">
        <f t="shared" si="3"/>
        <v>0.74531722350881169</v>
      </c>
      <c r="BB54" s="1">
        <f t="shared" si="4"/>
        <v>0.70113498810102826</v>
      </c>
      <c r="BC54" s="1">
        <f t="shared" si="5"/>
        <v>2.7058283406074244</v>
      </c>
      <c r="BD54" s="1">
        <f t="shared" si="6"/>
        <v>4.5167786836514985</v>
      </c>
      <c r="BE54" s="1">
        <f t="shared" si="29"/>
        <v>-3.7162318004428299</v>
      </c>
      <c r="BF54" s="1">
        <f t="shared" si="29"/>
        <v>-3.7162627898675282</v>
      </c>
      <c r="BG54" s="1">
        <f t="shared" si="29"/>
        <v>-3.7161313788374235</v>
      </c>
      <c r="BH54" s="1">
        <f t="shared" si="29"/>
        <v>-3.716688705766888</v>
      </c>
      <c r="BI54" s="1">
        <f t="shared" si="29"/>
        <v>-3.7143264077417175</v>
      </c>
      <c r="BJ54" s="1">
        <f t="shared" si="29"/>
        <v>-3.724364314698605</v>
      </c>
      <c r="BK54" s="1">
        <f t="shared" si="29"/>
        <v>-3.6821455286205231</v>
      </c>
      <c r="BL54" s="1">
        <f t="shared" si="8"/>
        <v>-3.8689373312001365</v>
      </c>
    </row>
    <row r="55" spans="1:64" x14ac:dyDescent="0.2">
      <c r="A55" s="1" t="s">
        <v>124</v>
      </c>
      <c r="C55" s="54">
        <v>42532.409</v>
      </c>
      <c r="D55" s="54"/>
      <c r="E55" s="1">
        <f t="shared" si="11"/>
        <v>-4776.0009019756144</v>
      </c>
      <c r="F55" s="1">
        <f t="shared" si="12"/>
        <v>-4776</v>
      </c>
      <c r="G55" s="1">
        <f t="shared" si="13"/>
        <v>-6.1999999888939783E-4</v>
      </c>
      <c r="I55" s="1">
        <f t="shared" si="32"/>
        <v>-6.1999999888939783E-4</v>
      </c>
      <c r="Q55" s="112">
        <f t="shared" si="14"/>
        <v>27513.909</v>
      </c>
      <c r="S55" s="2">
        <v>0.1</v>
      </c>
      <c r="Z55" s="1">
        <f t="shared" si="15"/>
        <v>-4776</v>
      </c>
      <c r="AA55" s="1">
        <f t="shared" si="16"/>
        <v>4.54815561813658E-3</v>
      </c>
      <c r="AB55" s="1">
        <f t="shared" si="17"/>
        <v>9.629421109618487E-3</v>
      </c>
      <c r="AC55" s="1">
        <f t="shared" si="18"/>
        <v>-6.1999999888939783E-4</v>
      </c>
      <c r="AE55" s="1">
        <f t="shared" si="19"/>
        <v>2.6709832481797168E-6</v>
      </c>
      <c r="AF55" s="1">
        <f t="shared" si="28"/>
        <v>-6.1999999888939783E-4</v>
      </c>
      <c r="AG55" s="2"/>
      <c r="AH55" s="1">
        <f t="shared" si="20"/>
        <v>-1.0249421108507885E-2</v>
      </c>
      <c r="AI55" s="1">
        <f t="shared" si="21"/>
        <v>1.2504583581220381</v>
      </c>
      <c r="AJ55" s="1">
        <f t="shared" si="22"/>
        <v>-0.6762243808638424</v>
      </c>
      <c r="AK55" s="1">
        <f t="shared" si="23"/>
        <v>-0.12726429896535479</v>
      </c>
      <c r="AL55" s="1">
        <f t="shared" si="24"/>
        <v>-0.47012692428043407</v>
      </c>
      <c r="AM55" s="1">
        <f t="shared" si="25"/>
        <v>-0.23949080475462767</v>
      </c>
      <c r="AN55" s="1">
        <f t="shared" si="33"/>
        <v>-6.6382775605419004</v>
      </c>
      <c r="AO55" s="1">
        <f t="shared" si="33"/>
        <v>-6.6382529726305926</v>
      </c>
      <c r="AP55" s="1">
        <f t="shared" si="33"/>
        <v>-6.6381596306599864</v>
      </c>
      <c r="AQ55" s="1">
        <f t="shared" si="33"/>
        <v>-6.6378053101688996</v>
      </c>
      <c r="AR55" s="1">
        <f t="shared" si="33"/>
        <v>-6.6364607534995894</v>
      </c>
      <c r="AS55" s="1">
        <f t="shared" si="33"/>
        <v>-6.6313645336593767</v>
      </c>
      <c r="AT55" s="1">
        <f t="shared" si="33"/>
        <v>-6.6121324204976624</v>
      </c>
      <c r="AU55" s="1">
        <f t="shared" si="27"/>
        <v>-6.5406087462681928</v>
      </c>
      <c r="AW55" s="1">
        <v>600</v>
      </c>
      <c r="AX55" s="1">
        <f t="shared" si="0"/>
        <v>-2.148066970204341E-4</v>
      </c>
      <c r="AY55" s="1">
        <f t="shared" si="1"/>
        <v>-9.1952993000526916E-3</v>
      </c>
      <c r="AZ55" s="1">
        <f t="shared" si="2"/>
        <v>8.9804926030322575E-3</v>
      </c>
      <c r="BA55" s="1">
        <f t="shared" si="3"/>
        <v>0.73822980997510523</v>
      </c>
      <c r="BB55" s="1">
        <f t="shared" si="4"/>
        <v>0.74546298068130379</v>
      </c>
      <c r="BC55" s="1">
        <f t="shared" si="5"/>
        <v>2.7700694694720034</v>
      </c>
      <c r="BD55" s="1">
        <f t="shared" si="6"/>
        <v>5.3211806817457861</v>
      </c>
      <c r="BE55" s="1">
        <f t="shared" si="29"/>
        <v>-3.6331043379960284</v>
      </c>
      <c r="BF55" s="1">
        <f t="shared" si="29"/>
        <v>-3.6331413046000889</v>
      </c>
      <c r="BG55" s="1">
        <f t="shared" si="29"/>
        <v>-3.6329920560079048</v>
      </c>
      <c r="BH55" s="1">
        <f t="shared" si="29"/>
        <v>-3.6335947039142176</v>
      </c>
      <c r="BI55" s="1">
        <f t="shared" si="29"/>
        <v>-3.6311624740458561</v>
      </c>
      <c r="BJ55" s="1">
        <f t="shared" si="29"/>
        <v>-3.6409982854120284</v>
      </c>
      <c r="BK55" s="1">
        <f t="shared" si="29"/>
        <v>-3.6015312758342453</v>
      </c>
      <c r="BL55" s="1">
        <f t="shared" si="8"/>
        <v>-3.7657042780676768</v>
      </c>
    </row>
    <row r="56" spans="1:64" x14ac:dyDescent="0.2">
      <c r="A56" s="1" t="s">
        <v>126</v>
      </c>
      <c r="C56" s="54">
        <v>42532.413</v>
      </c>
      <c r="D56" s="54"/>
      <c r="E56" s="1">
        <f t="shared" si="11"/>
        <v>-4775.9950827780813</v>
      </c>
      <c r="F56" s="1">
        <f t="shared" si="12"/>
        <v>-4776</v>
      </c>
      <c r="G56" s="1">
        <f t="shared" si="13"/>
        <v>3.3800000019255094E-3</v>
      </c>
      <c r="I56" s="1">
        <f t="shared" si="32"/>
        <v>3.3800000019255094E-3</v>
      </c>
      <c r="Q56" s="112">
        <f t="shared" si="14"/>
        <v>27513.913</v>
      </c>
      <c r="S56" s="2">
        <v>0.1</v>
      </c>
      <c r="Z56" s="1">
        <f t="shared" si="15"/>
        <v>-4776</v>
      </c>
      <c r="AA56" s="1">
        <f t="shared" si="16"/>
        <v>4.54815561813658E-3</v>
      </c>
      <c r="AB56" s="1">
        <f t="shared" si="17"/>
        <v>1.3629421110433394E-2</v>
      </c>
      <c r="AC56" s="1">
        <f t="shared" si="18"/>
        <v>3.3800000019255094E-3</v>
      </c>
      <c r="AE56" s="1">
        <f t="shared" si="19"/>
        <v>1.3645875436854663E-7</v>
      </c>
      <c r="AF56" s="1">
        <f t="shared" si="28"/>
        <v>3.3800000019255094E-3</v>
      </c>
      <c r="AG56" s="2"/>
      <c r="AH56" s="1">
        <f t="shared" si="20"/>
        <v>-1.0249421108507885E-2</v>
      </c>
      <c r="AI56" s="1">
        <f t="shared" si="21"/>
        <v>1.2504583581220381</v>
      </c>
      <c r="AJ56" s="1">
        <f t="shared" si="22"/>
        <v>-0.6762243808638424</v>
      </c>
      <c r="AK56" s="1">
        <f t="shared" si="23"/>
        <v>-0.12726429896535479</v>
      </c>
      <c r="AL56" s="1">
        <f t="shared" si="24"/>
        <v>-0.47012692428043407</v>
      </c>
      <c r="AM56" s="1">
        <f t="shared" si="25"/>
        <v>-0.23949080475462767</v>
      </c>
      <c r="AN56" s="1">
        <f t="shared" si="33"/>
        <v>-6.6382775605419004</v>
      </c>
      <c r="AO56" s="1">
        <f t="shared" si="33"/>
        <v>-6.6382529726305926</v>
      </c>
      <c r="AP56" s="1">
        <f t="shared" si="33"/>
        <v>-6.6381596306599864</v>
      </c>
      <c r="AQ56" s="1">
        <f t="shared" si="33"/>
        <v>-6.6378053101688996</v>
      </c>
      <c r="AR56" s="1">
        <f t="shared" si="33"/>
        <v>-6.6364607534995894</v>
      </c>
      <c r="AS56" s="1">
        <f t="shared" si="33"/>
        <v>-6.6313645336593767</v>
      </c>
      <c r="AT56" s="1">
        <f t="shared" si="33"/>
        <v>-6.6121324204976624</v>
      </c>
      <c r="AU56" s="1">
        <f t="shared" si="27"/>
        <v>-6.5406087462681928</v>
      </c>
      <c r="AW56" s="1">
        <v>800</v>
      </c>
      <c r="AX56" s="1">
        <f t="shared" si="0"/>
        <v>-2.882826170552983E-4</v>
      </c>
      <c r="AY56" s="1">
        <f t="shared" si="1"/>
        <v>-1.0056761478800197E-2</v>
      </c>
      <c r="AZ56" s="1">
        <f t="shared" si="2"/>
        <v>9.7684788617448982E-3</v>
      </c>
      <c r="BA56" s="1">
        <f t="shared" si="3"/>
        <v>0.73231773940938383</v>
      </c>
      <c r="BB56" s="1">
        <f t="shared" si="4"/>
        <v>0.78602317275581945</v>
      </c>
      <c r="BC56" s="1">
        <f t="shared" si="5"/>
        <v>2.8331897838434328</v>
      </c>
      <c r="BD56" s="1">
        <f t="shared" si="6"/>
        <v>6.4335418176036283</v>
      </c>
      <c r="BE56" s="1">
        <f t="shared" si="29"/>
        <v>-3.5507053808609399</v>
      </c>
      <c r="BF56" s="1">
        <f t="shared" si="29"/>
        <v>-3.550745702678078</v>
      </c>
      <c r="BG56" s="1">
        <f t="shared" si="29"/>
        <v>-3.5505892690170753</v>
      </c>
      <c r="BH56" s="1">
        <f t="shared" si="29"/>
        <v>-3.5511962327680067</v>
      </c>
      <c r="BI56" s="1">
        <f t="shared" si="29"/>
        <v>-3.5488420996842511</v>
      </c>
      <c r="BJ56" s="1">
        <f t="shared" si="29"/>
        <v>-3.5579862157308684</v>
      </c>
      <c r="BK56" s="1">
        <f t="shared" si="29"/>
        <v>-3.5226650718683956</v>
      </c>
      <c r="BL56" s="1">
        <f t="shared" si="8"/>
        <v>-3.6624712249352172</v>
      </c>
    </row>
    <row r="57" spans="1:64" x14ac:dyDescent="0.2">
      <c r="A57" s="55" t="s">
        <v>127</v>
      </c>
      <c r="B57" s="55"/>
      <c r="C57" s="58">
        <v>42532.413999999997</v>
      </c>
      <c r="D57" s="58"/>
      <c r="E57" s="1">
        <f t="shared" si="11"/>
        <v>-4775.9936279787025</v>
      </c>
      <c r="F57" s="1">
        <f t="shared" si="12"/>
        <v>-4776</v>
      </c>
      <c r="G57" s="1">
        <f t="shared" si="13"/>
        <v>4.3799999984912574E-3</v>
      </c>
      <c r="I57" s="1">
        <f t="shared" si="32"/>
        <v>4.3799999984912574E-3</v>
      </c>
      <c r="Q57" s="112">
        <f t="shared" si="14"/>
        <v>27513.913999999997</v>
      </c>
      <c r="S57" s="2">
        <v>0.1</v>
      </c>
      <c r="Z57" s="1">
        <f t="shared" si="15"/>
        <v>-4776</v>
      </c>
      <c r="AA57" s="1">
        <f t="shared" si="16"/>
        <v>4.54815561813658E-3</v>
      </c>
      <c r="AB57" s="1">
        <f t="shared" si="17"/>
        <v>1.4629421106999142E-2</v>
      </c>
      <c r="AC57" s="1">
        <f t="shared" si="18"/>
        <v>4.3799999984912574E-3</v>
      </c>
      <c r="AE57" s="1">
        <f t="shared" si="19"/>
        <v>2.8276312418302403E-9</v>
      </c>
      <c r="AF57" s="1">
        <f t="shared" si="28"/>
        <v>4.3799999984912574E-3</v>
      </c>
      <c r="AG57" s="2"/>
      <c r="AH57" s="1">
        <f t="shared" si="20"/>
        <v>-1.0249421108507885E-2</v>
      </c>
      <c r="AI57" s="1">
        <f t="shared" si="21"/>
        <v>1.2504583581220381</v>
      </c>
      <c r="AJ57" s="1">
        <f t="shared" si="22"/>
        <v>-0.6762243808638424</v>
      </c>
      <c r="AK57" s="1">
        <f t="shared" si="23"/>
        <v>-0.12726429896535479</v>
      </c>
      <c r="AL57" s="1">
        <f t="shared" si="24"/>
        <v>-0.47012692428043407</v>
      </c>
      <c r="AM57" s="1">
        <f t="shared" si="25"/>
        <v>-0.23949080475462767</v>
      </c>
      <c r="AN57" s="1">
        <f t="shared" si="33"/>
        <v>-6.6382775605419004</v>
      </c>
      <c r="AO57" s="1">
        <f t="shared" si="33"/>
        <v>-6.6382529726305926</v>
      </c>
      <c r="AP57" s="1">
        <f t="shared" si="33"/>
        <v>-6.6381596306599864</v>
      </c>
      <c r="AQ57" s="1">
        <f t="shared" si="33"/>
        <v>-6.6378053101688996</v>
      </c>
      <c r="AR57" s="1">
        <f t="shared" si="33"/>
        <v>-6.6364607534995894</v>
      </c>
      <c r="AS57" s="1">
        <f t="shared" si="33"/>
        <v>-6.6313645336593767</v>
      </c>
      <c r="AT57" s="1">
        <f t="shared" si="33"/>
        <v>-6.6121324204976624</v>
      </c>
      <c r="AU57" s="1">
        <f t="shared" si="27"/>
        <v>-6.5406087462681928</v>
      </c>
      <c r="AW57" s="1">
        <v>1000</v>
      </c>
      <c r="AX57" s="1">
        <f t="shared" si="0"/>
        <v>-4.3081347050313856E-4</v>
      </c>
      <c r="AY57" s="1">
        <f t="shared" si="1"/>
        <v>-1.0915990520148782E-2</v>
      </c>
      <c r="AZ57" s="1">
        <f t="shared" si="2"/>
        <v>1.0485177049645644E-2</v>
      </c>
      <c r="BA57" s="1">
        <f t="shared" si="3"/>
        <v>0.72753434693020291</v>
      </c>
      <c r="BB57" s="1">
        <f t="shared" si="4"/>
        <v>0.82293321646391238</v>
      </c>
      <c r="BC57" s="1">
        <f t="shared" si="5"/>
        <v>2.8953950400338155</v>
      </c>
      <c r="BD57" s="1">
        <f t="shared" si="6"/>
        <v>8.0824811427772083</v>
      </c>
      <c r="BE57" s="1">
        <f t="shared" si="29"/>
        <v>-3.4689061958748728</v>
      </c>
      <c r="BF57" s="1">
        <f t="shared" si="29"/>
        <v>-3.4689461683591158</v>
      </c>
      <c r="BG57" s="1">
        <f t="shared" si="29"/>
        <v>-3.4687959100207841</v>
      </c>
      <c r="BH57" s="1">
        <f t="shared" si="29"/>
        <v>-3.4693607775412074</v>
      </c>
      <c r="BI57" s="1">
        <f t="shared" si="29"/>
        <v>-3.4672378268333888</v>
      </c>
      <c r="BJ57" s="1">
        <f t="shared" si="29"/>
        <v>-3.4752245352390543</v>
      </c>
      <c r="BK57" s="1">
        <f t="shared" si="29"/>
        <v>-3.4452874682060828</v>
      </c>
      <c r="BL57" s="1">
        <f t="shared" si="8"/>
        <v>-3.5592381718027584</v>
      </c>
    </row>
    <row r="58" spans="1:64" x14ac:dyDescent="0.2">
      <c r="A58" s="55" t="s">
        <v>127</v>
      </c>
      <c r="B58" s="55"/>
      <c r="C58" s="58">
        <v>42532.415000000001</v>
      </c>
      <c r="D58" s="58"/>
      <c r="E58" s="1">
        <f t="shared" si="11"/>
        <v>-4775.9921731793138</v>
      </c>
      <c r="F58" s="1">
        <f t="shared" si="12"/>
        <v>-4776</v>
      </c>
      <c r="G58" s="1">
        <f t="shared" si="13"/>
        <v>5.380000002332963E-3</v>
      </c>
      <c r="I58" s="1">
        <f t="shared" si="32"/>
        <v>5.380000002332963E-3</v>
      </c>
      <c r="Q58" s="112">
        <f t="shared" si="14"/>
        <v>27513.915000000001</v>
      </c>
      <c r="S58" s="2">
        <v>0.1</v>
      </c>
      <c r="Z58" s="1">
        <f t="shared" si="15"/>
        <v>-4776</v>
      </c>
      <c r="AA58" s="1">
        <f t="shared" si="16"/>
        <v>4.54815561813658E-3</v>
      </c>
      <c r="AB58" s="1">
        <f t="shared" si="17"/>
        <v>1.5629421110840848E-2</v>
      </c>
      <c r="AC58" s="1">
        <f t="shared" si="18"/>
        <v>5.380000002332963E-3</v>
      </c>
      <c r="AE58" s="1">
        <f t="shared" si="19"/>
        <v>6.9196507951905982E-8</v>
      </c>
      <c r="AF58" s="1">
        <f t="shared" si="28"/>
        <v>5.380000002332963E-3</v>
      </c>
      <c r="AG58" s="2"/>
      <c r="AH58" s="1">
        <f t="shared" si="20"/>
        <v>-1.0249421108507885E-2</v>
      </c>
      <c r="AI58" s="1">
        <f t="shared" si="21"/>
        <v>1.2504583581220381</v>
      </c>
      <c r="AJ58" s="1">
        <f t="shared" si="22"/>
        <v>-0.6762243808638424</v>
      </c>
      <c r="AK58" s="1">
        <f t="shared" si="23"/>
        <v>-0.12726429896535479</v>
      </c>
      <c r="AL58" s="1">
        <f t="shared" si="24"/>
        <v>-0.47012692428043407</v>
      </c>
      <c r="AM58" s="1">
        <f t="shared" si="25"/>
        <v>-0.23949080475462767</v>
      </c>
      <c r="AN58" s="1">
        <f t="shared" si="33"/>
        <v>-6.6382775605419004</v>
      </c>
      <c r="AO58" s="1">
        <f t="shared" si="33"/>
        <v>-6.6382529726305926</v>
      </c>
      <c r="AP58" s="1">
        <f t="shared" si="33"/>
        <v>-6.6381596306599864</v>
      </c>
      <c r="AQ58" s="1">
        <f t="shared" si="33"/>
        <v>-6.6378053101688996</v>
      </c>
      <c r="AR58" s="1">
        <f t="shared" si="33"/>
        <v>-6.6364607534995894</v>
      </c>
      <c r="AS58" s="1">
        <f t="shared" si="33"/>
        <v>-6.6313645336593767</v>
      </c>
      <c r="AT58" s="1">
        <f t="shared" si="33"/>
        <v>-6.6121324204976624</v>
      </c>
      <c r="AU58" s="1">
        <f t="shared" si="27"/>
        <v>-6.5406087462681928</v>
      </c>
      <c r="AW58" s="1">
        <v>1200</v>
      </c>
      <c r="AX58" s="1">
        <f t="shared" si="0"/>
        <v>-6.4477799838596507E-4</v>
      </c>
      <c r="AY58" s="1">
        <f t="shared" si="1"/>
        <v>-1.1772986424098452E-2</v>
      </c>
      <c r="AZ58" s="1">
        <f t="shared" si="2"/>
        <v>1.1128208425712487E-2</v>
      </c>
      <c r="BA58" s="1">
        <f t="shared" si="3"/>
        <v>0.72384203181600504</v>
      </c>
      <c r="BB58" s="1">
        <f t="shared" si="4"/>
        <v>0.85628795309761629</v>
      </c>
      <c r="BC58" s="1">
        <f t="shared" si="5"/>
        <v>2.9568796340755115</v>
      </c>
      <c r="BD58" s="1">
        <f t="shared" si="6"/>
        <v>10.79680406796944</v>
      </c>
      <c r="BE58" s="1">
        <f t="shared" si="29"/>
        <v>-3.3875826529762874</v>
      </c>
      <c r="BF58" s="1">
        <f t="shared" si="29"/>
        <v>-3.3876180103558475</v>
      </c>
      <c r="BG58" s="1">
        <f t="shared" si="29"/>
        <v>-3.3874882498766539</v>
      </c>
      <c r="BH58" s="1">
        <f t="shared" si="29"/>
        <v>-3.3879644875074928</v>
      </c>
      <c r="BI58" s="1">
        <f t="shared" si="29"/>
        <v>-3.3862169127375146</v>
      </c>
      <c r="BJ58" s="1">
        <f t="shared" si="29"/>
        <v>-3.392633495440994</v>
      </c>
      <c r="BK58" s="1">
        <f t="shared" si="29"/>
        <v>-3.3691231663065402</v>
      </c>
      <c r="BL58" s="1">
        <f t="shared" si="8"/>
        <v>-3.4560051186702987</v>
      </c>
    </row>
    <row r="59" spans="1:64" x14ac:dyDescent="0.2">
      <c r="A59" s="55" t="s">
        <v>125</v>
      </c>
      <c r="B59" s="55"/>
      <c r="C59" s="58">
        <v>42532.417999999998</v>
      </c>
      <c r="D59" s="58"/>
      <c r="E59" s="1">
        <f t="shared" si="11"/>
        <v>-4775.9878087811685</v>
      </c>
      <c r="F59" s="1">
        <f t="shared" si="12"/>
        <v>-4776</v>
      </c>
      <c r="G59" s="1">
        <f t="shared" si="13"/>
        <v>8.3799999993061647E-3</v>
      </c>
      <c r="I59" s="1">
        <f t="shared" si="32"/>
        <v>8.3799999993061647E-3</v>
      </c>
      <c r="Q59" s="112">
        <f t="shared" si="14"/>
        <v>27513.917999999998</v>
      </c>
      <c r="S59" s="2">
        <v>0.1</v>
      </c>
      <c r="Z59" s="1">
        <f t="shared" si="15"/>
        <v>-4776</v>
      </c>
      <c r="AA59" s="1">
        <f t="shared" si="16"/>
        <v>4.54815561813658E-3</v>
      </c>
      <c r="AB59" s="1">
        <f t="shared" si="17"/>
        <v>1.862942110781405E-2</v>
      </c>
      <c r="AC59" s="1">
        <f t="shared" si="18"/>
        <v>8.3799999993061647E-3</v>
      </c>
      <c r="AE59" s="1">
        <f t="shared" si="19"/>
        <v>1.4683031361500918E-6</v>
      </c>
      <c r="AF59" s="1">
        <f t="shared" si="28"/>
        <v>8.3799999993061647E-3</v>
      </c>
      <c r="AG59" s="2"/>
      <c r="AH59" s="1">
        <f t="shared" si="20"/>
        <v>-1.0249421108507885E-2</v>
      </c>
      <c r="AI59" s="1">
        <f t="shared" si="21"/>
        <v>1.2504583581220381</v>
      </c>
      <c r="AJ59" s="1">
        <f t="shared" si="22"/>
        <v>-0.6762243808638424</v>
      </c>
      <c r="AK59" s="1">
        <f t="shared" si="23"/>
        <v>-0.12726429896535479</v>
      </c>
      <c r="AL59" s="1">
        <f t="shared" si="24"/>
        <v>-0.47012692428043407</v>
      </c>
      <c r="AM59" s="1">
        <f t="shared" si="25"/>
        <v>-0.23949080475462767</v>
      </c>
      <c r="AN59" s="1">
        <f t="shared" si="33"/>
        <v>-6.6382775605419004</v>
      </c>
      <c r="AO59" s="1">
        <f t="shared" si="33"/>
        <v>-6.6382529726305926</v>
      </c>
      <c r="AP59" s="1">
        <f t="shared" si="33"/>
        <v>-6.6381596306599864</v>
      </c>
      <c r="AQ59" s="1">
        <f t="shared" si="33"/>
        <v>-6.6378053101688996</v>
      </c>
      <c r="AR59" s="1">
        <f t="shared" si="33"/>
        <v>-6.6364607534995894</v>
      </c>
      <c r="AS59" s="1">
        <f t="shared" si="33"/>
        <v>-6.6313645336593767</v>
      </c>
      <c r="AT59" s="1">
        <f t="shared" si="33"/>
        <v>-6.6121324204976624</v>
      </c>
      <c r="AU59" s="1">
        <f t="shared" si="27"/>
        <v>-6.5406087462681928</v>
      </c>
      <c r="AW59" s="1">
        <v>1400</v>
      </c>
      <c r="AX59" s="1">
        <f t="shared" si="0"/>
        <v>-9.3238631896833991E-4</v>
      </c>
      <c r="AY59" s="1">
        <f t="shared" si="1"/>
        <v>-1.2627749190649198E-2</v>
      </c>
      <c r="AZ59" s="1">
        <f t="shared" si="2"/>
        <v>1.1695362871680859E-2</v>
      </c>
      <c r="BA59" s="1">
        <f t="shared" si="3"/>
        <v>0.72121187889052618</v>
      </c>
      <c r="BB59" s="1">
        <f t="shared" si="4"/>
        <v>0.88615883646553084</v>
      </c>
      <c r="BC59" s="1">
        <f t="shared" si="5"/>
        <v>3.0178291894999076</v>
      </c>
      <c r="BD59" s="1">
        <f t="shared" si="6"/>
        <v>16.139225445469105</v>
      </c>
      <c r="BE59" s="1">
        <f t="shared" si="29"/>
        <v>-3.3066141740966128</v>
      </c>
      <c r="BF59" s="1">
        <f t="shared" si="29"/>
        <v>-3.3066407784789438</v>
      </c>
      <c r="BG59" s="1">
        <f t="shared" si="29"/>
        <v>-3.3065447758505759</v>
      </c>
      <c r="BH59" s="1">
        <f t="shared" si="29"/>
        <v>-3.3068912111417359</v>
      </c>
      <c r="BI59" s="1">
        <f t="shared" si="29"/>
        <v>-3.30564115791972</v>
      </c>
      <c r="BJ59" s="1">
        <f t="shared" si="29"/>
        <v>-3.3101529961157112</v>
      </c>
      <c r="BK59" s="1">
        <f t="shared" si="29"/>
        <v>-3.2938839488744787</v>
      </c>
      <c r="BL59" s="1">
        <f t="shared" si="8"/>
        <v>-3.352772065537839</v>
      </c>
    </row>
    <row r="60" spans="1:64" x14ac:dyDescent="0.2">
      <c r="A60" s="59" t="s">
        <v>128</v>
      </c>
      <c r="B60" s="60" t="s">
        <v>129</v>
      </c>
      <c r="C60" s="59">
        <v>42534.472999999998</v>
      </c>
      <c r="D60" s="59" t="s">
        <v>59</v>
      </c>
      <c r="E60" s="1">
        <f t="shared" si="11"/>
        <v>-4772.9981960487639</v>
      </c>
      <c r="F60" s="1">
        <f t="shared" si="12"/>
        <v>-4773</v>
      </c>
      <c r="G60" s="56">
        <f t="shared" si="13"/>
        <v>1.2399999977787957E-3</v>
      </c>
      <c r="H60" s="56">
        <f>G60</f>
        <v>1.2399999977787957E-3</v>
      </c>
      <c r="Q60" s="112">
        <f t="shared" si="14"/>
        <v>27515.972999999998</v>
      </c>
      <c r="S60" s="2">
        <v>0.1</v>
      </c>
      <c r="T60" s="1" t="s">
        <v>59</v>
      </c>
      <c r="Z60" s="1">
        <f t="shared" si="15"/>
        <v>-4773</v>
      </c>
      <c r="AA60" s="1">
        <f t="shared" si="16"/>
        <v>4.5161937511152359E-3</v>
      </c>
      <c r="AB60" s="1">
        <f t="shared" si="17"/>
        <v>1.1507544142325032E-2</v>
      </c>
      <c r="AC60" s="1">
        <f t="shared" si="18"/>
        <v>1.2399999977787957E-3</v>
      </c>
      <c r="AE60" s="1">
        <f t="shared" si="19"/>
        <v>1.0733445509400712E-6</v>
      </c>
      <c r="AF60" s="1">
        <f t="shared" si="28"/>
        <v>1.2399999977787957E-3</v>
      </c>
      <c r="AG60" s="2"/>
      <c r="AH60" s="1">
        <f t="shared" si="20"/>
        <v>-1.0267544144546236E-2</v>
      </c>
      <c r="AI60" s="1">
        <f t="shared" si="21"/>
        <v>1.2508061019560308</v>
      </c>
      <c r="AJ60" s="1">
        <f t="shared" si="22"/>
        <v>-0.67824027161374911</v>
      </c>
      <c r="AK60" s="1">
        <f t="shared" si="23"/>
        <v>-0.1265776053097519</v>
      </c>
      <c r="AL60" s="1">
        <f t="shared" si="24"/>
        <v>-0.46738708022316205</v>
      </c>
      <c r="AM60" s="1">
        <f t="shared" si="25"/>
        <v>-0.23804278385595432</v>
      </c>
      <c r="AN60" s="1">
        <f t="shared" si="33"/>
        <v>-6.636175024086528</v>
      </c>
      <c r="AO60" s="1">
        <f t="shared" si="33"/>
        <v>-6.6361504748281543</v>
      </c>
      <c r="AP60" s="1">
        <f t="shared" si="33"/>
        <v>-6.6360573519695425</v>
      </c>
      <c r="AQ60" s="1">
        <f t="shared" si="33"/>
        <v>-6.6357041374594736</v>
      </c>
      <c r="AR60" s="1">
        <f t="shared" si="33"/>
        <v>-6.634364813318018</v>
      </c>
      <c r="AS60" s="1">
        <f t="shared" si="33"/>
        <v>-6.629292282817822</v>
      </c>
      <c r="AT60" s="1">
        <f t="shared" si="33"/>
        <v>-6.6101631439717252</v>
      </c>
      <c r="AU60" s="1">
        <f t="shared" si="27"/>
        <v>-6.5390602504712056</v>
      </c>
      <c r="AW60" s="1">
        <v>1600</v>
      </c>
      <c r="AX60" s="1">
        <f t="shared" si="0"/>
        <v>-1.2957142664842356E-3</v>
      </c>
      <c r="AY60" s="1">
        <f t="shared" si="1"/>
        <v>-1.3480278819801027E-2</v>
      </c>
      <c r="AZ60" s="1">
        <f t="shared" si="2"/>
        <v>1.2184564553316792E-2</v>
      </c>
      <c r="BA60" s="1">
        <f t="shared" si="3"/>
        <v>0.71962335357816876</v>
      </c>
      <c r="BB60" s="1">
        <f t="shared" si="4"/>
        <v>0.91259336933641655</v>
      </c>
      <c r="BC60" s="1">
        <f t="shared" si="5"/>
        <v>3.0784229297242018</v>
      </c>
      <c r="BD60" s="1">
        <f t="shared" si="6"/>
        <v>31.650207795999989</v>
      </c>
      <c r="BE60" s="1">
        <f t="shared" si="29"/>
        <v>-3.2258827594872632</v>
      </c>
      <c r="BF60" s="1">
        <f t="shared" si="29"/>
        <v>-3.2258973167187959</v>
      </c>
      <c r="BG60" s="1">
        <f t="shared" si="29"/>
        <v>-3.225845315434301</v>
      </c>
      <c r="BH60" s="1">
        <f t="shared" si="29"/>
        <v>-3.2260310752658183</v>
      </c>
      <c r="BI60" s="1">
        <f t="shared" si="29"/>
        <v>-3.2253675143566576</v>
      </c>
      <c r="BJ60" s="1">
        <f t="shared" si="29"/>
        <v>-3.2277380215641855</v>
      </c>
      <c r="BK60" s="1">
        <f t="shared" si="29"/>
        <v>-3.2192717486831954</v>
      </c>
      <c r="BL60" s="1">
        <f t="shared" si="8"/>
        <v>-3.2495390124053793</v>
      </c>
    </row>
    <row r="61" spans="1:64" x14ac:dyDescent="0.2">
      <c r="A61" s="55" t="s">
        <v>125</v>
      </c>
      <c r="B61" s="55"/>
      <c r="C61" s="58">
        <v>42543.409</v>
      </c>
      <c r="D61" s="58"/>
      <c r="E61" s="1">
        <f t="shared" si="11"/>
        <v>-4759.9981087607994</v>
      </c>
      <c r="F61" s="1">
        <f t="shared" si="12"/>
        <v>-4760</v>
      </c>
      <c r="G61" s="1">
        <f t="shared" si="13"/>
        <v>1.3000000035390258E-3</v>
      </c>
      <c r="I61" s="1">
        <f>G61</f>
        <v>1.3000000035390258E-3</v>
      </c>
      <c r="Q61" s="112">
        <f t="shared" si="14"/>
        <v>27524.909</v>
      </c>
      <c r="S61" s="2">
        <v>0.1</v>
      </c>
      <c r="Z61" s="1">
        <f t="shared" si="15"/>
        <v>-4760</v>
      </c>
      <c r="AA61" s="1">
        <f t="shared" si="16"/>
        <v>4.3781666450857567E-3</v>
      </c>
      <c r="AB61" s="1">
        <f t="shared" si="17"/>
        <v>1.164560879267902E-2</v>
      </c>
      <c r="AC61" s="1">
        <f t="shared" si="18"/>
        <v>1.3000000035390258E-3</v>
      </c>
      <c r="AE61" s="1">
        <f t="shared" si="19"/>
        <v>9.4751098731310814E-7</v>
      </c>
      <c r="AF61" s="1">
        <f t="shared" si="28"/>
        <v>1.3000000035390258E-3</v>
      </c>
      <c r="AG61" s="2"/>
      <c r="AH61" s="1">
        <f t="shared" si="20"/>
        <v>-1.0345608789139994E-2</v>
      </c>
      <c r="AI61" s="1">
        <f t="shared" si="21"/>
        <v>1.2522933613241387</v>
      </c>
      <c r="AJ61" s="1">
        <f t="shared" si="22"/>
        <v>-0.68692946475306649</v>
      </c>
      <c r="AK61" s="1">
        <f t="shared" si="23"/>
        <v>-0.12358661244689025</v>
      </c>
      <c r="AL61" s="1">
        <f t="shared" si="24"/>
        <v>-0.45549695573116561</v>
      </c>
      <c r="AM61" s="1">
        <f t="shared" si="25"/>
        <v>-0.23176965212113812</v>
      </c>
      <c r="AN61" s="1">
        <f t="shared" si="33"/>
        <v>-6.6270573372573836</v>
      </c>
      <c r="AO61" s="1">
        <f t="shared" si="33"/>
        <v>-6.6270329730823967</v>
      </c>
      <c r="AP61" s="1">
        <f t="shared" si="33"/>
        <v>-6.6269408578062077</v>
      </c>
      <c r="AQ61" s="1">
        <f t="shared" si="33"/>
        <v>-6.6265926188225963</v>
      </c>
      <c r="AR61" s="1">
        <f t="shared" si="33"/>
        <v>-6.6252765033006247</v>
      </c>
      <c r="AS61" s="1">
        <f t="shared" si="33"/>
        <v>-6.6203079895080519</v>
      </c>
      <c r="AT61" s="1">
        <f t="shared" si="33"/>
        <v>-6.601627655177734</v>
      </c>
      <c r="AU61" s="1">
        <f t="shared" si="27"/>
        <v>-6.5323501020175971</v>
      </c>
      <c r="AW61" s="1">
        <v>1800</v>
      </c>
      <c r="AX61" s="1">
        <f t="shared" si="0"/>
        <v>-1.7367318966905326E-3</v>
      </c>
      <c r="AY61" s="1">
        <f t="shared" si="1"/>
        <v>-1.4330575311553937E-2</v>
      </c>
      <c r="AZ61" s="1">
        <f t="shared" si="2"/>
        <v>1.2593843414863404E-2</v>
      </c>
      <c r="BA61" s="1">
        <f t="shared" si="3"/>
        <v>0.71906408003365008</v>
      </c>
      <c r="BB61" s="1">
        <f t="shared" si="4"/>
        <v>0.93561444060952337</v>
      </c>
      <c r="BC61" s="1">
        <f t="shared" si="5"/>
        <v>3.138835880563144</v>
      </c>
      <c r="BD61" s="1">
        <f t="shared" si="6"/>
        <v>725.48545492616063</v>
      </c>
      <c r="BE61" s="1">
        <f t="shared" si="29"/>
        <v>-3.145272089173377</v>
      </c>
      <c r="BF61" s="1">
        <f t="shared" si="29"/>
        <v>-3.1452727401543221</v>
      </c>
      <c r="BG61" s="1">
        <f t="shared" si="29"/>
        <v>-3.145270422960861</v>
      </c>
      <c r="BH61" s="1">
        <f t="shared" si="29"/>
        <v>-3.1452786711064258</v>
      </c>
      <c r="BI61" s="1">
        <f t="shared" si="29"/>
        <v>-3.1452493114937026</v>
      </c>
      <c r="BJ61" s="1">
        <f t="shared" si="29"/>
        <v>-3.1453538182549337</v>
      </c>
      <c r="BK61" s="1">
        <f t="shared" si="29"/>
        <v>-3.144981822275831</v>
      </c>
      <c r="BL61" s="1">
        <f t="shared" si="8"/>
        <v>-3.1463059592729197</v>
      </c>
    </row>
    <row r="62" spans="1:64" x14ac:dyDescent="0.2">
      <c r="A62" s="55" t="s">
        <v>130</v>
      </c>
      <c r="B62" s="55"/>
      <c r="C62" s="58">
        <v>42578.468000000001</v>
      </c>
      <c r="D62" s="58"/>
      <c r="E62" s="1">
        <f t="shared" si="11"/>
        <v>-4708.9942971864139</v>
      </c>
      <c r="F62" s="1">
        <f t="shared" si="12"/>
        <v>-4709</v>
      </c>
      <c r="G62" s="1">
        <f t="shared" si="13"/>
        <v>3.9200000028358772E-3</v>
      </c>
      <c r="I62" s="1">
        <f>G62</f>
        <v>3.9200000028358772E-3</v>
      </c>
      <c r="Q62" s="112">
        <f t="shared" si="14"/>
        <v>27559.968000000001</v>
      </c>
      <c r="S62" s="2">
        <v>0.1</v>
      </c>
      <c r="Z62" s="1">
        <f t="shared" si="15"/>
        <v>-4709</v>
      </c>
      <c r="AA62" s="1">
        <f t="shared" si="16"/>
        <v>3.8443090487012815E-3</v>
      </c>
      <c r="AB62" s="1">
        <f t="shared" si="17"/>
        <v>1.4564320151656837E-2</v>
      </c>
      <c r="AC62" s="1">
        <f t="shared" si="18"/>
        <v>3.9200000028358772E-3</v>
      </c>
      <c r="AE62" s="1">
        <f t="shared" si="19"/>
        <v>5.729120537805481E-10</v>
      </c>
      <c r="AF62" s="1">
        <f t="shared" si="28"/>
        <v>3.9200000028358772E-3</v>
      </c>
      <c r="AG62" s="2"/>
      <c r="AH62" s="1">
        <f t="shared" si="20"/>
        <v>-1.064432014882096E-2</v>
      </c>
      <c r="AI62" s="1">
        <f t="shared" si="21"/>
        <v>1.2578111689329268</v>
      </c>
      <c r="AJ62" s="1">
        <f t="shared" si="22"/>
        <v>-0.72025208355929771</v>
      </c>
      <c r="AK62" s="1">
        <f t="shared" si="23"/>
        <v>-0.1116198553921665</v>
      </c>
      <c r="AL62" s="1">
        <f t="shared" si="24"/>
        <v>-0.40858671757318921</v>
      </c>
      <c r="AM62" s="1">
        <f t="shared" si="25"/>
        <v>-0.20718373521993114</v>
      </c>
      <c r="AN62" s="1">
        <f t="shared" si="33"/>
        <v>-6.5911868153410298</v>
      </c>
      <c r="AO62" s="1">
        <f t="shared" si="33"/>
        <v>-6.5911634559232795</v>
      </c>
      <c r="AP62" s="1">
        <f t="shared" si="33"/>
        <v>-6.5910762034637447</v>
      </c>
      <c r="AQ62" s="1">
        <f t="shared" si="33"/>
        <v>-6.5907503181256555</v>
      </c>
      <c r="AR62" s="1">
        <f t="shared" si="33"/>
        <v>-6.5895334439932327</v>
      </c>
      <c r="AS62" s="1">
        <f t="shared" si="33"/>
        <v>-6.5849936871578922</v>
      </c>
      <c r="AT62" s="1">
        <f t="shared" si="33"/>
        <v>-6.5681129289853919</v>
      </c>
      <c r="AU62" s="1">
        <f t="shared" si="27"/>
        <v>-6.5060256734688195</v>
      </c>
      <c r="AW62" s="1">
        <v>2000</v>
      </c>
      <c r="AX62" s="1">
        <f t="shared" si="0"/>
        <v>-2.2573265596827156E-3</v>
      </c>
      <c r="AY62" s="1">
        <f t="shared" si="1"/>
        <v>-1.5178638665907931E-2</v>
      </c>
      <c r="AZ62" s="1">
        <f t="shared" si="2"/>
        <v>1.2921312106225215E-2</v>
      </c>
      <c r="BA62" s="1">
        <f t="shared" si="3"/>
        <v>0.71952970590946763</v>
      </c>
      <c r="BB62" s="1">
        <f t="shared" si="4"/>
        <v>0.9552194844398636</v>
      </c>
      <c r="BC62" s="1">
        <f t="shared" si="5"/>
        <v>-3.083944352977118</v>
      </c>
      <c r="BD62" s="1">
        <f t="shared" si="6"/>
        <v>-34.683521635643871</v>
      </c>
      <c r="BE62" s="1">
        <f t="shared" si="29"/>
        <v>-3.0646666843455805</v>
      </c>
      <c r="BF62" s="1">
        <f t="shared" si="29"/>
        <v>-3.0646533450715614</v>
      </c>
      <c r="BG62" s="1">
        <f t="shared" si="29"/>
        <v>-3.0647009672418117</v>
      </c>
      <c r="BH62" s="1">
        <f t="shared" si="29"/>
        <v>-3.064530951857253</v>
      </c>
      <c r="BI62" s="1">
        <f t="shared" si="29"/>
        <v>-3.0651379117012123</v>
      </c>
      <c r="BJ62" s="1">
        <f t="shared" si="29"/>
        <v>-3.0629709164405083</v>
      </c>
      <c r="BK62" s="1">
        <f t="shared" si="29"/>
        <v>-3.0707059947524757</v>
      </c>
      <c r="BL62" s="1">
        <f t="shared" si="8"/>
        <v>-3.04307290614046</v>
      </c>
    </row>
    <row r="63" spans="1:64" x14ac:dyDescent="0.2">
      <c r="A63" s="55" t="s">
        <v>104</v>
      </c>
      <c r="B63" s="55"/>
      <c r="C63" s="58">
        <v>42594.274899999997</v>
      </c>
      <c r="D63" s="58">
        <v>5.0000000000000001E-3</v>
      </c>
      <c r="E63" s="1">
        <f t="shared" si="11"/>
        <v>-4685.9984288166679</v>
      </c>
      <c r="F63" s="1">
        <f t="shared" si="12"/>
        <v>-4686</v>
      </c>
      <c r="G63" s="1">
        <f t="shared" si="13"/>
        <v>1.0800000018207356E-3</v>
      </c>
      <c r="J63" s="1">
        <f>G63</f>
        <v>1.0800000018207356E-3</v>
      </c>
      <c r="Q63" s="112">
        <f t="shared" si="14"/>
        <v>27575.774899999997</v>
      </c>
      <c r="S63" s="2">
        <v>1</v>
      </c>
      <c r="Z63" s="1">
        <f t="shared" si="15"/>
        <v>-4686</v>
      </c>
      <c r="AA63" s="1">
        <f t="shared" si="16"/>
        <v>3.6076572359522406E-3</v>
      </c>
      <c r="AB63" s="1">
        <f t="shared" si="17"/>
        <v>1.1854973131346142E-2</v>
      </c>
      <c r="AC63" s="1">
        <f t="shared" si="18"/>
        <v>1.0800000018207356E-3</v>
      </c>
      <c r="AE63" s="1">
        <f t="shared" si="19"/>
        <v>6.3890510932573293E-6</v>
      </c>
      <c r="AF63" s="1">
        <f t="shared" si="28"/>
        <v>1.0800000018207356E-3</v>
      </c>
      <c r="AG63" s="2"/>
      <c r="AH63" s="1">
        <f t="shared" si="20"/>
        <v>-1.0774973129525406E-2</v>
      </c>
      <c r="AI63" s="1">
        <f t="shared" si="21"/>
        <v>1.2601285921733532</v>
      </c>
      <c r="AJ63" s="1">
        <f t="shared" si="22"/>
        <v>-0.73485459182811996</v>
      </c>
      <c r="AK63" s="1">
        <f t="shared" si="23"/>
        <v>-0.10610705197223957</v>
      </c>
      <c r="AL63" s="1">
        <f t="shared" si="24"/>
        <v>-0.3873000905612049</v>
      </c>
      <c r="AM63" s="1">
        <f t="shared" si="25"/>
        <v>-0.19610756248204142</v>
      </c>
      <c r="AN63" s="1">
        <f t="shared" si="33"/>
        <v>-6.5749599131843262</v>
      </c>
      <c r="AO63" s="1">
        <f t="shared" si="33"/>
        <v>-6.5749371529441794</v>
      </c>
      <c r="AP63" s="1">
        <f t="shared" si="33"/>
        <v>-6.5748525639006328</v>
      </c>
      <c r="AQ63" s="1">
        <f t="shared" si="33"/>
        <v>-6.5745382052710655</v>
      </c>
      <c r="AR63" s="1">
        <f t="shared" si="33"/>
        <v>-6.5733702123062629</v>
      </c>
      <c r="AS63" s="1">
        <f t="shared" si="33"/>
        <v>-6.5690341101072693</v>
      </c>
      <c r="AT63" s="1">
        <f t="shared" si="33"/>
        <v>-6.5529840689922203</v>
      </c>
      <c r="AU63" s="1">
        <f t="shared" si="27"/>
        <v>-6.4941538723585861</v>
      </c>
      <c r="AW63" s="1">
        <v>2200</v>
      </c>
      <c r="AX63" s="1">
        <f t="shared" si="0"/>
        <v>-2.8593206857740836E-3</v>
      </c>
      <c r="AY63" s="1">
        <f t="shared" si="1"/>
        <v>-1.6024468882863002E-2</v>
      </c>
      <c r="AZ63" s="1">
        <f t="shared" si="2"/>
        <v>1.3165148197088918E-2</v>
      </c>
      <c r="BA63" s="1">
        <f t="shared" si="3"/>
        <v>0.72102385459701024</v>
      </c>
      <c r="BB63" s="1">
        <f t="shared" si="4"/>
        <v>0.97137940164400194</v>
      </c>
      <c r="BC63" s="1">
        <f t="shared" si="5"/>
        <v>-3.02337433614115</v>
      </c>
      <c r="BD63" s="1">
        <f t="shared" si="6"/>
        <v>-16.898144370713172</v>
      </c>
      <c r="BE63" s="1">
        <f t="shared" si="29"/>
        <v>-2.9839511026423513</v>
      </c>
      <c r="BF63" s="1">
        <f t="shared" si="29"/>
        <v>-2.9839254796630619</v>
      </c>
      <c r="BG63" s="1">
        <f t="shared" si="29"/>
        <v>-2.9840178299142153</v>
      </c>
      <c r="BH63" s="1">
        <f t="shared" si="29"/>
        <v>-2.983684975100656</v>
      </c>
      <c r="BI63" s="1">
        <f t="shared" si="29"/>
        <v>-2.984884589667633</v>
      </c>
      <c r="BJ63" s="1">
        <f t="shared" si="29"/>
        <v>-2.9805600776515671</v>
      </c>
      <c r="BK63" s="1">
        <f t="shared" si="29"/>
        <v>-2.9961359410939101</v>
      </c>
      <c r="BL63" s="1">
        <f t="shared" si="8"/>
        <v>-2.9398398530080003</v>
      </c>
    </row>
    <row r="64" spans="1:64" x14ac:dyDescent="0.2">
      <c r="A64" s="55" t="s">
        <v>131</v>
      </c>
      <c r="B64" s="55"/>
      <c r="C64" s="58">
        <v>42770.269</v>
      </c>
      <c r="D64" s="58"/>
      <c r="E64" s="1">
        <f t="shared" si="11"/>
        <v>-4429.9623206959723</v>
      </c>
      <c r="F64" s="1">
        <f t="shared" si="12"/>
        <v>-4430</v>
      </c>
      <c r="G64" s="1">
        <f t="shared" si="13"/>
        <v>2.5900000000547152E-2</v>
      </c>
      <c r="I64" s="1">
        <f>G64</f>
        <v>2.5900000000547152E-2</v>
      </c>
      <c r="Q64" s="112">
        <f t="shared" si="14"/>
        <v>27751.769</v>
      </c>
      <c r="S64" s="2">
        <v>0.1</v>
      </c>
      <c r="Z64" s="1">
        <f t="shared" si="15"/>
        <v>-4430</v>
      </c>
      <c r="AA64" s="1">
        <f t="shared" si="16"/>
        <v>1.1648581085768484E-3</v>
      </c>
      <c r="AB64" s="1">
        <f t="shared" si="17"/>
        <v>3.7939952915412641E-2</v>
      </c>
      <c r="AC64" s="1">
        <f t="shared" si="18"/>
        <v>2.5900000000547152E-2</v>
      </c>
      <c r="AE64" s="1">
        <f t="shared" si="19"/>
        <v>6.1182724441590427E-5</v>
      </c>
      <c r="AF64" s="1">
        <f t="shared" si="28"/>
        <v>2.5900000000547152E-2</v>
      </c>
      <c r="AG64" s="2"/>
      <c r="AH64" s="1">
        <f t="shared" si="20"/>
        <v>-1.203995291486549E-2</v>
      </c>
      <c r="AI64" s="1">
        <f t="shared" si="21"/>
        <v>1.2779445071400886</v>
      </c>
      <c r="AJ64" s="1">
        <f t="shared" si="22"/>
        <v>-0.87559444198249281</v>
      </c>
      <c r="AK64" s="1">
        <f t="shared" si="23"/>
        <v>-4.0895499691085024E-2</v>
      </c>
      <c r="AL64" s="1">
        <f t="shared" si="24"/>
        <v>-0.14608729494635939</v>
      </c>
      <c r="AM64" s="1">
        <f t="shared" si="25"/>
        <v>-7.3173830379879096E-2</v>
      </c>
      <c r="AN64" s="1">
        <f t="shared" si="33"/>
        <v>-6.3927248232002256</v>
      </c>
      <c r="AO64" s="1">
        <f t="shared" si="33"/>
        <v>-6.3927143026009059</v>
      </c>
      <c r="AP64" s="1">
        <f t="shared" si="33"/>
        <v>-6.3926766286719836</v>
      </c>
      <c r="AQ64" s="1">
        <f t="shared" si="33"/>
        <v>-6.3925417208195316</v>
      </c>
      <c r="AR64" s="1">
        <f t="shared" si="33"/>
        <v>-6.3920586410774138</v>
      </c>
      <c r="AS64" s="1">
        <f t="shared" si="33"/>
        <v>-6.3903290314063526</v>
      </c>
      <c r="AT64" s="1">
        <f t="shared" si="33"/>
        <v>-6.3841389694536144</v>
      </c>
      <c r="AU64" s="1">
        <f t="shared" si="27"/>
        <v>-6.3620155643490381</v>
      </c>
      <c r="AW64" s="1">
        <v>2400</v>
      </c>
      <c r="AX64" s="1">
        <f t="shared" si="0"/>
        <v>-3.5444843173013316E-3</v>
      </c>
      <c r="AY64" s="1">
        <f t="shared" si="1"/>
        <v>-1.6868065962419156E-2</v>
      </c>
      <c r="AZ64" s="1">
        <f t="shared" si="2"/>
        <v>1.3323581645117825E-2</v>
      </c>
      <c r="BA64" s="1">
        <f t="shared" si="3"/>
        <v>0.72355816499284453</v>
      </c>
      <c r="BB64" s="1">
        <f t="shared" si="4"/>
        <v>0.98403719162621428</v>
      </c>
      <c r="BC64" s="1">
        <f t="shared" si="5"/>
        <v>-2.962464628400324</v>
      </c>
      <c r="BD64" s="1">
        <f t="shared" si="6"/>
        <v>-11.135328084835123</v>
      </c>
      <c r="BE64" s="1">
        <f t="shared" si="29"/>
        <v>-2.9030091349648894</v>
      </c>
      <c r="BF64" s="1">
        <f t="shared" si="29"/>
        <v>-2.9029744129212607</v>
      </c>
      <c r="BG64" s="1">
        <f t="shared" si="29"/>
        <v>-2.9031016087469865</v>
      </c>
      <c r="BH64" s="1">
        <f t="shared" si="29"/>
        <v>-2.9026356383365308</v>
      </c>
      <c r="BI64" s="1">
        <f t="shared" si="29"/>
        <v>-2.9043424216381597</v>
      </c>
      <c r="BJ64" s="1">
        <f t="shared" si="29"/>
        <v>-2.8980872390425017</v>
      </c>
      <c r="BK64" s="1">
        <f t="shared" si="29"/>
        <v>-2.9209664690837607</v>
      </c>
      <c r="BL64" s="1">
        <f t="shared" si="8"/>
        <v>-2.8366067998755407</v>
      </c>
    </row>
    <row r="65" spans="1:64" x14ac:dyDescent="0.2">
      <c r="A65" s="55" t="s">
        <v>132</v>
      </c>
      <c r="B65" s="55"/>
      <c r="C65" s="58">
        <v>42811.487099999998</v>
      </c>
      <c r="D65" s="58"/>
      <c r="E65" s="1">
        <f t="shared" si="11"/>
        <v>-4369.9982542407388</v>
      </c>
      <c r="F65" s="1">
        <f t="shared" si="12"/>
        <v>-4370</v>
      </c>
      <c r="G65" s="1">
        <f t="shared" si="13"/>
        <v>1.1999999987892807E-3</v>
      </c>
      <c r="J65" s="1">
        <f>G65</f>
        <v>1.1999999987892807E-3</v>
      </c>
      <c r="Q65" s="112">
        <f t="shared" si="14"/>
        <v>27792.987099999998</v>
      </c>
      <c r="S65" s="2">
        <v>1</v>
      </c>
      <c r="T65" s="1" t="s">
        <v>67</v>
      </c>
      <c r="Z65" s="1">
        <f t="shared" si="15"/>
        <v>-4370</v>
      </c>
      <c r="AA65" s="1">
        <f t="shared" si="16"/>
        <v>6.476951465325103E-4</v>
      </c>
      <c r="AB65" s="1">
        <f t="shared" si="17"/>
        <v>1.3481593720973125E-2</v>
      </c>
      <c r="AC65" s="1">
        <f t="shared" si="18"/>
        <v>1.1999999987892807E-3</v>
      </c>
      <c r="AE65" s="1">
        <f t="shared" si="19"/>
        <v>3.0504064982637292E-7</v>
      </c>
      <c r="AF65" s="1">
        <f t="shared" si="28"/>
        <v>1.1999999987892807E-3</v>
      </c>
      <c r="AG65" s="2"/>
      <c r="AH65" s="1">
        <f t="shared" si="20"/>
        <v>-1.2281593722183844E-2</v>
      </c>
      <c r="AI65" s="1">
        <f t="shared" si="21"/>
        <v>1.2798305207477834</v>
      </c>
      <c r="AJ65" s="1">
        <f t="shared" si="22"/>
        <v>-0.90182338184653799</v>
      </c>
      <c r="AK65" s="1">
        <f t="shared" si="23"/>
        <v>-2.4909247326137085E-2</v>
      </c>
      <c r="AL65" s="1">
        <f t="shared" si="24"/>
        <v>-8.8781476365356479E-2</v>
      </c>
      <c r="AM65" s="1">
        <f t="shared" si="25"/>
        <v>-4.4419919057130865E-2</v>
      </c>
      <c r="AN65" s="1">
        <f t="shared" si="33"/>
        <v>-6.3497228994394543</v>
      </c>
      <c r="AO65" s="1">
        <f t="shared" si="33"/>
        <v>-6.3497163719992136</v>
      </c>
      <c r="AP65" s="1">
        <f t="shared" si="33"/>
        <v>-6.3496930859648959</v>
      </c>
      <c r="AQ65" s="1">
        <f t="shared" si="33"/>
        <v>-6.3496100155032371</v>
      </c>
      <c r="AR65" s="1">
        <f t="shared" si="33"/>
        <v>-6.3493136741634038</v>
      </c>
      <c r="AS65" s="1">
        <f t="shared" si="33"/>
        <v>-6.3482565683343237</v>
      </c>
      <c r="AT65" s="1">
        <f t="shared" si="33"/>
        <v>-6.3444862559200095</v>
      </c>
      <c r="AU65" s="1">
        <f t="shared" si="27"/>
        <v>-6.3310456484092992</v>
      </c>
      <c r="AW65" s="1">
        <v>2600</v>
      </c>
      <c r="AX65" s="1">
        <f t="shared" si="0"/>
        <v>-4.3145423947467225E-3</v>
      </c>
      <c r="AY65" s="1">
        <f t="shared" si="1"/>
        <v>-1.7709429904576392E-2</v>
      </c>
      <c r="AZ65" s="1">
        <f t="shared" si="2"/>
        <v>1.3394887509829669E-2</v>
      </c>
      <c r="BA65" s="1">
        <f t="shared" si="3"/>
        <v>0.72715241875618331</v>
      </c>
      <c r="BB65" s="1">
        <f t="shared" si="4"/>
        <v>0.9931062435844924</v>
      </c>
      <c r="BC65" s="1">
        <f t="shared" si="5"/>
        <v>-2.9010364788382428</v>
      </c>
      <c r="BD65" s="1">
        <f t="shared" si="6"/>
        <v>-8.2739349424732112</v>
      </c>
      <c r="BE65" s="1">
        <f t="shared" si="29"/>
        <v>-2.8217229711785135</v>
      </c>
      <c r="BF65" s="1">
        <f t="shared" si="29"/>
        <v>-2.8216832398027973</v>
      </c>
      <c r="BG65" s="1">
        <f t="shared" si="29"/>
        <v>-2.8218322194689018</v>
      </c>
      <c r="BH65" s="1">
        <f t="shared" si="29"/>
        <v>-2.8212735565190221</v>
      </c>
      <c r="BI65" s="1">
        <f t="shared" si="29"/>
        <v>-2.8233679700350365</v>
      </c>
      <c r="BJ65" s="1">
        <f t="shared" si="29"/>
        <v>-2.8155085250796881</v>
      </c>
      <c r="BK65" s="1">
        <f t="shared" si="29"/>
        <v>-2.8448987688738154</v>
      </c>
      <c r="BL65" s="1">
        <f t="shared" si="8"/>
        <v>-2.733373746743081</v>
      </c>
    </row>
    <row r="66" spans="1:64" x14ac:dyDescent="0.2">
      <c r="A66" s="55" t="s">
        <v>133</v>
      </c>
      <c r="B66" s="55"/>
      <c r="C66" s="58">
        <v>42815.610699999997</v>
      </c>
      <c r="D66" s="58"/>
      <c r="E66" s="1">
        <f t="shared" si="11"/>
        <v>-4363.9992435043214</v>
      </c>
      <c r="F66" s="1">
        <f t="shared" si="12"/>
        <v>-4364</v>
      </c>
      <c r="G66" s="1">
        <f t="shared" si="13"/>
        <v>5.2000000141561031E-4</v>
      </c>
      <c r="J66" s="1">
        <f>G66</f>
        <v>5.2000000141561031E-4</v>
      </c>
      <c r="Q66" s="112">
        <f t="shared" si="14"/>
        <v>27797.110699999997</v>
      </c>
      <c r="S66" s="2">
        <v>1</v>
      </c>
      <c r="T66" s="1" t="s">
        <v>67</v>
      </c>
      <c r="Z66" s="1">
        <f t="shared" si="15"/>
        <v>-4364</v>
      </c>
      <c r="AA66" s="1">
        <f t="shared" si="16"/>
        <v>5.9721511102049478E-4</v>
      </c>
      <c r="AB66" s="1">
        <f t="shared" si="17"/>
        <v>1.2824532597668999E-2</v>
      </c>
      <c r="AC66" s="1">
        <f t="shared" si="18"/>
        <v>5.2000000141561031E-4</v>
      </c>
      <c r="AE66" s="1">
        <f t="shared" si="19"/>
        <v>5.9621731512943214E-9</v>
      </c>
      <c r="AF66" s="1">
        <f t="shared" si="28"/>
        <v>5.2000000141561031E-4</v>
      </c>
      <c r="AG66" s="2"/>
      <c r="AH66" s="1">
        <f t="shared" si="20"/>
        <v>-1.2304532596253389E-2</v>
      </c>
      <c r="AI66" s="1">
        <f t="shared" si="21"/>
        <v>1.2799688652523213</v>
      </c>
      <c r="AJ66" s="1">
        <f t="shared" si="22"/>
        <v>-0.90428835513497707</v>
      </c>
      <c r="AK66" s="1">
        <f t="shared" si="23"/>
        <v>-2.3302906120435628E-2</v>
      </c>
      <c r="AL66" s="1">
        <f t="shared" si="24"/>
        <v>-8.3042503308130677E-2</v>
      </c>
      <c r="AM66" s="1">
        <f t="shared" si="25"/>
        <v>-4.1545129198032306E-2</v>
      </c>
      <c r="AN66" s="1">
        <f t="shared" si="33"/>
        <v>-6.3454195625267156</v>
      </c>
      <c r="AO66" s="1">
        <f t="shared" si="33"/>
        <v>-6.3454134477862265</v>
      </c>
      <c r="AP66" s="1">
        <f t="shared" si="33"/>
        <v>-6.345391640068077</v>
      </c>
      <c r="AQ66" s="1">
        <f t="shared" si="33"/>
        <v>-6.3453138648792091</v>
      </c>
      <c r="AR66" s="1">
        <f t="shared" si="33"/>
        <v>-6.3450364899969509</v>
      </c>
      <c r="AS66" s="1">
        <f t="shared" si="33"/>
        <v>-6.344047307962275</v>
      </c>
      <c r="AT66" s="1">
        <f t="shared" si="33"/>
        <v>-6.3405201380640568</v>
      </c>
      <c r="AU66" s="1">
        <f t="shared" si="27"/>
        <v>-6.3279486568153267</v>
      </c>
      <c r="AW66" s="1">
        <v>2800</v>
      </c>
      <c r="AX66" s="1">
        <f t="shared" ref="AX66:AX127" si="34">AB$3+AB$4*AW66+AB$5*AW66^2+AZ66</f>
        <v>-5.1711767872377433E-3</v>
      </c>
      <c r="AY66" s="1">
        <f t="shared" ref="AY66:AY127" si="35">AB$3+AB$4*AW66+AB$5*AW66^2</f>
        <v>-1.8548560709334704E-2</v>
      </c>
      <c r="AZ66" s="1">
        <f t="shared" ref="AZ66:AZ127" si="36">$AB$6*($AB$11/BA66*BB66+$AB$12)</f>
        <v>1.3377383922096961E-2</v>
      </c>
      <c r="BA66" s="1">
        <f t="shared" ref="BA66:BA127" si="37">1+$AB$7*COS(BC66)</f>
        <v>0.7318347543556718</v>
      </c>
      <c r="BB66" s="1">
        <f t="shared" ref="BB66:BB127" si="38">SIN(BC66+RADIANS($AB$9))</f>
        <v>0.99846823313498356</v>
      </c>
      <c r="BC66" s="1">
        <f t="shared" ref="BC66:BC127" si="39">2*ATAN(BD66)</f>
        <v>-2.8389049438590654</v>
      </c>
      <c r="BD66" s="1">
        <f t="shared" ref="BD66:BD127" si="40">SQRT((1+$AB$7)/(1-$AB$7))*TAN(BE66/2)</f>
        <v>-6.5569449735293555</v>
      </c>
      <c r="BE66" s="1">
        <f t="shared" si="29"/>
        <v>-2.739972307856859</v>
      </c>
      <c r="BF66" s="1">
        <f t="shared" si="29"/>
        <v>-2.7399318513353919</v>
      </c>
      <c r="BG66" s="1">
        <f t="shared" si="29"/>
        <v>-2.7400883038168931</v>
      </c>
      <c r="BH66" s="1">
        <f t="shared" si="29"/>
        <v>-2.7394832169002274</v>
      </c>
      <c r="BI66" s="1">
        <f t="shared" si="29"/>
        <v>-2.741822556824574</v>
      </c>
      <c r="BJ66" s="1">
        <f t="shared" si="29"/>
        <v>-2.732765407060942</v>
      </c>
      <c r="BK66" s="1">
        <f t="shared" si="29"/>
        <v>-2.7676435945924229</v>
      </c>
      <c r="BL66" s="1">
        <f t="shared" ref="BL66:BL127" si="41">RADIANS($AB$9)+$AB$18*(AW66-AB$15)</f>
        <v>-2.6301406936106213</v>
      </c>
    </row>
    <row r="67" spans="1:64" x14ac:dyDescent="0.2">
      <c r="A67" s="55" t="s">
        <v>133</v>
      </c>
      <c r="B67" s="55"/>
      <c r="C67" s="58">
        <v>42831.419099999999</v>
      </c>
      <c r="D67" s="58"/>
      <c r="E67" s="1">
        <f t="shared" si="11"/>
        <v>-4341.0011929354923</v>
      </c>
      <c r="F67" s="1">
        <f t="shared" si="12"/>
        <v>-4341</v>
      </c>
      <c r="G67" s="1">
        <f t="shared" si="13"/>
        <v>-8.2000000111293048E-4</v>
      </c>
      <c r="J67" s="1">
        <f>G67</f>
        <v>-8.2000000111293048E-4</v>
      </c>
      <c r="Q67" s="112">
        <f t="shared" si="14"/>
        <v>27812.919099999999</v>
      </c>
      <c r="S67" s="2">
        <v>1</v>
      </c>
      <c r="T67" s="1" t="s">
        <v>67</v>
      </c>
      <c r="Z67" s="1">
        <f t="shared" si="15"/>
        <v>-4341</v>
      </c>
      <c r="AA67" s="1">
        <f t="shared" si="16"/>
        <v>4.058216666671683E-4</v>
      </c>
      <c r="AB67" s="1">
        <f t="shared" si="17"/>
        <v>1.1570370206080701E-2</v>
      </c>
      <c r="AC67" s="1">
        <f t="shared" si="18"/>
        <v>-8.2000000111293048E-4</v>
      </c>
      <c r="AE67" s="1">
        <f t="shared" si="19"/>
        <v>1.5026387611991829E-6</v>
      </c>
      <c r="AF67" s="1">
        <f t="shared" si="28"/>
        <v>-8.2000000111293048E-4</v>
      </c>
      <c r="AG67" s="2"/>
      <c r="AH67" s="1">
        <f t="shared" si="20"/>
        <v>-1.2390370207193632E-2</v>
      </c>
      <c r="AI67" s="1">
        <f t="shared" si="21"/>
        <v>1.2804139056496178</v>
      </c>
      <c r="AJ67" s="1">
        <f t="shared" si="22"/>
        <v>-0.91346503558067282</v>
      </c>
      <c r="AK67" s="1">
        <f t="shared" si="23"/>
        <v>-1.7135707241242516E-2</v>
      </c>
      <c r="AL67" s="1">
        <f t="shared" si="24"/>
        <v>-6.1032726303630776E-2</v>
      </c>
      <c r="AM67" s="1">
        <f t="shared" si="25"/>
        <v>-3.0525839453403956E-2</v>
      </c>
      <c r="AN67" s="1">
        <f t="shared" si="33"/>
        <v>-6.328919550260423</v>
      </c>
      <c r="AO67" s="1">
        <f t="shared" si="33"/>
        <v>-6.3289150342838552</v>
      </c>
      <c r="AP67" s="1">
        <f t="shared" si="33"/>
        <v>-6.3288989427717173</v>
      </c>
      <c r="AQ67" s="1">
        <f t="shared" si="33"/>
        <v>-6.3288416049347633</v>
      </c>
      <c r="AR67" s="1">
        <f t="shared" si="33"/>
        <v>-6.3286372979753374</v>
      </c>
      <c r="AS67" s="1">
        <f t="shared" si="33"/>
        <v>-6.3279093240175621</v>
      </c>
      <c r="AT67" s="1">
        <f t="shared" si="33"/>
        <v>-6.3253156422154042</v>
      </c>
      <c r="AU67" s="1">
        <f t="shared" si="27"/>
        <v>-6.3160768557050933</v>
      </c>
      <c r="AW67" s="1">
        <v>3000</v>
      </c>
      <c r="AX67" s="1">
        <f t="shared" si="34"/>
        <v>-6.1160229567193223E-3</v>
      </c>
      <c r="AY67" s="1">
        <f t="shared" si="35"/>
        <v>-1.9385458376694101E-2</v>
      </c>
      <c r="AZ67" s="1">
        <f t="shared" si="36"/>
        <v>1.3269435419974778E-2</v>
      </c>
      <c r="BA67" s="1">
        <f t="shared" si="37"/>
        <v>0.73764196470305698</v>
      </c>
      <c r="BB67" s="1">
        <f t="shared" si="38"/>
        <v>0.99997056923327388</v>
      </c>
      <c r="BC67" s="1">
        <f t="shared" si="39"/>
        <v>-2.775876532287918</v>
      </c>
      <c r="BD67" s="1">
        <f t="shared" si="40"/>
        <v>-5.4076335585016597</v>
      </c>
      <c r="BE67" s="1">
        <f t="shared" si="29"/>
        <v>-2.6576333817613937</v>
      </c>
      <c r="BF67" s="1">
        <f t="shared" si="29"/>
        <v>-2.6575959809258993</v>
      </c>
      <c r="BG67" s="1">
        <f t="shared" si="29"/>
        <v>-2.6577463789527167</v>
      </c>
      <c r="BH67" s="1">
        <f t="shared" si="29"/>
        <v>-2.6571415189557896</v>
      </c>
      <c r="BI67" s="1">
        <f t="shared" si="29"/>
        <v>-2.6595729353019046</v>
      </c>
      <c r="BJ67" s="1">
        <f t="shared" si="29"/>
        <v>-2.6497801107808621</v>
      </c>
      <c r="BK67" s="1">
        <f t="shared" si="29"/>
        <v>-2.6889243441194717</v>
      </c>
      <c r="BL67" s="1">
        <f t="shared" si="41"/>
        <v>-2.5269076404781616</v>
      </c>
    </row>
    <row r="68" spans="1:64" x14ac:dyDescent="0.2">
      <c r="A68" s="55" t="s">
        <v>134</v>
      </c>
      <c r="B68" s="55"/>
      <c r="C68" s="58">
        <v>42832.792000000001</v>
      </c>
      <c r="D68" s="58" t="s">
        <v>52</v>
      </c>
      <c r="E68" s="1">
        <f t="shared" si="11"/>
        <v>-4339.0038988623419</v>
      </c>
      <c r="F68" s="1">
        <f t="shared" si="12"/>
        <v>-4339</v>
      </c>
      <c r="G68" s="1">
        <f t="shared" si="13"/>
        <v>-2.679999997781124E-3</v>
      </c>
      <c r="I68" s="1">
        <f>G68</f>
        <v>-2.679999997781124E-3</v>
      </c>
      <c r="Q68" s="112">
        <f t="shared" si="14"/>
        <v>27814.292000000001</v>
      </c>
      <c r="S68" s="2">
        <v>0.1</v>
      </c>
      <c r="Z68" s="1">
        <f t="shared" si="15"/>
        <v>-4339</v>
      </c>
      <c r="AA68" s="1">
        <f t="shared" si="16"/>
        <v>3.8933794610082097E-4</v>
      </c>
      <c r="AB68" s="1">
        <f t="shared" si="17"/>
        <v>9.7176765575668501E-3</v>
      </c>
      <c r="AC68" s="1">
        <f t="shared" si="18"/>
        <v>-2.679999997781124E-3</v>
      </c>
      <c r="AE68" s="1">
        <f t="shared" si="19"/>
        <v>9.4208354137534461E-7</v>
      </c>
      <c r="AF68" s="1">
        <f t="shared" si="28"/>
        <v>-2.679999997781124E-3</v>
      </c>
      <c r="AG68" s="2"/>
      <c r="AH68" s="1">
        <f t="shared" si="20"/>
        <v>-1.2397676555347974E-2</v>
      </c>
      <c r="AI68" s="1">
        <f t="shared" si="21"/>
        <v>1.2804461992533724</v>
      </c>
      <c r="AJ68" s="1">
        <f t="shared" si="22"/>
        <v>-0.91424243370362901</v>
      </c>
      <c r="AK68" s="1">
        <f t="shared" si="23"/>
        <v>-1.659880322999004E-2</v>
      </c>
      <c r="AL68" s="1">
        <f t="shared" si="24"/>
        <v>-5.9118153159443645E-2</v>
      </c>
      <c r="AM68" s="1">
        <f t="shared" si="25"/>
        <v>-2.9567688562336214E-2</v>
      </c>
      <c r="AN68" s="1">
        <f t="shared" si="33"/>
        <v>-6.327484512155876</v>
      </c>
      <c r="AO68" s="1">
        <f t="shared" si="33"/>
        <v>-6.327480136301797</v>
      </c>
      <c r="AP68" s="1">
        <f t="shared" si="33"/>
        <v>-6.3274645450872011</v>
      </c>
      <c r="AQ68" s="1">
        <f t="shared" si="33"/>
        <v>-6.3274089935113933</v>
      </c>
      <c r="AR68" s="1">
        <f t="shared" si="33"/>
        <v>-6.3272110640770709</v>
      </c>
      <c r="AS68" s="1">
        <f t="shared" si="33"/>
        <v>-6.326505858436053</v>
      </c>
      <c r="AT68" s="1">
        <f t="shared" si="33"/>
        <v>-6.3239934438484839</v>
      </c>
      <c r="AU68" s="1">
        <f t="shared" si="27"/>
        <v>-6.3150445251737679</v>
      </c>
      <c r="AW68" s="1">
        <v>3200</v>
      </c>
      <c r="AX68" s="1">
        <f t="shared" si="34"/>
        <v>-7.1506608913220956E-3</v>
      </c>
      <c r="AY68" s="1">
        <f t="shared" si="35"/>
        <v>-2.0220122906654578E-2</v>
      </c>
      <c r="AZ68" s="1">
        <f t="shared" si="36"/>
        <v>1.3069462015332482E-2</v>
      </c>
      <c r="BA68" s="1">
        <f t="shared" si="37"/>
        <v>0.74461986966168037</v>
      </c>
      <c r="BB68" s="1">
        <f t="shared" si="38"/>
        <v>0.99742334087662698</v>
      </c>
      <c r="BC68" s="1">
        <f t="shared" si="39"/>
        <v>-2.7117466390036524</v>
      </c>
      <c r="BD68" s="1">
        <f t="shared" si="40"/>
        <v>-4.5809664018095475</v>
      </c>
      <c r="BE68" s="1">
        <f t="shared" si="29"/>
        <v>-2.574577925565555</v>
      </c>
      <c r="BF68" s="1">
        <f t="shared" si="29"/>
        <v>-2.5745463163073317</v>
      </c>
      <c r="BG68" s="1">
        <f t="shared" si="29"/>
        <v>-2.5746797011216627</v>
      </c>
      <c r="BH68" s="1">
        <f t="shared" si="29"/>
        <v>-2.5741167666000524</v>
      </c>
      <c r="BI68" s="1">
        <f t="shared" si="29"/>
        <v>-2.5764911953649379</v>
      </c>
      <c r="BJ68" s="1">
        <f t="shared" si="29"/>
        <v>-2.5664514009169181</v>
      </c>
      <c r="BK68" s="1">
        <f t="shared" si="29"/>
        <v>-2.6084800042357341</v>
      </c>
      <c r="BL68" s="1">
        <f t="shared" si="41"/>
        <v>-2.423674587345702</v>
      </c>
    </row>
    <row r="69" spans="1:64" x14ac:dyDescent="0.2">
      <c r="A69" s="55" t="s">
        <v>136</v>
      </c>
      <c r="B69" s="55"/>
      <c r="C69" s="58">
        <v>42838.296999999999</v>
      </c>
      <c r="D69" s="58"/>
      <c r="E69" s="1">
        <f t="shared" si="11"/>
        <v>-4330.9952282580216</v>
      </c>
      <c r="F69" s="1">
        <f t="shared" si="12"/>
        <v>-4331</v>
      </c>
      <c r="G69" s="1">
        <f t="shared" si="13"/>
        <v>3.2799999971757643E-3</v>
      </c>
      <c r="I69" s="1">
        <f>G69</f>
        <v>3.2799999971757643E-3</v>
      </c>
      <c r="Q69" s="112">
        <f t="shared" si="14"/>
        <v>27819.796999999999</v>
      </c>
      <c r="S69" s="2">
        <v>0.1</v>
      </c>
      <c r="Z69" s="1">
        <f t="shared" si="15"/>
        <v>-4331</v>
      </c>
      <c r="AA69" s="1">
        <f t="shared" si="16"/>
        <v>3.2365903241054171E-4</v>
      </c>
      <c r="AB69" s="1">
        <f t="shared" si="17"/>
        <v>1.5706648209703408E-2</v>
      </c>
      <c r="AC69" s="1">
        <f t="shared" si="18"/>
        <v>3.2799999971757643E-3</v>
      </c>
      <c r="AE69" s="1">
        <f t="shared" si="19"/>
        <v>8.7399518999489677E-7</v>
      </c>
      <c r="AF69" s="1">
        <f t="shared" si="28"/>
        <v>3.2799999971757643E-3</v>
      </c>
      <c r="AG69" s="2"/>
      <c r="AH69" s="1">
        <f t="shared" si="20"/>
        <v>-1.2426648212527643E-2</v>
      </c>
      <c r="AI69" s="1">
        <f t="shared" si="21"/>
        <v>1.2805651058128338</v>
      </c>
      <c r="AJ69" s="1">
        <f t="shared" si="22"/>
        <v>-0.91731885134029545</v>
      </c>
      <c r="AK69" s="1">
        <f t="shared" si="23"/>
        <v>-1.4450340638326599E-2</v>
      </c>
      <c r="AL69" s="1">
        <f t="shared" si="24"/>
        <v>-5.1458941770224781E-2</v>
      </c>
      <c r="AM69" s="1">
        <f t="shared" si="25"/>
        <v>-2.5735150074200693E-2</v>
      </c>
      <c r="AN69" s="1">
        <f t="shared" ref="AN69:AT84" si="42">$AU69+$AB$7*SIN(AO69)</f>
        <v>-6.3217440157508324</v>
      </c>
      <c r="AO69" s="1">
        <f t="shared" si="42"/>
        <v>-6.3217402018776703</v>
      </c>
      <c r="AP69" s="1">
        <f t="shared" si="42"/>
        <v>-6.3217266162384993</v>
      </c>
      <c r="AQ69" s="1">
        <f t="shared" si="42"/>
        <v>-6.3216782220304735</v>
      </c>
      <c r="AR69" s="1">
        <f t="shared" si="42"/>
        <v>-6.321505834894694</v>
      </c>
      <c r="AS69" s="1">
        <f t="shared" si="42"/>
        <v>-6.3208917763222923</v>
      </c>
      <c r="AT69" s="1">
        <f t="shared" si="42"/>
        <v>-6.3187045581009107</v>
      </c>
      <c r="AU69" s="1">
        <f t="shared" si="27"/>
        <v>-6.3109152030484701</v>
      </c>
      <c r="AW69" s="1">
        <v>3400</v>
      </c>
      <c r="AX69" s="1">
        <f t="shared" si="34"/>
        <v>-8.2765995024434158E-3</v>
      </c>
      <c r="AY69" s="1">
        <f t="shared" si="35"/>
        <v>-2.1052554299216139E-2</v>
      </c>
      <c r="AZ69" s="1">
        <f t="shared" si="36"/>
        <v>1.2775954796772723E-2</v>
      </c>
      <c r="BA69" s="1">
        <f t="shared" si="37"/>
        <v>0.75282374506371263</v>
      </c>
      <c r="BB69" s="1">
        <f t="shared" si="38"/>
        <v>0.99059572798453055</v>
      </c>
      <c r="BC69" s="1">
        <f t="shared" si="39"/>
        <v>-2.6462967262680706</v>
      </c>
      <c r="BD69" s="1">
        <f t="shared" si="40"/>
        <v>-3.9551011780821073</v>
      </c>
      <c r="BE69" s="1">
        <f t="shared" si="29"/>
        <v>-2.4906720545042123</v>
      </c>
      <c r="BF69" s="1">
        <f t="shared" si="29"/>
        <v>-2.4906476452313662</v>
      </c>
      <c r="BG69" s="1">
        <f t="shared" si="29"/>
        <v>-2.4907568600013579</v>
      </c>
      <c r="BH69" s="1">
        <f t="shared" si="29"/>
        <v>-2.4902681280970418</v>
      </c>
      <c r="BI69" s="1">
        <f t="shared" si="29"/>
        <v>-2.49245377290804</v>
      </c>
      <c r="BJ69" s="1">
        <f t="shared" si="29"/>
        <v>-2.4826509051610595</v>
      </c>
      <c r="BK69" s="1">
        <f t="shared" si="29"/>
        <v>-2.5260679297877955</v>
      </c>
      <c r="BL69" s="1">
        <f t="shared" si="41"/>
        <v>-2.3204415342132423</v>
      </c>
    </row>
    <row r="70" spans="1:64" x14ac:dyDescent="0.2">
      <c r="A70" s="55" t="s">
        <v>126</v>
      </c>
      <c r="B70" s="55"/>
      <c r="C70" s="58">
        <v>42840.341</v>
      </c>
      <c r="D70" s="58"/>
      <c r="E70" s="1">
        <f t="shared" si="11"/>
        <v>-4328.0216183188295</v>
      </c>
      <c r="F70" s="1">
        <f t="shared" si="12"/>
        <v>-4328</v>
      </c>
      <c r="G70" s="1">
        <f t="shared" si="13"/>
        <v>-1.4859999995678663E-2</v>
      </c>
      <c r="I70" s="1">
        <f>G70</f>
        <v>-1.4859999995678663E-2</v>
      </c>
      <c r="Q70" s="112">
        <f t="shared" si="14"/>
        <v>27821.841</v>
      </c>
      <c r="S70" s="2">
        <v>0.1</v>
      </c>
      <c r="Z70" s="1">
        <f t="shared" si="15"/>
        <v>-4328</v>
      </c>
      <c r="AA70" s="1">
        <f t="shared" si="16"/>
        <v>2.9913522769306131E-4</v>
      </c>
      <c r="AB70" s="1">
        <f t="shared" si="17"/>
        <v>-2.4225922784558429E-3</v>
      </c>
      <c r="AC70" s="1">
        <f t="shared" si="18"/>
        <v>-1.4859999995678663E-2</v>
      </c>
      <c r="AE70" s="1">
        <f t="shared" si="19"/>
        <v>2.2979938072046932E-5</v>
      </c>
      <c r="AF70" s="1">
        <f t="shared" si="28"/>
        <v>-1.4859999995678663E-2</v>
      </c>
      <c r="AG70" s="2"/>
      <c r="AH70" s="1">
        <f t="shared" si="20"/>
        <v>-1.243740771722282E-2</v>
      </c>
      <c r="AI70" s="1">
        <f t="shared" si="21"/>
        <v>1.2806054576150716</v>
      </c>
      <c r="AJ70" s="1">
        <f t="shared" si="22"/>
        <v>-0.91845878297542738</v>
      </c>
      <c r="AK70" s="1">
        <f t="shared" si="23"/>
        <v>-1.3644343185606001E-2</v>
      </c>
      <c r="AL70" s="1">
        <f t="shared" si="24"/>
        <v>-4.8586385898555705E-2</v>
      </c>
      <c r="AM70" s="1">
        <f t="shared" si="25"/>
        <v>-2.4297973028314594E-2</v>
      </c>
      <c r="AN70" s="1">
        <f t="shared" si="42"/>
        <v>-6.3195911979726915</v>
      </c>
      <c r="AO70" s="1">
        <f t="shared" si="42"/>
        <v>-6.3195875954134371</v>
      </c>
      <c r="AP70" s="1">
        <f t="shared" si="42"/>
        <v>-6.3195747635443169</v>
      </c>
      <c r="AQ70" s="1">
        <f t="shared" si="42"/>
        <v>-6.3195290580671619</v>
      </c>
      <c r="AR70" s="1">
        <f t="shared" si="42"/>
        <v>-6.3193662616177422</v>
      </c>
      <c r="AS70" s="1">
        <f t="shared" si="42"/>
        <v>-6.3187864114389294</v>
      </c>
      <c r="AT70" s="1">
        <f t="shared" si="42"/>
        <v>-6.316721190641263</v>
      </c>
      <c r="AU70" s="1">
        <f t="shared" si="27"/>
        <v>-6.309366707251483</v>
      </c>
      <c r="AW70" s="1">
        <v>3600</v>
      </c>
      <c r="AX70" s="1">
        <f t="shared" si="34"/>
        <v>-9.4952530600444576E-3</v>
      </c>
      <c r="AY70" s="1">
        <f t="shared" si="35"/>
        <v>-2.1882752554378774E-2</v>
      </c>
      <c r="AZ70" s="1">
        <f t="shared" si="36"/>
        <v>1.2387499494334316E-2</v>
      </c>
      <c r="BA70" s="1">
        <f t="shared" si="37"/>
        <v>0.7623187748170871</v>
      </c>
      <c r="BB70" s="1">
        <f t="shared" si="38"/>
        <v>0.9792118707824643</v>
      </c>
      <c r="BC70" s="1">
        <f t="shared" si="39"/>
        <v>-2.5792912153343184</v>
      </c>
      <c r="BD70" s="1">
        <f t="shared" si="40"/>
        <v>-3.462596589829221</v>
      </c>
      <c r="BE70" s="1">
        <f t="shared" si="29"/>
        <v>-2.4057751015929014</v>
      </c>
      <c r="BF70" s="1">
        <f t="shared" si="29"/>
        <v>-2.405757987698693</v>
      </c>
      <c r="BG70" s="1">
        <f t="shared" si="29"/>
        <v>-2.4058401640557094</v>
      </c>
      <c r="BH70" s="1">
        <f t="shared" ref="BH70:BK127" si="43">$BL70+$AB$7*SIN(BI70)</f>
        <v>-2.4054455192676198</v>
      </c>
      <c r="BI70" s="1">
        <f t="shared" si="43"/>
        <v>-2.407339481328131</v>
      </c>
      <c r="BJ70" s="1">
        <f t="shared" si="43"/>
        <v>-2.3982201785425574</v>
      </c>
      <c r="BK70" s="1">
        <f t="shared" si="43"/>
        <v>-2.4414664272771232</v>
      </c>
      <c r="BL70" s="1">
        <f t="shared" si="41"/>
        <v>-2.2172084810807826</v>
      </c>
    </row>
    <row r="71" spans="1:64" x14ac:dyDescent="0.2">
      <c r="A71" s="55" t="s">
        <v>133</v>
      </c>
      <c r="B71" s="55"/>
      <c r="C71" s="58">
        <v>42840.356200000002</v>
      </c>
      <c r="D71" s="58"/>
      <c r="E71" s="1">
        <f t="shared" si="11"/>
        <v>-4327.9995053682032</v>
      </c>
      <c r="F71" s="1">
        <f t="shared" si="12"/>
        <v>-4328</v>
      </c>
      <c r="G71" s="1">
        <f t="shared" si="13"/>
        <v>3.4000000596279278E-4</v>
      </c>
      <c r="J71" s="1">
        <f>G71</f>
        <v>3.4000000596279278E-4</v>
      </c>
      <c r="Q71" s="112">
        <f t="shared" si="14"/>
        <v>27821.856200000002</v>
      </c>
      <c r="S71" s="2">
        <v>1</v>
      </c>
      <c r="T71" s="1" t="s">
        <v>67</v>
      </c>
      <c r="Z71" s="1">
        <f t="shared" si="15"/>
        <v>-4328</v>
      </c>
      <c r="AA71" s="1">
        <f t="shared" si="16"/>
        <v>2.9913522769306131E-4</v>
      </c>
      <c r="AB71" s="1">
        <f t="shared" si="17"/>
        <v>1.2777407723185613E-2</v>
      </c>
      <c r="AC71" s="1">
        <f t="shared" si="18"/>
        <v>3.4000000596279278E-4</v>
      </c>
      <c r="AE71" s="1">
        <f t="shared" si="19"/>
        <v>1.669930103034318E-9</v>
      </c>
      <c r="AF71" s="1">
        <f t="shared" si="28"/>
        <v>3.4000000596279278E-4</v>
      </c>
      <c r="AG71" s="2"/>
      <c r="AH71" s="1">
        <f t="shared" si="20"/>
        <v>-1.243740771722282E-2</v>
      </c>
      <c r="AI71" s="1">
        <f t="shared" si="21"/>
        <v>1.2806054576150716</v>
      </c>
      <c r="AJ71" s="1">
        <f t="shared" si="22"/>
        <v>-0.91845878297542738</v>
      </c>
      <c r="AK71" s="1">
        <f t="shared" si="23"/>
        <v>-1.3644343185606001E-2</v>
      </c>
      <c r="AL71" s="1">
        <f t="shared" si="24"/>
        <v>-4.8586385898555705E-2</v>
      </c>
      <c r="AM71" s="1">
        <f t="shared" si="25"/>
        <v>-2.4297973028314594E-2</v>
      </c>
      <c r="AN71" s="1">
        <f t="shared" si="42"/>
        <v>-6.3195911979726915</v>
      </c>
      <c r="AO71" s="1">
        <f t="shared" si="42"/>
        <v>-6.3195875954134371</v>
      </c>
      <c r="AP71" s="1">
        <f t="shared" si="42"/>
        <v>-6.3195747635443169</v>
      </c>
      <c r="AQ71" s="1">
        <f t="shared" si="42"/>
        <v>-6.3195290580671619</v>
      </c>
      <c r="AR71" s="1">
        <f t="shared" si="42"/>
        <v>-6.3193662616177422</v>
      </c>
      <c r="AS71" s="1">
        <f t="shared" si="42"/>
        <v>-6.3187864114389294</v>
      </c>
      <c r="AT71" s="1">
        <f t="shared" si="42"/>
        <v>-6.316721190641263</v>
      </c>
      <c r="AU71" s="1">
        <f t="shared" si="27"/>
        <v>-6.309366707251483</v>
      </c>
      <c r="AW71" s="1">
        <v>3800</v>
      </c>
      <c r="AX71" s="1">
        <f t="shared" si="34"/>
        <v>-1.0807907482730861E-2</v>
      </c>
      <c r="AY71" s="1">
        <f t="shared" si="35"/>
        <v>-2.2710717672142496E-2</v>
      </c>
      <c r="AZ71" s="1">
        <f t="shared" si="36"/>
        <v>1.1902810189411635E-2</v>
      </c>
      <c r="BA71" s="1">
        <f t="shared" si="37"/>
        <v>0.77318047052561389</v>
      </c>
      <c r="BB71" s="1">
        <f t="shared" si="38"/>
        <v>0.96294624289237774</v>
      </c>
      <c r="BC71" s="1">
        <f t="shared" si="39"/>
        <v>-2.5104740523787115</v>
      </c>
      <c r="BD71" s="1">
        <f t="shared" si="40"/>
        <v>-3.0630850710194699</v>
      </c>
      <c r="BE71" s="1">
        <f t="shared" ref="BE71:BG127" si="44">$BL71+$AB$7*SIN(BF71)</f>
        <v>-2.3197384235269256</v>
      </c>
      <c r="BF71" s="1">
        <f t="shared" si="44"/>
        <v>-2.3197276635170225</v>
      </c>
      <c r="BG71" s="1">
        <f t="shared" si="44"/>
        <v>-2.3197839151402913</v>
      </c>
      <c r="BH71" s="1">
        <f t="shared" si="43"/>
        <v>-2.3194898029569018</v>
      </c>
      <c r="BI71" s="1">
        <f t="shared" si="43"/>
        <v>-2.321026544643142</v>
      </c>
      <c r="BJ71" s="1">
        <f t="shared" si="43"/>
        <v>-2.3129687444914429</v>
      </c>
      <c r="BK71" s="1">
        <f t="shared" si="43"/>
        <v>-2.3544771153642525</v>
      </c>
      <c r="BL71" s="1">
        <f t="shared" si="41"/>
        <v>-2.1139754279483229</v>
      </c>
    </row>
    <row r="72" spans="1:64" x14ac:dyDescent="0.2">
      <c r="A72" s="55" t="s">
        <v>137</v>
      </c>
      <c r="B72" s="55"/>
      <c r="C72" s="58">
        <v>42840.381000000001</v>
      </c>
      <c r="D72" s="58"/>
      <c r="E72" s="1">
        <f t="shared" si="11"/>
        <v>-4327.9634263435019</v>
      </c>
      <c r="F72" s="1">
        <f t="shared" si="12"/>
        <v>-4328</v>
      </c>
      <c r="G72" s="1">
        <f t="shared" si="13"/>
        <v>2.5140000005194452E-2</v>
      </c>
      <c r="I72" s="1">
        <f>G72</f>
        <v>2.5140000005194452E-2</v>
      </c>
      <c r="Q72" s="112">
        <f t="shared" si="14"/>
        <v>27821.881000000001</v>
      </c>
      <c r="S72" s="2">
        <v>0.1</v>
      </c>
      <c r="Z72" s="1">
        <f t="shared" si="15"/>
        <v>-4328</v>
      </c>
      <c r="AA72" s="1">
        <f t="shared" si="16"/>
        <v>2.9913522769306131E-4</v>
      </c>
      <c r="AB72" s="1">
        <f t="shared" si="17"/>
        <v>3.7577407722417272E-2</v>
      </c>
      <c r="AC72" s="1">
        <f t="shared" si="18"/>
        <v>2.5140000005194452E-2</v>
      </c>
      <c r="AE72" s="1">
        <f t="shared" si="19"/>
        <v>6.1706856289410914E-5</v>
      </c>
      <c r="AF72" s="1">
        <f t="shared" si="28"/>
        <v>2.5140000005194452E-2</v>
      </c>
      <c r="AG72" s="2"/>
      <c r="AH72" s="1">
        <f t="shared" si="20"/>
        <v>-1.243740771722282E-2</v>
      </c>
      <c r="AI72" s="1">
        <f t="shared" si="21"/>
        <v>1.2806054576150716</v>
      </c>
      <c r="AJ72" s="1">
        <f t="shared" si="22"/>
        <v>-0.91845878297542738</v>
      </c>
      <c r="AK72" s="1">
        <f t="shared" si="23"/>
        <v>-1.3644343185606001E-2</v>
      </c>
      <c r="AL72" s="1">
        <f t="shared" si="24"/>
        <v>-4.8586385898555705E-2</v>
      </c>
      <c r="AM72" s="1">
        <f t="shared" si="25"/>
        <v>-2.4297973028314594E-2</v>
      </c>
      <c r="AN72" s="1">
        <f t="shared" si="42"/>
        <v>-6.3195911979726915</v>
      </c>
      <c r="AO72" s="1">
        <f t="shared" si="42"/>
        <v>-6.3195875954134371</v>
      </c>
      <c r="AP72" s="1">
        <f t="shared" si="42"/>
        <v>-6.3195747635443169</v>
      </c>
      <c r="AQ72" s="1">
        <f t="shared" si="42"/>
        <v>-6.3195290580671619</v>
      </c>
      <c r="AR72" s="1">
        <f t="shared" si="42"/>
        <v>-6.3193662616177422</v>
      </c>
      <c r="AS72" s="1">
        <f t="shared" si="42"/>
        <v>-6.3187864114389294</v>
      </c>
      <c r="AT72" s="1">
        <f t="shared" si="42"/>
        <v>-6.316721190641263</v>
      </c>
      <c r="AU72" s="1">
        <f t="shared" si="27"/>
        <v>-6.309366707251483</v>
      </c>
      <c r="AW72" s="1">
        <v>4000</v>
      </c>
      <c r="AX72" s="1">
        <f t="shared" si="34"/>
        <v>-1.2215673452851976E-2</v>
      </c>
      <c r="AY72" s="1">
        <f t="shared" si="35"/>
        <v>-2.3536449652507299E-2</v>
      </c>
      <c r="AZ72" s="1">
        <f t="shared" si="36"/>
        <v>1.1320776199655323E-2</v>
      </c>
      <c r="BA72" s="1">
        <f t="shared" si="37"/>
        <v>0.78549497109499677</v>
      </c>
      <c r="BB72" s="1">
        <f t="shared" si="38"/>
        <v>0.94141865416635573</v>
      </c>
      <c r="BC72" s="1">
        <f t="shared" si="39"/>
        <v>-2.4395649139204814</v>
      </c>
      <c r="BD72" s="1">
        <f t="shared" si="40"/>
        <v>-2.7309131511578388</v>
      </c>
      <c r="BE72" s="1">
        <f t="shared" si="44"/>
        <v>-2.2324042001177369</v>
      </c>
      <c r="BF72" s="1">
        <f t="shared" si="44"/>
        <v>-2.2323982553695041</v>
      </c>
      <c r="BG72" s="1">
        <f t="shared" si="44"/>
        <v>-2.2324326964491767</v>
      </c>
      <c r="BH72" s="1">
        <f t="shared" si="43"/>
        <v>-2.2322331398487867</v>
      </c>
      <c r="BI72" s="1">
        <f t="shared" si="43"/>
        <v>-2.2333886904270761</v>
      </c>
      <c r="BJ72" s="1">
        <f t="shared" si="43"/>
        <v>-2.2266733786101112</v>
      </c>
      <c r="BK72" s="1">
        <f t="shared" si="43"/>
        <v>-2.2649270371543708</v>
      </c>
      <c r="BL72" s="1">
        <f t="shared" si="41"/>
        <v>-2.0107423748158633</v>
      </c>
    </row>
    <row r="73" spans="1:64" x14ac:dyDescent="0.2">
      <c r="A73" s="55" t="s">
        <v>138</v>
      </c>
      <c r="B73" s="55"/>
      <c r="C73" s="58">
        <v>42842.419000000002</v>
      </c>
      <c r="D73" s="58"/>
      <c r="E73" s="1">
        <f t="shared" si="11"/>
        <v>-4324.9985452006113</v>
      </c>
      <c r="F73" s="1">
        <f t="shared" si="12"/>
        <v>-4325</v>
      </c>
      <c r="G73" s="1">
        <f t="shared" si="13"/>
        <v>1.0000000038417056E-3</v>
      </c>
      <c r="I73" s="1">
        <f>G73</f>
        <v>1.0000000038417056E-3</v>
      </c>
      <c r="Q73" s="112">
        <f t="shared" si="14"/>
        <v>27823.919000000002</v>
      </c>
      <c r="S73" s="2">
        <v>0.1</v>
      </c>
      <c r="Z73" s="1">
        <f t="shared" si="15"/>
        <v>-4325</v>
      </c>
      <c r="AA73" s="1">
        <f t="shared" si="16"/>
        <v>2.7466924209885134E-4</v>
      </c>
      <c r="AB73" s="1">
        <f t="shared" si="17"/>
        <v>1.3448109909092346E-2</v>
      </c>
      <c r="AC73" s="1">
        <f t="shared" si="18"/>
        <v>1.0000000038417056E-3</v>
      </c>
      <c r="AE73" s="1">
        <f t="shared" si="19"/>
        <v>5.2610471393046932E-8</v>
      </c>
      <c r="AF73" s="1">
        <f t="shared" si="28"/>
        <v>1.0000000038417056E-3</v>
      </c>
      <c r="AG73" s="2"/>
      <c r="AH73" s="1">
        <f t="shared" si="20"/>
        <v>-1.2448109905250641E-2</v>
      </c>
      <c r="AI73" s="1">
        <f t="shared" si="21"/>
        <v>1.2806434962365885</v>
      </c>
      <c r="AJ73" s="1">
        <f t="shared" si="22"/>
        <v>-0.91959120489899127</v>
      </c>
      <c r="AK73" s="1">
        <f t="shared" si="23"/>
        <v>-1.2838183844853256E-2</v>
      </c>
      <c r="AL73" s="1">
        <f t="shared" si="24"/>
        <v>-4.571365435647632E-2</v>
      </c>
      <c r="AM73" s="1">
        <f t="shared" si="25"/>
        <v>-2.2860808408943407E-2</v>
      </c>
      <c r="AN73" s="1">
        <f t="shared" si="42"/>
        <v>-6.3174383144335069</v>
      </c>
      <c r="AO73" s="1">
        <f t="shared" si="42"/>
        <v>-6.3174349234737468</v>
      </c>
      <c r="AP73" s="1">
        <f t="shared" si="42"/>
        <v>-6.3174228462142876</v>
      </c>
      <c r="AQ73" s="1">
        <f t="shared" si="42"/>
        <v>-6.3173798318263836</v>
      </c>
      <c r="AR73" s="1">
        <f t="shared" si="42"/>
        <v>-6.3172266322225985</v>
      </c>
      <c r="AS73" s="1">
        <f t="shared" si="42"/>
        <v>-6.3166810045490305</v>
      </c>
      <c r="AT73" s="1">
        <f t="shared" si="42"/>
        <v>-6.3147378055467493</v>
      </c>
      <c r="AU73" s="1">
        <f t="shared" si="27"/>
        <v>-6.3078182114544958</v>
      </c>
      <c r="AW73" s="1">
        <v>4200</v>
      </c>
      <c r="AX73" s="1">
        <f t="shared" si="34"/>
        <v>-1.3719422417405376E-2</v>
      </c>
      <c r="AY73" s="1">
        <f t="shared" si="35"/>
        <v>-2.4359948495473179E-2</v>
      </c>
      <c r="AZ73" s="1">
        <f t="shared" si="36"/>
        <v>1.0640526078067803E-2</v>
      </c>
      <c r="BA73" s="1">
        <f t="shared" si="37"/>
        <v>0.7993590886536599</v>
      </c>
      <c r="BB73" s="1">
        <f t="shared" si="38"/>
        <v>0.91418913505640342</v>
      </c>
      <c r="BC73" s="1">
        <f t="shared" si="39"/>
        <v>-2.3662550219095757</v>
      </c>
      <c r="BD73" s="1">
        <f t="shared" si="40"/>
        <v>-2.4489849276783868</v>
      </c>
      <c r="BE73" s="1">
        <f t="shared" si="44"/>
        <v>-2.1436042504793398</v>
      </c>
      <c r="BF73" s="1">
        <f t="shared" si="44"/>
        <v>-2.1436014563043742</v>
      </c>
      <c r="BG73" s="1">
        <f t="shared" si="44"/>
        <v>-2.1436198067227807</v>
      </c>
      <c r="BH73" s="1">
        <f t="shared" si="43"/>
        <v>-2.1434992829417698</v>
      </c>
      <c r="BI73" s="1">
        <f t="shared" si="43"/>
        <v>-2.1442904601913546</v>
      </c>
      <c r="BJ73" s="1">
        <f t="shared" si="43"/>
        <v>-2.1390789175450191</v>
      </c>
      <c r="BK73" s="1">
        <f t="shared" si="43"/>
        <v>-2.1726705017735344</v>
      </c>
      <c r="BL73" s="1">
        <f t="shared" si="41"/>
        <v>-1.9075093216834036</v>
      </c>
    </row>
    <row r="74" spans="1:64" x14ac:dyDescent="0.2">
      <c r="A74" s="55" t="s">
        <v>139</v>
      </c>
      <c r="B74" s="55"/>
      <c r="C74" s="58">
        <v>42842.427000000003</v>
      </c>
      <c r="D74" s="58"/>
      <c r="E74" s="1">
        <f t="shared" si="11"/>
        <v>-4324.9869068055432</v>
      </c>
      <c r="F74" s="1">
        <f t="shared" si="12"/>
        <v>-4325</v>
      </c>
      <c r="G74" s="1">
        <f t="shared" si="13"/>
        <v>9.0000000054715201E-3</v>
      </c>
      <c r="J74" s="1">
        <f>G74</f>
        <v>9.0000000054715201E-3</v>
      </c>
      <c r="Q74" s="112">
        <f t="shared" si="14"/>
        <v>27823.927000000003</v>
      </c>
      <c r="S74" s="2">
        <v>1</v>
      </c>
      <c r="T74" s="1" t="s">
        <v>67</v>
      </c>
      <c r="Z74" s="1">
        <f t="shared" si="15"/>
        <v>-4325</v>
      </c>
      <c r="AA74" s="1">
        <f t="shared" si="16"/>
        <v>2.7466924209885134E-4</v>
      </c>
      <c r="AB74" s="1">
        <f t="shared" si="17"/>
        <v>2.1448109910722161E-2</v>
      </c>
      <c r="AC74" s="1">
        <f t="shared" si="18"/>
        <v>9.0000000054715201E-3</v>
      </c>
      <c r="AE74" s="1">
        <f t="shared" si="19"/>
        <v>7.6131396930257482E-5</v>
      </c>
      <c r="AF74" s="1">
        <f t="shared" si="28"/>
        <v>9.0000000054715201E-3</v>
      </c>
      <c r="AG74" s="2"/>
      <c r="AH74" s="1">
        <f t="shared" si="20"/>
        <v>-1.2448109905250641E-2</v>
      </c>
      <c r="AI74" s="1">
        <f t="shared" si="21"/>
        <v>1.2806434962365885</v>
      </c>
      <c r="AJ74" s="1">
        <f t="shared" si="22"/>
        <v>-0.91959120489899127</v>
      </c>
      <c r="AK74" s="1">
        <f t="shared" si="23"/>
        <v>-1.2838183844853256E-2</v>
      </c>
      <c r="AL74" s="1">
        <f t="shared" si="24"/>
        <v>-4.571365435647632E-2</v>
      </c>
      <c r="AM74" s="1">
        <f t="shared" si="25"/>
        <v>-2.2860808408943407E-2</v>
      </c>
      <c r="AN74" s="1">
        <f t="shared" si="42"/>
        <v>-6.3174383144335069</v>
      </c>
      <c r="AO74" s="1">
        <f t="shared" si="42"/>
        <v>-6.3174349234737468</v>
      </c>
      <c r="AP74" s="1">
        <f t="shared" si="42"/>
        <v>-6.3174228462142876</v>
      </c>
      <c r="AQ74" s="1">
        <f t="shared" si="42"/>
        <v>-6.3173798318263836</v>
      </c>
      <c r="AR74" s="1">
        <f t="shared" si="42"/>
        <v>-6.3172266322225985</v>
      </c>
      <c r="AS74" s="1">
        <f t="shared" si="42"/>
        <v>-6.3166810045490305</v>
      </c>
      <c r="AT74" s="1">
        <f t="shared" si="42"/>
        <v>-6.3147378055467493</v>
      </c>
      <c r="AU74" s="1">
        <f t="shared" si="27"/>
        <v>-6.3078182114544958</v>
      </c>
      <c r="AW74" s="1">
        <v>4400</v>
      </c>
      <c r="AX74" s="1">
        <f t="shared" si="34"/>
        <v>-1.5319700535293117E-2</v>
      </c>
      <c r="AY74" s="1">
        <f t="shared" si="35"/>
        <v>-2.5181214201040147E-2</v>
      </c>
      <c r="AZ74" s="1">
        <f t="shared" si="36"/>
        <v>9.8615136657470293E-3</v>
      </c>
      <c r="BA74" s="1">
        <f t="shared" si="37"/>
        <v>0.81487989981179965</v>
      </c>
      <c r="BB74" s="1">
        <f t="shared" si="38"/>
        <v>0.88075314995385579</v>
      </c>
      <c r="BC74" s="1">
        <f t="shared" si="39"/>
        <v>-2.2902025552512804</v>
      </c>
      <c r="BD74" s="1">
        <f t="shared" si="40"/>
        <v>-2.2054566679755174</v>
      </c>
      <c r="BE74" s="1">
        <f t="shared" si="44"/>
        <v>-2.0531588949676527</v>
      </c>
      <c r="BF74" s="1">
        <f t="shared" si="44"/>
        <v>-2.0531578357773879</v>
      </c>
      <c r="BG74" s="1">
        <f t="shared" si="44"/>
        <v>-2.0531659633906756</v>
      </c>
      <c r="BH74" s="1">
        <f t="shared" si="43"/>
        <v>-2.0531035935581299</v>
      </c>
      <c r="BI74" s="1">
        <f t="shared" si="43"/>
        <v>-2.0535820182893652</v>
      </c>
      <c r="BJ74" s="1">
        <f t="shared" si="43"/>
        <v>-2.0499008718807761</v>
      </c>
      <c r="BK74" s="1">
        <f t="shared" si="43"/>
        <v>-2.0775906356271383</v>
      </c>
      <c r="BL74" s="1">
        <f t="shared" si="41"/>
        <v>-1.8042762685509439</v>
      </c>
    </row>
    <row r="75" spans="1:64" x14ac:dyDescent="0.2">
      <c r="A75" s="55" t="s">
        <v>137</v>
      </c>
      <c r="B75" s="55"/>
      <c r="C75" s="58">
        <v>42842.428999999996</v>
      </c>
      <c r="D75" s="58"/>
      <c r="E75" s="1">
        <f t="shared" si="11"/>
        <v>-4324.9839972067866</v>
      </c>
      <c r="F75" s="1">
        <f t="shared" si="12"/>
        <v>-4325</v>
      </c>
      <c r="G75" s="1">
        <f t="shared" si="13"/>
        <v>1.0999999998603016E-2</v>
      </c>
      <c r="I75" s="1">
        <f t="shared" ref="I75:I87" si="45">G75</f>
        <v>1.0999999998603016E-2</v>
      </c>
      <c r="Q75" s="112">
        <f t="shared" si="14"/>
        <v>27823.928999999996</v>
      </c>
      <c r="S75" s="2">
        <v>0.1</v>
      </c>
      <c r="Z75" s="1">
        <f t="shared" si="15"/>
        <v>-4325</v>
      </c>
      <c r="AA75" s="1">
        <f t="shared" si="16"/>
        <v>2.7466924209885134E-4</v>
      </c>
      <c r="AB75" s="1">
        <f t="shared" si="17"/>
        <v>2.3448109903853657E-2</v>
      </c>
      <c r="AC75" s="1">
        <f t="shared" si="18"/>
        <v>1.0999999998603016E-2</v>
      </c>
      <c r="AE75" s="1">
        <f t="shared" si="19"/>
        <v>1.1503271983641421E-5</v>
      </c>
      <c r="AF75" s="1">
        <f t="shared" si="28"/>
        <v>1.0999999998603016E-2</v>
      </c>
      <c r="AG75" s="2"/>
      <c r="AH75" s="1">
        <f t="shared" si="20"/>
        <v>-1.2448109905250641E-2</v>
      </c>
      <c r="AI75" s="1">
        <f t="shared" si="21"/>
        <v>1.2806434962365885</v>
      </c>
      <c r="AJ75" s="1">
        <f t="shared" si="22"/>
        <v>-0.91959120489899127</v>
      </c>
      <c r="AK75" s="1">
        <f t="shared" si="23"/>
        <v>-1.2838183844853256E-2</v>
      </c>
      <c r="AL75" s="1">
        <f t="shared" si="24"/>
        <v>-4.571365435647632E-2</v>
      </c>
      <c r="AM75" s="1">
        <f t="shared" si="25"/>
        <v>-2.2860808408943407E-2</v>
      </c>
      <c r="AN75" s="1">
        <f t="shared" si="42"/>
        <v>-6.3174383144335069</v>
      </c>
      <c r="AO75" s="1">
        <f t="shared" si="42"/>
        <v>-6.3174349234737468</v>
      </c>
      <c r="AP75" s="1">
        <f t="shared" si="42"/>
        <v>-6.3174228462142876</v>
      </c>
      <c r="AQ75" s="1">
        <f t="shared" si="42"/>
        <v>-6.3173798318263836</v>
      </c>
      <c r="AR75" s="1">
        <f t="shared" si="42"/>
        <v>-6.3172266322225985</v>
      </c>
      <c r="AS75" s="1">
        <f t="shared" si="42"/>
        <v>-6.3166810045490305</v>
      </c>
      <c r="AT75" s="1">
        <f t="shared" si="42"/>
        <v>-6.3147378055467493</v>
      </c>
      <c r="AU75" s="1">
        <f t="shared" si="27"/>
        <v>-6.3078182114544958</v>
      </c>
      <c r="AW75" s="1">
        <v>4600</v>
      </c>
      <c r="AX75" s="1">
        <f t="shared" si="34"/>
        <v>-1.7016614451481546E-2</v>
      </c>
      <c r="AY75" s="1">
        <f t="shared" si="35"/>
        <v>-2.6000246769208191E-2</v>
      </c>
      <c r="AZ75" s="1">
        <f t="shared" si="36"/>
        <v>8.9836323177266472E-3</v>
      </c>
      <c r="BA75" s="1">
        <f t="shared" si="37"/>
        <v>0.83217358246149697</v>
      </c>
      <c r="BB75" s="1">
        <f t="shared" si="38"/>
        <v>0.84053789236595255</v>
      </c>
      <c r="BC75" s="1">
        <f t="shared" si="39"/>
        <v>-2.2110276845806758</v>
      </c>
      <c r="BD75" s="1">
        <f t="shared" si="40"/>
        <v>-1.9918522563152128</v>
      </c>
      <c r="BE75" s="1">
        <f t="shared" si="44"/>
        <v>-1.9608759107367506</v>
      </c>
      <c r="BF75" s="1">
        <f t="shared" si="44"/>
        <v>-1.9608756164766814</v>
      </c>
      <c r="BG75" s="1">
        <f t="shared" si="44"/>
        <v>-1.9608783709483804</v>
      </c>
      <c r="BH75" s="1">
        <f t="shared" si="43"/>
        <v>-1.9608525865228508</v>
      </c>
      <c r="BI75" s="1">
        <f t="shared" si="43"/>
        <v>-1.9610938895634893</v>
      </c>
      <c r="BJ75" s="1">
        <f t="shared" si="43"/>
        <v>-1.9588300917267336</v>
      </c>
      <c r="BK75" s="1">
        <f t="shared" si="43"/>
        <v>-1.9796006268234598</v>
      </c>
      <c r="BL75" s="1">
        <f t="shared" si="41"/>
        <v>-1.7010432154184842</v>
      </c>
    </row>
    <row r="76" spans="1:64" x14ac:dyDescent="0.2">
      <c r="A76" s="55" t="s">
        <v>134</v>
      </c>
      <c r="B76" s="55"/>
      <c r="C76" s="58">
        <v>42859.620999999999</v>
      </c>
      <c r="D76" s="58" t="s">
        <v>52</v>
      </c>
      <c r="E76" s="1">
        <f t="shared" si="11"/>
        <v>-4299.9730862114093</v>
      </c>
      <c r="F76" s="1">
        <f t="shared" si="12"/>
        <v>-4300</v>
      </c>
      <c r="G76" s="1">
        <f t="shared" si="13"/>
        <v>1.8499999998311978E-2</v>
      </c>
      <c r="I76" s="1">
        <f t="shared" si="45"/>
        <v>1.8499999998311978E-2</v>
      </c>
      <c r="Q76" s="112">
        <f t="shared" si="14"/>
        <v>27841.120999999999</v>
      </c>
      <c r="S76" s="2">
        <v>0.1</v>
      </c>
      <c r="Z76" s="1">
        <f t="shared" si="15"/>
        <v>-4300</v>
      </c>
      <c r="AA76" s="1">
        <f t="shared" si="16"/>
        <v>7.3044301917148807E-5</v>
      </c>
      <c r="AB76" s="1">
        <f t="shared" si="17"/>
        <v>3.1035056070643333E-2</v>
      </c>
      <c r="AC76" s="1">
        <f t="shared" si="18"/>
        <v>1.8499999998311978E-2</v>
      </c>
      <c r="AE76" s="1">
        <f t="shared" si="19"/>
        <v>3.3955269623689785E-5</v>
      </c>
      <c r="AF76" s="1">
        <f t="shared" si="28"/>
        <v>1.8499999998311978E-2</v>
      </c>
      <c r="AG76" s="2"/>
      <c r="AH76" s="1">
        <f t="shared" si="20"/>
        <v>-1.2535056072331355E-2</v>
      </c>
      <c r="AI76" s="1">
        <f t="shared" si="21"/>
        <v>1.2808704249311269</v>
      </c>
      <c r="AJ76" s="1">
        <f t="shared" si="22"/>
        <v>-0.92873407116880879</v>
      </c>
      <c r="AK76" s="1">
        <f t="shared" si="23"/>
        <v>-6.1151732059251318E-3</v>
      </c>
      <c r="AL76" s="1">
        <f t="shared" si="24"/>
        <v>-2.1768782613399394E-2</v>
      </c>
      <c r="AM76" s="1">
        <f t="shared" si="25"/>
        <v>-1.088482115158799E-2</v>
      </c>
      <c r="AN76" s="1">
        <f t="shared" si="42"/>
        <v>-6.299495581187319</v>
      </c>
      <c r="AO76" s="1">
        <f t="shared" si="42"/>
        <v>-6.2994939624176087</v>
      </c>
      <c r="AP76" s="1">
        <f t="shared" si="42"/>
        <v>-6.2994881996131209</v>
      </c>
      <c r="AQ76" s="1">
        <f t="shared" si="42"/>
        <v>-6.2994676840893664</v>
      </c>
      <c r="AR76" s="1">
        <f t="shared" si="42"/>
        <v>-6.2993946490947605</v>
      </c>
      <c r="AS76" s="1">
        <f t="shared" si="42"/>
        <v>-6.2991346461741644</v>
      </c>
      <c r="AT76" s="1">
        <f t="shared" si="42"/>
        <v>-6.2982090503174408</v>
      </c>
      <c r="AU76" s="1">
        <f t="shared" si="27"/>
        <v>-6.2949140798129388</v>
      </c>
      <c r="AW76" s="1">
        <v>4800</v>
      </c>
      <c r="AX76" s="1">
        <f t="shared" si="34"/>
        <v>-1.8809681297297386E-2</v>
      </c>
      <c r="AY76" s="1">
        <f t="shared" si="35"/>
        <v>-2.6817046199977313E-2</v>
      </c>
      <c r="AZ76" s="1">
        <f t="shared" si="36"/>
        <v>8.0073649026799268E-3</v>
      </c>
      <c r="BA76" s="1">
        <f t="shared" si="37"/>
        <v>0.85136305382514343</v>
      </c>
      <c r="BB76" s="1">
        <f t="shared" si="38"/>
        <v>0.79290089007452114</v>
      </c>
      <c r="BC76" s="1">
        <f t="shared" si="39"/>
        <v>-2.1283073374290651</v>
      </c>
      <c r="BD76" s="1">
        <f t="shared" si="40"/>
        <v>-1.8019343756971993</v>
      </c>
      <c r="BE76" s="1">
        <f t="shared" si="44"/>
        <v>-1.8665496688650913</v>
      </c>
      <c r="BF76" s="1">
        <f t="shared" si="44"/>
        <v>-1.8665496198208802</v>
      </c>
      <c r="BG76" s="1">
        <f t="shared" si="44"/>
        <v>-1.8665502187820535</v>
      </c>
      <c r="BH76" s="1">
        <f t="shared" si="43"/>
        <v>-1.8665429037813199</v>
      </c>
      <c r="BI76" s="1">
        <f t="shared" si="43"/>
        <v>-1.8666322284952248</v>
      </c>
      <c r="BJ76" s="1">
        <f t="shared" si="43"/>
        <v>-1.8655396706241616</v>
      </c>
      <c r="BK76" s="1">
        <f t="shared" si="43"/>
        <v>-1.8786446495121472</v>
      </c>
      <c r="BL76" s="1">
        <f t="shared" si="41"/>
        <v>-1.5978101622860246</v>
      </c>
    </row>
    <row r="77" spans="1:64" x14ac:dyDescent="0.2">
      <c r="A77" s="1" t="s">
        <v>134</v>
      </c>
      <c r="C77" s="54">
        <v>42861.659</v>
      </c>
      <c r="D77" s="54" t="s">
        <v>52</v>
      </c>
      <c r="E77" s="1">
        <f t="shared" si="11"/>
        <v>-4297.0082050685178</v>
      </c>
      <c r="F77" s="1">
        <f t="shared" si="12"/>
        <v>-4297</v>
      </c>
      <c r="G77" s="1">
        <f t="shared" si="13"/>
        <v>-5.6399999957648106E-3</v>
      </c>
      <c r="I77" s="1">
        <f t="shared" si="45"/>
        <v>-5.6399999957648106E-3</v>
      </c>
      <c r="Q77" s="112">
        <f t="shared" si="14"/>
        <v>27843.159</v>
      </c>
      <c r="S77" s="2">
        <v>0.1</v>
      </c>
      <c r="Z77" s="1">
        <f t="shared" si="15"/>
        <v>-4297</v>
      </c>
      <c r="AA77" s="1">
        <f t="shared" si="16"/>
        <v>4.9121441399346821E-5</v>
      </c>
      <c r="AB77" s="1">
        <f t="shared" si="17"/>
        <v>6.9052198291064994E-3</v>
      </c>
      <c r="AC77" s="1">
        <f t="shared" si="18"/>
        <v>-5.6399999957648106E-3</v>
      </c>
      <c r="AE77" s="1">
        <f t="shared" si="19"/>
        <v>3.2366102726800769E-6</v>
      </c>
      <c r="AF77" s="1">
        <f t="shared" si="28"/>
        <v>-5.6399999957648106E-3</v>
      </c>
      <c r="AG77" s="2"/>
      <c r="AH77" s="1">
        <f t="shared" si="20"/>
        <v>-1.254521982487131E-2</v>
      </c>
      <c r="AI77" s="1">
        <f t="shared" si="21"/>
        <v>1.2808868392521704</v>
      </c>
      <c r="AJ77" s="1">
        <f t="shared" si="22"/>
        <v>-0.92979571219125989</v>
      </c>
      <c r="AK77" s="1">
        <f t="shared" si="23"/>
        <v>-5.3079637579418236E-3</v>
      </c>
      <c r="AL77" s="1">
        <f t="shared" si="24"/>
        <v>-1.8894911837252278E-2</v>
      </c>
      <c r="AM77" s="1">
        <f t="shared" si="25"/>
        <v>-9.4477370044047347E-3</v>
      </c>
      <c r="AN77" s="1">
        <f t="shared" si="42"/>
        <v>-6.2973422712335152</v>
      </c>
      <c r="AO77" s="1">
        <f t="shared" si="42"/>
        <v>-6.2973408659192254</v>
      </c>
      <c r="AP77" s="1">
        <f t="shared" si="42"/>
        <v>-6.2973358631779952</v>
      </c>
      <c r="AQ77" s="1">
        <f t="shared" si="42"/>
        <v>-6.2973180540544735</v>
      </c>
      <c r="AR77" s="1">
        <f t="shared" si="42"/>
        <v>-6.2972546558725222</v>
      </c>
      <c r="AS77" s="1">
        <f t="shared" si="42"/>
        <v>-6.2970289669818307</v>
      </c>
      <c r="AT77" s="1">
        <f t="shared" si="42"/>
        <v>-6.2962255509214309</v>
      </c>
      <c r="AU77" s="1">
        <f t="shared" si="27"/>
        <v>-6.2933655840159517</v>
      </c>
      <c r="AW77" s="1">
        <v>5000</v>
      </c>
      <c r="AX77" s="1">
        <f t="shared" si="34"/>
        <v>-2.069763345589859E-2</v>
      </c>
      <c r="AY77" s="1">
        <f t="shared" si="35"/>
        <v>-2.7631612493347522E-2</v>
      </c>
      <c r="AZ77" s="1">
        <f t="shared" si="36"/>
        <v>6.9339790374489327E-3</v>
      </c>
      <c r="BA77" s="1">
        <f t="shared" si="37"/>
        <v>0.87257375796269598</v>
      </c>
      <c r="BB77" s="1">
        <f t="shared" si="38"/>
        <v>0.73713287751152134</v>
      </c>
      <c r="BC77" s="1">
        <f t="shared" si="39"/>
        <v>-2.0415699441870307</v>
      </c>
      <c r="BD77" s="1">
        <f t="shared" si="40"/>
        <v>-1.6309998629664899</v>
      </c>
      <c r="BE77" s="1">
        <f t="shared" si="44"/>
        <v>-1.7699606094360545</v>
      </c>
      <c r="BF77" s="1">
        <f t="shared" si="44"/>
        <v>-1.7699606067532125</v>
      </c>
      <c r="BG77" s="1">
        <f t="shared" si="44"/>
        <v>-1.769960655020137</v>
      </c>
      <c r="BH77" s="1">
        <f t="shared" si="43"/>
        <v>-1.7699597866496763</v>
      </c>
      <c r="BI77" s="1">
        <f t="shared" si="43"/>
        <v>-1.7699754089356732</v>
      </c>
      <c r="BJ77" s="1">
        <f t="shared" si="43"/>
        <v>-1.769694173544401</v>
      </c>
      <c r="BK77" s="1">
        <f t="shared" si="43"/>
        <v>-1.7746984582956689</v>
      </c>
      <c r="BL77" s="1">
        <f t="shared" si="41"/>
        <v>-1.4945771091535649</v>
      </c>
    </row>
    <row r="78" spans="1:64" x14ac:dyDescent="0.2">
      <c r="A78" s="1" t="s">
        <v>140</v>
      </c>
      <c r="C78" s="54">
        <v>42862.356</v>
      </c>
      <c r="D78" s="54"/>
      <c r="E78" s="1">
        <f t="shared" si="11"/>
        <v>-4295.994209898452</v>
      </c>
      <c r="F78" s="1">
        <f t="shared" si="12"/>
        <v>-4296</v>
      </c>
      <c r="G78" s="1">
        <f t="shared" si="13"/>
        <v>3.9800000013201497E-3</v>
      </c>
      <c r="I78" s="1">
        <f t="shared" si="45"/>
        <v>3.9800000013201497E-3</v>
      </c>
      <c r="Q78" s="112">
        <f t="shared" si="14"/>
        <v>27843.856</v>
      </c>
      <c r="S78" s="2">
        <v>0.1</v>
      </c>
      <c r="Z78" s="1">
        <f t="shared" si="15"/>
        <v>-4296</v>
      </c>
      <c r="AA78" s="1">
        <f t="shared" si="16"/>
        <v>4.1160162710324535E-5</v>
      </c>
      <c r="AB78" s="1">
        <f t="shared" si="17"/>
        <v>1.6528594847211399E-2</v>
      </c>
      <c r="AC78" s="1">
        <f t="shared" si="18"/>
        <v>3.9800000013201497E-3</v>
      </c>
      <c r="AE78" s="1">
        <f t="shared" si="19"/>
        <v>1.5514459274219873E-6</v>
      </c>
      <c r="AF78" s="1">
        <f t="shared" si="28"/>
        <v>3.9800000013201497E-3</v>
      </c>
      <c r="AG78" s="2"/>
      <c r="AH78" s="1">
        <f t="shared" si="20"/>
        <v>-1.2548594845891251E-2</v>
      </c>
      <c r="AI78" s="1">
        <f t="shared" si="21"/>
        <v>1.2808917952488812</v>
      </c>
      <c r="AJ78" s="1">
        <f t="shared" si="22"/>
        <v>-0.93014789222031447</v>
      </c>
      <c r="AK78" s="1">
        <f t="shared" si="23"/>
        <v>-5.0388794578616483E-3</v>
      </c>
      <c r="AL78" s="1">
        <f t="shared" si="24"/>
        <v>-1.793693920185406E-2</v>
      </c>
      <c r="AM78" s="1">
        <f t="shared" si="25"/>
        <v>-8.9687100636382522E-3</v>
      </c>
      <c r="AN78" s="1">
        <f t="shared" si="42"/>
        <v>-6.2966244953692838</v>
      </c>
      <c r="AO78" s="1">
        <f t="shared" si="42"/>
        <v>-6.296623161232441</v>
      </c>
      <c r="AP78" s="1">
        <f t="shared" si="42"/>
        <v>-6.2966184119209423</v>
      </c>
      <c r="AQ78" s="1">
        <f t="shared" si="42"/>
        <v>-6.2966015051421769</v>
      </c>
      <c r="AR78" s="1">
        <f t="shared" si="42"/>
        <v>-6.2965413197825493</v>
      </c>
      <c r="AS78" s="1">
        <f t="shared" si="42"/>
        <v>-6.2963270701640681</v>
      </c>
      <c r="AT78" s="1">
        <f t="shared" si="42"/>
        <v>-6.2955643828806425</v>
      </c>
      <c r="AU78" s="1">
        <f t="shared" si="27"/>
        <v>-6.2928494187502899</v>
      </c>
      <c r="AW78" s="1">
        <v>5200</v>
      </c>
      <c r="AX78" s="1">
        <f t="shared" si="34"/>
        <v>-2.2678166482891806E-2</v>
      </c>
      <c r="AY78" s="1">
        <f t="shared" si="35"/>
        <v>-2.8443945649318812E-2</v>
      </c>
      <c r="AZ78" s="1">
        <f t="shared" si="36"/>
        <v>5.7657791664270062E-3</v>
      </c>
      <c r="BA78" s="1">
        <f t="shared" si="37"/>
        <v>0.89592666289936085</v>
      </c>
      <c r="BB78" s="1">
        <f t="shared" si="38"/>
        <v>0.67246798222683601</v>
      </c>
      <c r="BC78" s="1">
        <f t="shared" si="39"/>
        <v>-1.9502906512148506</v>
      </c>
      <c r="BD78" s="1">
        <f t="shared" si="40"/>
        <v>-1.4754241769568324</v>
      </c>
      <c r="BE78" s="1">
        <f t="shared" si="44"/>
        <v>-1.6708753125821327</v>
      </c>
      <c r="BF78" s="1">
        <f t="shared" si="44"/>
        <v>-1.6708753126369251</v>
      </c>
      <c r="BG78" s="1">
        <f t="shared" si="44"/>
        <v>-1.670875310684858</v>
      </c>
      <c r="BH78" s="1">
        <f t="shared" si="43"/>
        <v>-1.670875380230191</v>
      </c>
      <c r="BI78" s="1">
        <f t="shared" si="43"/>
        <v>-1.6708729025431515</v>
      </c>
      <c r="BJ78" s="1">
        <f t="shared" si="43"/>
        <v>-1.6709611372598607</v>
      </c>
      <c r="BK78" s="1">
        <f t="shared" si="43"/>
        <v>-1.6677696463846599</v>
      </c>
      <c r="BL78" s="1">
        <f t="shared" si="41"/>
        <v>-1.3913440560211052</v>
      </c>
    </row>
    <row r="79" spans="1:64" x14ac:dyDescent="0.2">
      <c r="A79" s="1" t="s">
        <v>140</v>
      </c>
      <c r="C79" s="54">
        <v>42864.42</v>
      </c>
      <c r="D79" s="54"/>
      <c r="E79" s="1">
        <f t="shared" si="11"/>
        <v>-4292.9915039716016</v>
      </c>
      <c r="F79" s="1">
        <f t="shared" si="12"/>
        <v>-4293</v>
      </c>
      <c r="G79" s="1">
        <f t="shared" si="13"/>
        <v>5.8399999979883432E-3</v>
      </c>
      <c r="I79" s="1">
        <f t="shared" si="45"/>
        <v>5.8399999979883432E-3</v>
      </c>
      <c r="Q79" s="112">
        <f t="shared" si="14"/>
        <v>27845.919999999998</v>
      </c>
      <c r="S79" s="2">
        <v>0.1</v>
      </c>
      <c r="Z79" s="1">
        <f t="shared" si="15"/>
        <v>-4293</v>
      </c>
      <c r="AA79" s="1">
        <f t="shared" si="16"/>
        <v>1.7315385974362232E-5</v>
      </c>
      <c r="AB79" s="1">
        <f t="shared" si="17"/>
        <v>1.8398681182578924E-2</v>
      </c>
      <c r="AC79" s="1">
        <f t="shared" si="18"/>
        <v>5.8399999979883432E-3</v>
      </c>
      <c r="AE79" s="1">
        <f t="shared" si="19"/>
        <v>3.3903656090984403E-6</v>
      </c>
      <c r="AF79" s="1">
        <f t="shared" si="28"/>
        <v>5.8399999979883432E-3</v>
      </c>
      <c r="AG79" s="2"/>
      <c r="AH79" s="1">
        <f t="shared" si="20"/>
        <v>-1.2558681184590583E-2</v>
      </c>
      <c r="AI79" s="1">
        <f t="shared" si="21"/>
        <v>1.2809051167328396</v>
      </c>
      <c r="AJ79" s="1">
        <f t="shared" si="22"/>
        <v>-0.93119932458822741</v>
      </c>
      <c r="AK79" s="1">
        <f t="shared" si="23"/>
        <v>-4.231588075411275E-3</v>
      </c>
      <c r="AL79" s="1">
        <f t="shared" si="24"/>
        <v>-1.5062979557109901E-2</v>
      </c>
      <c r="AM79" s="1">
        <f t="shared" si="25"/>
        <v>-7.5316321855335693E-3</v>
      </c>
      <c r="AN79" s="1">
        <f t="shared" si="42"/>
        <v>-6.2944711521556629</v>
      </c>
      <c r="AO79" s="1">
        <f t="shared" si="42"/>
        <v>-6.2944700316192996</v>
      </c>
      <c r="AP79" s="1">
        <f t="shared" si="42"/>
        <v>-6.2944660427971106</v>
      </c>
      <c r="AQ79" s="1">
        <f t="shared" si="42"/>
        <v>-6.2944518436141657</v>
      </c>
      <c r="AR79" s="1">
        <f t="shared" si="42"/>
        <v>-6.2944012981866404</v>
      </c>
      <c r="AS79" s="1">
        <f t="shared" si="42"/>
        <v>-6.2942213697383584</v>
      </c>
      <c r="AT79" s="1">
        <f t="shared" si="42"/>
        <v>-6.2935808745727755</v>
      </c>
      <c r="AU79" s="1">
        <f t="shared" si="27"/>
        <v>-6.2913009229533028</v>
      </c>
      <c r="AW79" s="1">
        <v>5400</v>
      </c>
      <c r="AX79" s="1">
        <f t="shared" si="34"/>
        <v>-2.474761654682664E-2</v>
      </c>
      <c r="AY79" s="1">
        <f t="shared" si="35"/>
        <v>-2.9254045667891179E-2</v>
      </c>
      <c r="AZ79" s="1">
        <f t="shared" si="36"/>
        <v>4.5064291210645388E-3</v>
      </c>
      <c r="BA79" s="1">
        <f t="shared" si="37"/>
        <v>0.92152714870672869</v>
      </c>
      <c r="BB79" s="1">
        <f t="shared" si="38"/>
        <v>0.59810583865149747</v>
      </c>
      <c r="BC79" s="1">
        <f t="shared" si="39"/>
        <v>-1.8538878547918813</v>
      </c>
      <c r="BD79" s="1">
        <f t="shared" si="40"/>
        <v>-1.332357982897163</v>
      </c>
      <c r="BE79" s="1">
        <f t="shared" si="44"/>
        <v>-1.5690475608082535</v>
      </c>
      <c r="BF79" s="1">
        <f t="shared" si="44"/>
        <v>-1.5690475608082535</v>
      </c>
      <c r="BG79" s="1">
        <f t="shared" si="44"/>
        <v>-1.5690475608082508</v>
      </c>
      <c r="BH79" s="1">
        <f t="shared" si="43"/>
        <v>-1.5690475608026797</v>
      </c>
      <c r="BI79" s="1">
        <f t="shared" si="43"/>
        <v>-1.5690475494635914</v>
      </c>
      <c r="BJ79" s="1">
        <f t="shared" si="43"/>
        <v>-1.5690246198346531</v>
      </c>
      <c r="BK79" s="1">
        <f t="shared" si="43"/>
        <v>-1.5578975647484363</v>
      </c>
      <c r="BL79" s="1">
        <f t="shared" si="41"/>
        <v>-1.2881110028886456</v>
      </c>
    </row>
    <row r="80" spans="1:64" x14ac:dyDescent="0.2">
      <c r="A80" s="1" t="s">
        <v>134</v>
      </c>
      <c r="C80" s="54">
        <v>42865.786</v>
      </c>
      <c r="D80" s="54" t="s">
        <v>52</v>
      </c>
      <c r="E80" s="1">
        <f t="shared" si="11"/>
        <v>-4291.0042480141956</v>
      </c>
      <c r="F80" s="1">
        <f t="shared" si="12"/>
        <v>-4291</v>
      </c>
      <c r="G80" s="1">
        <f t="shared" si="13"/>
        <v>-2.9199999989941716E-3</v>
      </c>
      <c r="I80" s="1">
        <f t="shared" si="45"/>
        <v>-2.9199999989941716E-3</v>
      </c>
      <c r="Q80" s="112">
        <f t="shared" si="14"/>
        <v>27847.286</v>
      </c>
      <c r="S80" s="2">
        <v>0.1</v>
      </c>
      <c r="Z80" s="1">
        <f t="shared" si="15"/>
        <v>-4291</v>
      </c>
      <c r="AA80" s="1">
        <f t="shared" si="16"/>
        <v>1.4514423172760915E-6</v>
      </c>
      <c r="AB80" s="1">
        <f t="shared" si="17"/>
        <v>9.6453731163712517E-3</v>
      </c>
      <c r="AC80" s="1">
        <f t="shared" si="18"/>
        <v>-2.9199999989941716E-3</v>
      </c>
      <c r="AE80" s="1">
        <f t="shared" si="19"/>
        <v>8.5348785239407355E-7</v>
      </c>
      <c r="AF80" s="1">
        <f t="shared" si="28"/>
        <v>-2.9199999989941716E-3</v>
      </c>
      <c r="AG80" s="2"/>
      <c r="AH80" s="1">
        <f t="shared" si="20"/>
        <v>-1.2565373115365423E-2</v>
      </c>
      <c r="AI80" s="1">
        <f t="shared" si="21"/>
        <v>1.2809127088564556</v>
      </c>
      <c r="AJ80" s="1">
        <f t="shared" si="22"/>
        <v>-0.93189601826979229</v>
      </c>
      <c r="AK80" s="1">
        <f t="shared" si="23"/>
        <v>-3.6933653026076678E-3</v>
      </c>
      <c r="AL80" s="1">
        <f t="shared" si="24"/>
        <v>-1.3146975530058853E-2</v>
      </c>
      <c r="AM80" s="1">
        <f t="shared" si="25"/>
        <v>-6.5735824484259263E-3</v>
      </c>
      <c r="AN80" s="1">
        <f t="shared" si="42"/>
        <v>-6.2930355784373671</v>
      </c>
      <c r="AO80" s="1">
        <f t="shared" si="42"/>
        <v>-6.2930346003518212</v>
      </c>
      <c r="AP80" s="1">
        <f t="shared" si="42"/>
        <v>-6.2930311186708172</v>
      </c>
      <c r="AQ80" s="1">
        <f t="shared" si="42"/>
        <v>-6.2930187249679204</v>
      </c>
      <c r="AR80" s="1">
        <f t="shared" si="42"/>
        <v>-6.2929746072475794</v>
      </c>
      <c r="AS80" s="1">
        <f t="shared" si="42"/>
        <v>-6.2928175620646236</v>
      </c>
      <c r="AT80" s="1">
        <f t="shared" si="42"/>
        <v>-6.2922585325992788</v>
      </c>
      <c r="AU80" s="1">
        <f t="shared" si="27"/>
        <v>-6.2902685924219792</v>
      </c>
      <c r="AW80" s="1">
        <v>5600</v>
      </c>
      <c r="AX80" s="1">
        <f t="shared" si="34"/>
        <v>-2.6900552754053283E-2</v>
      </c>
      <c r="AY80" s="1">
        <f t="shared" si="35"/>
        <v>-3.006191254906463E-2</v>
      </c>
      <c r="AZ80" s="1">
        <f t="shared" si="36"/>
        <v>3.1613597950113474E-3</v>
      </c>
      <c r="BA80" s="1">
        <f t="shared" si="37"/>
        <v>0.94944801177768656</v>
      </c>
      <c r="BB80" s="1">
        <f t="shared" si="38"/>
        <v>0.51325237038130289</v>
      </c>
      <c r="BC80" s="1">
        <f t="shared" si="39"/>
        <v>-1.7517224576658943</v>
      </c>
      <c r="BD80" s="1">
        <f t="shared" si="40"/>
        <v>-1.1995198682870447</v>
      </c>
      <c r="BE80" s="1">
        <f t="shared" si="44"/>
        <v>-1.4642209623763915</v>
      </c>
      <c r="BF80" s="1">
        <f t="shared" si="44"/>
        <v>-1.4642209618947839</v>
      </c>
      <c r="BG80" s="1">
        <f t="shared" si="44"/>
        <v>-1.4642209457790525</v>
      </c>
      <c r="BH80" s="1">
        <f t="shared" si="43"/>
        <v>-1.4642204065099151</v>
      </c>
      <c r="BI80" s="1">
        <f t="shared" si="43"/>
        <v>-1.4642023629015375</v>
      </c>
      <c r="BJ80" s="1">
        <f t="shared" si="43"/>
        <v>-1.4636003792992165</v>
      </c>
      <c r="BK80" s="1">
        <f t="shared" si="43"/>
        <v>-1.4451529031215278</v>
      </c>
      <c r="BL80" s="1">
        <f t="shared" si="41"/>
        <v>-1.1848779497561859</v>
      </c>
    </row>
    <row r="81" spans="1:64" x14ac:dyDescent="0.2">
      <c r="A81" s="1" t="s">
        <v>134</v>
      </c>
      <c r="C81" s="54">
        <v>42865.8</v>
      </c>
      <c r="D81" s="54" t="s">
        <v>52</v>
      </c>
      <c r="E81" s="1">
        <f t="shared" si="11"/>
        <v>-4290.9838808228269</v>
      </c>
      <c r="F81" s="1">
        <f t="shared" si="12"/>
        <v>-4291</v>
      </c>
      <c r="G81" s="1">
        <f t="shared" si="13"/>
        <v>1.1080000003858004E-2</v>
      </c>
      <c r="I81" s="1">
        <f t="shared" si="45"/>
        <v>1.1080000003858004E-2</v>
      </c>
      <c r="Q81" s="112">
        <f t="shared" si="14"/>
        <v>27847.300000000003</v>
      </c>
      <c r="S81" s="2">
        <v>0.1</v>
      </c>
      <c r="Z81" s="1">
        <f t="shared" si="15"/>
        <v>-4291</v>
      </c>
      <c r="AA81" s="1">
        <f t="shared" si="16"/>
        <v>1.4514423172760915E-6</v>
      </c>
      <c r="AB81" s="1">
        <f t="shared" si="17"/>
        <v>2.3645373119223427E-2</v>
      </c>
      <c r="AC81" s="1">
        <f t="shared" si="18"/>
        <v>1.1080000003858004E-2</v>
      </c>
      <c r="AE81" s="1">
        <f t="shared" si="19"/>
        <v>1.2273423823041613E-5</v>
      </c>
      <c r="AF81" s="1">
        <f t="shared" si="28"/>
        <v>1.1080000003858004E-2</v>
      </c>
      <c r="AG81" s="2"/>
      <c r="AH81" s="1">
        <f t="shared" si="20"/>
        <v>-1.2565373115365423E-2</v>
      </c>
      <c r="AI81" s="1">
        <f t="shared" si="21"/>
        <v>1.2809127088564556</v>
      </c>
      <c r="AJ81" s="1">
        <f t="shared" si="22"/>
        <v>-0.93189601826979229</v>
      </c>
      <c r="AK81" s="1">
        <f t="shared" si="23"/>
        <v>-3.6933653026076678E-3</v>
      </c>
      <c r="AL81" s="1">
        <f t="shared" si="24"/>
        <v>-1.3146975530058853E-2</v>
      </c>
      <c r="AM81" s="1">
        <f t="shared" si="25"/>
        <v>-6.5735824484259263E-3</v>
      </c>
      <c r="AN81" s="1">
        <f t="shared" si="42"/>
        <v>-6.2930355784373671</v>
      </c>
      <c r="AO81" s="1">
        <f t="shared" si="42"/>
        <v>-6.2930346003518212</v>
      </c>
      <c r="AP81" s="1">
        <f t="shared" si="42"/>
        <v>-6.2930311186708172</v>
      </c>
      <c r="AQ81" s="1">
        <f t="shared" si="42"/>
        <v>-6.2930187249679204</v>
      </c>
      <c r="AR81" s="1">
        <f t="shared" si="42"/>
        <v>-6.2929746072475794</v>
      </c>
      <c r="AS81" s="1">
        <f t="shared" si="42"/>
        <v>-6.2928175620646236</v>
      </c>
      <c r="AT81" s="1">
        <f t="shared" si="42"/>
        <v>-6.2922585325992788</v>
      </c>
      <c r="AU81" s="1">
        <f t="shared" si="27"/>
        <v>-6.2902685924219792</v>
      </c>
      <c r="AW81" s="1">
        <v>5800</v>
      </c>
      <c r="AX81" s="1">
        <f t="shared" si="34"/>
        <v>-2.9129271310681305E-2</v>
      </c>
      <c r="AY81" s="1">
        <f t="shared" si="35"/>
        <v>-3.0867546292839155E-2</v>
      </c>
      <c r="AZ81" s="1">
        <f t="shared" si="36"/>
        <v>1.7382749821578498E-3</v>
      </c>
      <c r="BA81" s="1">
        <f t="shared" si="37"/>
        <v>0.97970434723598365</v>
      </c>
      <c r="BB81" s="1">
        <f t="shared" si="38"/>
        <v>0.41718862863313316</v>
      </c>
      <c r="BC81" s="1">
        <f t="shared" si="39"/>
        <v>-1.6431020363688773</v>
      </c>
      <c r="BD81" s="1">
        <f t="shared" si="40"/>
        <v>-1.075051745548887</v>
      </c>
      <c r="BE81" s="1">
        <f t="shared" si="44"/>
        <v>-1.3561339191438346</v>
      </c>
      <c r="BF81" s="1">
        <f t="shared" si="44"/>
        <v>-1.356133898779633</v>
      </c>
      <c r="BG81" s="1">
        <f t="shared" si="44"/>
        <v>-1.3561335584947842</v>
      </c>
      <c r="BH81" s="1">
        <f t="shared" si="43"/>
        <v>-1.3561278724296573</v>
      </c>
      <c r="BI81" s="1">
        <f t="shared" si="43"/>
        <v>-1.3560328817953267</v>
      </c>
      <c r="BJ81" s="1">
        <f t="shared" si="43"/>
        <v>-1.354452054332244</v>
      </c>
      <c r="BK81" s="1">
        <f t="shared" si="43"/>
        <v>-1.3296369373275039</v>
      </c>
      <c r="BL81" s="1">
        <f t="shared" si="41"/>
        <v>-1.0816448966237262</v>
      </c>
    </row>
    <row r="82" spans="1:64" x14ac:dyDescent="0.2">
      <c r="A82" s="1" t="s">
        <v>126</v>
      </c>
      <c r="C82" s="54">
        <v>42866.478000000003</v>
      </c>
      <c r="D82" s="54"/>
      <c r="E82" s="1">
        <f t="shared" si="11"/>
        <v>-4289.9975268410408</v>
      </c>
      <c r="F82" s="1">
        <f t="shared" si="12"/>
        <v>-4290</v>
      </c>
      <c r="G82" s="1">
        <f t="shared" si="13"/>
        <v>1.7000000079860911E-3</v>
      </c>
      <c r="I82" s="1">
        <f t="shared" si="45"/>
        <v>1.7000000079860911E-3</v>
      </c>
      <c r="Q82" s="112">
        <f t="shared" si="14"/>
        <v>27847.978000000003</v>
      </c>
      <c r="S82" s="2">
        <v>0.1</v>
      </c>
      <c r="Z82" s="1">
        <f t="shared" si="15"/>
        <v>-4290</v>
      </c>
      <c r="AA82" s="1">
        <f t="shared" si="16"/>
        <v>-6.4707498883993797E-6</v>
      </c>
      <c r="AB82" s="1">
        <f t="shared" si="17"/>
        <v>1.4268709392858719E-2</v>
      </c>
      <c r="AC82" s="1">
        <f t="shared" si="18"/>
        <v>1.7000000079860911E-3</v>
      </c>
      <c r="AE82" s="1">
        <f t="shared" si="19"/>
        <v>2.9120424474807383E-7</v>
      </c>
      <c r="AF82" s="1">
        <f t="shared" si="28"/>
        <v>1.7000000079860911E-3</v>
      </c>
      <c r="AG82" s="2"/>
      <c r="AH82" s="1">
        <f t="shared" si="20"/>
        <v>-1.2568709384872628E-2</v>
      </c>
      <c r="AI82" s="1">
        <f t="shared" si="21"/>
        <v>1.2809161182288105</v>
      </c>
      <c r="AJ82" s="1">
        <f t="shared" si="22"/>
        <v>-0.93224308531339162</v>
      </c>
      <c r="AK82" s="1">
        <f t="shared" si="23"/>
        <v>-3.4242464261870294E-3</v>
      </c>
      <c r="AL82" s="1">
        <f t="shared" si="24"/>
        <v>-1.218896539293551E-2</v>
      </c>
      <c r="AM82" s="1">
        <f t="shared" si="25"/>
        <v>-6.0945581528089173E-3</v>
      </c>
      <c r="AN82" s="1">
        <f t="shared" si="42"/>
        <v>-6.2923177885379493</v>
      </c>
      <c r="AO82" s="1">
        <f t="shared" si="42"/>
        <v>-6.2923168816910753</v>
      </c>
      <c r="AP82" s="1">
        <f t="shared" si="42"/>
        <v>-6.2923136536196189</v>
      </c>
      <c r="AQ82" s="1">
        <f t="shared" si="42"/>
        <v>-6.2923021627660551</v>
      </c>
      <c r="AR82" s="1">
        <f t="shared" si="42"/>
        <v>-6.2922612591844862</v>
      </c>
      <c r="AS82" s="1">
        <f t="shared" si="42"/>
        <v>-6.2921156562869083</v>
      </c>
      <c r="AT82" s="1">
        <f t="shared" si="42"/>
        <v>-6.2915973607979527</v>
      </c>
      <c r="AU82" s="1">
        <f t="shared" si="27"/>
        <v>-6.2897524271563157</v>
      </c>
      <c r="AW82" s="1">
        <v>6000</v>
      </c>
      <c r="AX82" s="1">
        <f t="shared" si="34"/>
        <v>-3.1423185103407726E-2</v>
      </c>
      <c r="AY82" s="1">
        <f t="shared" si="35"/>
        <v>-3.1670946899214771E-2</v>
      </c>
      <c r="AZ82" s="1">
        <f t="shared" si="36"/>
        <v>2.4776179580704606E-4</v>
      </c>
      <c r="BA82" s="1">
        <f t="shared" si="37"/>
        <v>1.0122177881817527</v>
      </c>
      <c r="BB82" s="1">
        <f t="shared" si="38"/>
        <v>0.3093798609032975</v>
      </c>
      <c r="BC82" s="1">
        <f t="shared" si="39"/>
        <v>-1.5272931808262473</v>
      </c>
      <c r="BD82" s="1">
        <f t="shared" si="40"/>
        <v>-0.957416398267536</v>
      </c>
      <c r="BE82" s="1">
        <f t="shared" si="44"/>
        <v>-1.2445279743888613</v>
      </c>
      <c r="BF82" s="1">
        <f t="shared" si="44"/>
        <v>-1.2445277867850542</v>
      </c>
      <c r="BG82" s="1">
        <f t="shared" si="44"/>
        <v>-1.2445257033071027</v>
      </c>
      <c r="BH82" s="1">
        <f t="shared" si="43"/>
        <v>-1.244502565617823</v>
      </c>
      <c r="BI82" s="1">
        <f t="shared" si="43"/>
        <v>-1.2442457204328554</v>
      </c>
      <c r="BJ82" s="1">
        <f t="shared" si="43"/>
        <v>-1.24140752182946</v>
      </c>
      <c r="BK82" s="1">
        <f t="shared" si="43"/>
        <v>-1.2114804509342925</v>
      </c>
      <c r="BL82" s="1">
        <f t="shared" si="41"/>
        <v>-0.97841184349126653</v>
      </c>
    </row>
    <row r="83" spans="1:64" x14ac:dyDescent="0.2">
      <c r="A83" s="1" t="s">
        <v>140</v>
      </c>
      <c r="C83" s="54">
        <v>42866.491999999998</v>
      </c>
      <c r="D83" s="54"/>
      <c r="E83" s="1">
        <f t="shared" si="11"/>
        <v>-4289.977159649683</v>
      </c>
      <c r="F83" s="1">
        <f t="shared" si="12"/>
        <v>-4290</v>
      </c>
      <c r="G83" s="1">
        <f t="shared" si="13"/>
        <v>1.5700000003562309E-2</v>
      </c>
      <c r="I83" s="1">
        <f t="shared" si="45"/>
        <v>1.5700000003562309E-2</v>
      </c>
      <c r="Q83" s="112">
        <f t="shared" si="14"/>
        <v>27847.991999999998</v>
      </c>
      <c r="S83" s="2">
        <v>0.1</v>
      </c>
      <c r="Z83" s="1">
        <f t="shared" si="15"/>
        <v>-4290</v>
      </c>
      <c r="AA83" s="1">
        <f t="shared" si="16"/>
        <v>-6.4707498883993797E-6</v>
      </c>
      <c r="AB83" s="1">
        <f t="shared" si="17"/>
        <v>2.8268709388434936E-2</v>
      </c>
      <c r="AC83" s="1">
        <f t="shared" si="18"/>
        <v>1.5700000003562309E-2</v>
      </c>
      <c r="AE83" s="1">
        <f t="shared" si="19"/>
        <v>2.466932235290025E-5</v>
      </c>
      <c r="AF83" s="1">
        <f t="shared" si="28"/>
        <v>1.5700000003562309E-2</v>
      </c>
      <c r="AG83" s="2"/>
      <c r="AH83" s="1">
        <f t="shared" si="20"/>
        <v>-1.2568709384872628E-2</v>
      </c>
      <c r="AI83" s="1">
        <f t="shared" si="21"/>
        <v>1.2809161182288105</v>
      </c>
      <c r="AJ83" s="1">
        <f t="shared" si="22"/>
        <v>-0.93224308531339162</v>
      </c>
      <c r="AK83" s="1">
        <f t="shared" si="23"/>
        <v>-3.4242464261870294E-3</v>
      </c>
      <c r="AL83" s="1">
        <f t="shared" si="24"/>
        <v>-1.218896539293551E-2</v>
      </c>
      <c r="AM83" s="1">
        <f t="shared" si="25"/>
        <v>-6.0945581528089173E-3</v>
      </c>
      <c r="AN83" s="1">
        <f t="shared" si="42"/>
        <v>-6.2923177885379493</v>
      </c>
      <c r="AO83" s="1">
        <f t="shared" si="42"/>
        <v>-6.2923168816910753</v>
      </c>
      <c r="AP83" s="1">
        <f t="shared" si="42"/>
        <v>-6.2923136536196189</v>
      </c>
      <c r="AQ83" s="1">
        <f t="shared" si="42"/>
        <v>-6.2923021627660551</v>
      </c>
      <c r="AR83" s="1">
        <f t="shared" si="42"/>
        <v>-6.2922612591844862</v>
      </c>
      <c r="AS83" s="1">
        <f t="shared" si="42"/>
        <v>-6.2921156562869083</v>
      </c>
      <c r="AT83" s="1">
        <f t="shared" si="42"/>
        <v>-6.2915973607979527</v>
      </c>
      <c r="AU83" s="1">
        <f t="shared" si="27"/>
        <v>-6.2897524271563157</v>
      </c>
      <c r="AW83" s="1">
        <v>6200</v>
      </c>
      <c r="AX83" s="1">
        <f t="shared" si="34"/>
        <v>-3.3768117642062702E-2</v>
      </c>
      <c r="AY83" s="1">
        <f t="shared" si="35"/>
        <v>-3.247211436819146E-2</v>
      </c>
      <c r="AZ83" s="1">
        <f t="shared" si="36"/>
        <v>-1.2960032738712449E-3</v>
      </c>
      <c r="BA83" s="1">
        <f t="shared" si="37"/>
        <v>1.0467678818744299</v>
      </c>
      <c r="BB83" s="1">
        <f t="shared" si="38"/>
        <v>0.18963880263784616</v>
      </c>
      <c r="BC83" s="1">
        <f t="shared" si="39"/>
        <v>-1.4035466120002211</v>
      </c>
      <c r="BD83" s="1">
        <f t="shared" si="40"/>
        <v>-0.84532429563264055</v>
      </c>
      <c r="BE83" s="1">
        <f t="shared" si="44"/>
        <v>-1.1291608463540883</v>
      </c>
      <c r="BF83" s="1">
        <f t="shared" si="44"/>
        <v>-1.1291599656992963</v>
      </c>
      <c r="BG83" s="1">
        <f t="shared" si="44"/>
        <v>-1.1291526317282989</v>
      </c>
      <c r="BH83" s="1">
        <f t="shared" si="43"/>
        <v>-1.1290915598528515</v>
      </c>
      <c r="BI83" s="1">
        <f t="shared" si="43"/>
        <v>-1.128583304499768</v>
      </c>
      <c r="BJ83" s="1">
        <f t="shared" si="43"/>
        <v>-1.1243744413118797</v>
      </c>
      <c r="BK83" s="1">
        <f t="shared" si="43"/>
        <v>-1.0908423427227725</v>
      </c>
      <c r="BL83" s="1">
        <f t="shared" si="41"/>
        <v>-0.87517879035880686</v>
      </c>
    </row>
    <row r="84" spans="1:64" x14ac:dyDescent="0.2">
      <c r="A84" s="1" t="s">
        <v>140</v>
      </c>
      <c r="C84" s="54">
        <v>42886.41</v>
      </c>
      <c r="D84" s="54"/>
      <c r="E84" s="1">
        <f t="shared" si="11"/>
        <v>-4261.0004655357943</v>
      </c>
      <c r="F84" s="1">
        <f t="shared" si="12"/>
        <v>-4261</v>
      </c>
      <c r="G84" s="1">
        <f t="shared" si="13"/>
        <v>-3.1999999191612005E-4</v>
      </c>
      <c r="I84" s="1">
        <f t="shared" si="45"/>
        <v>-3.1999999191612005E-4</v>
      </c>
      <c r="Q84" s="112">
        <f t="shared" si="14"/>
        <v>27867.910000000003</v>
      </c>
      <c r="S84" s="2">
        <v>0.1</v>
      </c>
      <c r="Z84" s="1">
        <f t="shared" si="15"/>
        <v>-4261</v>
      </c>
      <c r="AA84" s="1">
        <f t="shared" si="16"/>
        <v>-2.333671756322344E-4</v>
      </c>
      <c r="AB84" s="1">
        <f t="shared" si="17"/>
        <v>1.2342638345813924E-2</v>
      </c>
      <c r="AC84" s="1">
        <f t="shared" si="18"/>
        <v>-3.1999999191612005E-4</v>
      </c>
      <c r="AE84" s="1">
        <f t="shared" si="19"/>
        <v>7.5052448572774837E-10</v>
      </c>
      <c r="AF84" s="1">
        <f t="shared" si="28"/>
        <v>-3.1999999191612005E-4</v>
      </c>
      <c r="AG84" s="2"/>
      <c r="AH84" s="1">
        <f t="shared" si="20"/>
        <v>-1.2662638337730044E-2</v>
      </c>
      <c r="AI84" s="1">
        <f t="shared" si="21"/>
        <v>1.2809028305204724</v>
      </c>
      <c r="AJ84" s="1">
        <f t="shared" si="22"/>
        <v>-0.94193476709237667</v>
      </c>
      <c r="AK84" s="1">
        <f t="shared" si="23"/>
        <v>4.3807248163979509E-3</v>
      </c>
      <c r="AL84" s="1">
        <f t="shared" si="24"/>
        <v>1.5593896708469801E-2</v>
      </c>
      <c r="AM84" s="1">
        <f t="shared" si="25"/>
        <v>7.7971063564875364E-3</v>
      </c>
      <c r="AN84" s="1">
        <f t="shared" si="42"/>
        <v>-6.2715016688354055</v>
      </c>
      <c r="AO84" s="1">
        <f t="shared" si="42"/>
        <v>-6.2715028288378507</v>
      </c>
      <c r="AP84" s="1">
        <f t="shared" si="42"/>
        <v>-6.2715069581680307</v>
      </c>
      <c r="AQ84" s="1">
        <f t="shared" si="42"/>
        <v>-6.2715216575903643</v>
      </c>
      <c r="AR84" s="1">
        <f t="shared" si="42"/>
        <v>-6.2715739839782207</v>
      </c>
      <c r="AS84" s="1">
        <f t="shared" si="42"/>
        <v>-6.271760253004687</v>
      </c>
      <c r="AT84" s="1">
        <f t="shared" si="42"/>
        <v>-6.2724233215946743</v>
      </c>
      <c r="AU84" s="1">
        <f t="shared" si="27"/>
        <v>-6.2747836344521097</v>
      </c>
      <c r="AW84" s="1">
        <v>6400</v>
      </c>
      <c r="AX84" s="1">
        <f t="shared" si="34"/>
        <v>-3.6145539712358482E-2</v>
      </c>
      <c r="AY84" s="1">
        <f t="shared" si="35"/>
        <v>-3.3271048699769233E-2</v>
      </c>
      <c r="AZ84" s="1">
        <f t="shared" si="36"/>
        <v>-2.8744910125892494E-3</v>
      </c>
      <c r="BA84" s="1">
        <f t="shared" si="37"/>
        <v>1.0829300221581368</v>
      </c>
      <c r="BB84" s="1">
        <f t="shared" si="38"/>
        <v>5.8355562691016383E-2</v>
      </c>
      <c r="BC84" s="1">
        <f t="shared" si="39"/>
        <v>-1.2711410853036176</v>
      </c>
      <c r="BD84" s="1">
        <f t="shared" si="40"/>
        <v>-0.73768150164959401</v>
      </c>
      <c r="BE84" s="1">
        <f t="shared" si="44"/>
        <v>-1.0098256578023517</v>
      </c>
      <c r="BF84" s="1">
        <f t="shared" si="44"/>
        <v>-1.0098228941741771</v>
      </c>
      <c r="BG84" s="1">
        <f t="shared" si="44"/>
        <v>-1.0098044038749385</v>
      </c>
      <c r="BH84" s="1">
        <f t="shared" si="43"/>
        <v>-1.0096807068848963</v>
      </c>
      <c r="BI84" s="1">
        <f t="shared" si="43"/>
        <v>-1.0088538201223289</v>
      </c>
      <c r="BJ84" s="1">
        <f t="shared" si="43"/>
        <v>-1.0033538893733718</v>
      </c>
      <c r="BK84" s="1">
        <f t="shared" si="43"/>
        <v>-0.96790793479576598</v>
      </c>
      <c r="BL84" s="1">
        <f t="shared" si="41"/>
        <v>-0.77194573722634718</v>
      </c>
    </row>
    <row r="85" spans="1:64" x14ac:dyDescent="0.2">
      <c r="A85" s="1" t="s">
        <v>140</v>
      </c>
      <c r="C85" s="54">
        <v>42886.423999999999</v>
      </c>
      <c r="D85" s="54"/>
      <c r="E85" s="1">
        <f t="shared" ref="E85:E148" si="46">(C85-C$7)/C$8</f>
        <v>-4260.9800983444366</v>
      </c>
      <c r="F85" s="1">
        <f t="shared" ref="F85:F148" si="47">ROUND(2*E85,0)/2</f>
        <v>-4261</v>
      </c>
      <c r="G85" s="1">
        <f t="shared" ref="G85:G148" si="48">C85-(C$7+C$8*F85)</f>
        <v>1.3680000003660098E-2</v>
      </c>
      <c r="I85" s="1">
        <f t="shared" si="45"/>
        <v>1.3680000003660098E-2</v>
      </c>
      <c r="Q85" s="112">
        <f t="shared" ref="Q85:Q148" si="49">C85-15018.5</f>
        <v>27867.923999999999</v>
      </c>
      <c r="S85" s="2">
        <v>0.1</v>
      </c>
      <c r="Z85" s="1">
        <f t="shared" ref="Z85:Z148" si="50">F85</f>
        <v>-4261</v>
      </c>
      <c r="AA85" s="1">
        <f t="shared" ref="AA85:AA148" si="51">AB$3+AB$4*Z85+AB$5*Z85^2+AH85</f>
        <v>-2.333671756322344E-4</v>
      </c>
      <c r="AB85" s="1">
        <f t="shared" ref="AB85:AB148" si="52">IF(S85&lt;&gt;0,G85-AH85,-9999)</f>
        <v>2.634263834139014E-2</v>
      </c>
      <c r="AC85" s="1">
        <f t="shared" ref="AC85:AC148" si="53">+G85-P85</f>
        <v>1.3680000003660098E-2</v>
      </c>
      <c r="AE85" s="1">
        <f t="shared" ref="AE85:AE148" si="54">+(G85-AA85)^2*S85</f>
        <v>1.9358178626580907E-5</v>
      </c>
      <c r="AF85" s="1">
        <f t="shared" si="28"/>
        <v>1.3680000003660098E-2</v>
      </c>
      <c r="AG85" s="2"/>
      <c r="AH85" s="1">
        <f t="shared" ref="AH85:AH148" si="55">$AB$6*($AB$11/AI85*AJ85+$AB$12)</f>
        <v>-1.2662638337730044E-2</v>
      </c>
      <c r="AI85" s="1">
        <f t="shared" ref="AI85:AI148" si="56">1+$AB$7*COS(AL85)</f>
        <v>1.2809028305204724</v>
      </c>
      <c r="AJ85" s="1">
        <f t="shared" ref="AJ85:AJ148" si="57">SIN(AL85+RADIANS($AB$9))</f>
        <v>-0.94193476709237667</v>
      </c>
      <c r="AK85" s="1">
        <f t="shared" ref="AK85:AK148" si="58">$AB$7*SIN(AL85)</f>
        <v>4.3807248163979509E-3</v>
      </c>
      <c r="AL85" s="1">
        <f t="shared" ref="AL85:AL148" si="59">2*ATAN(AM85)</f>
        <v>1.5593896708469801E-2</v>
      </c>
      <c r="AM85" s="1">
        <f t="shared" ref="AM85:AM148" si="60">SQRT((1+$AB$7)/(1-$AB$7))*TAN(AN85/2)</f>
        <v>7.7971063564875364E-3</v>
      </c>
      <c r="AN85" s="1">
        <f t="shared" ref="AN85:AT100" si="61">$AU85+$AB$7*SIN(AO85)</f>
        <v>-6.2715016688354055</v>
      </c>
      <c r="AO85" s="1">
        <f t="shared" si="61"/>
        <v>-6.2715028288378507</v>
      </c>
      <c r="AP85" s="1">
        <f t="shared" si="61"/>
        <v>-6.2715069581680307</v>
      </c>
      <c r="AQ85" s="1">
        <f t="shared" si="61"/>
        <v>-6.2715216575903643</v>
      </c>
      <c r="AR85" s="1">
        <f t="shared" si="61"/>
        <v>-6.2715739839782207</v>
      </c>
      <c r="AS85" s="1">
        <f t="shared" si="61"/>
        <v>-6.271760253004687</v>
      </c>
      <c r="AT85" s="1">
        <f t="shared" si="61"/>
        <v>-6.2724233215946743</v>
      </c>
      <c r="AU85" s="1">
        <f t="shared" ref="AU85:AU148" si="62">RADIANS($AB$9)+$AB$18*(F85-AB$15)</f>
        <v>-6.2747836344521097</v>
      </c>
      <c r="AW85" s="1">
        <v>6600</v>
      </c>
      <c r="AX85" s="1">
        <f t="shared" si="34"/>
        <v>-3.8531837140025955E-2</v>
      </c>
      <c r="AY85" s="1">
        <f t="shared" si="35"/>
        <v>-3.4067749893948091E-2</v>
      </c>
      <c r="AZ85" s="1">
        <f t="shared" si="36"/>
        <v>-4.4640872460778658E-3</v>
      </c>
      <c r="BA85" s="1">
        <f t="shared" si="37"/>
        <v>1.1200035132656996</v>
      </c>
      <c r="BB85" s="1">
        <f t="shared" si="38"/>
        <v>-8.3203157112698045E-2</v>
      </c>
      <c r="BC85" s="1">
        <f t="shared" si="39"/>
        <v>-1.1294528946238371</v>
      </c>
      <c r="BD85" s="1">
        <f t="shared" si="40"/>
        <v>-0.63355340483045675</v>
      </c>
      <c r="BE85" s="1">
        <f t="shared" si="44"/>
        <v>-0.88637779260753013</v>
      </c>
      <c r="BF85" s="1">
        <f t="shared" si="44"/>
        <v>-0.88637126551401657</v>
      </c>
      <c r="BG85" s="1">
        <f t="shared" si="44"/>
        <v>-0.88633451802740437</v>
      </c>
      <c r="BH85" s="1">
        <f t="shared" si="43"/>
        <v>-0.8861276608323202</v>
      </c>
      <c r="BI85" s="1">
        <f t="shared" si="43"/>
        <v>-0.88496420647007423</v>
      </c>
      <c r="BJ85" s="1">
        <f t="shared" si="43"/>
        <v>-0.87845096208958928</v>
      </c>
      <c r="BK85" s="1">
        <f t="shared" si="43"/>
        <v>-0.84288699934200606</v>
      </c>
      <c r="BL85" s="1">
        <f t="shared" si="41"/>
        <v>-0.66871268409388751</v>
      </c>
    </row>
    <row r="86" spans="1:64" x14ac:dyDescent="0.2">
      <c r="A86" s="1" t="s">
        <v>134</v>
      </c>
      <c r="C86" s="54">
        <v>42898.786</v>
      </c>
      <c r="D86" s="54" t="s">
        <v>52</v>
      </c>
      <c r="E86" s="1">
        <f t="shared" si="46"/>
        <v>-4242.9958683697487</v>
      </c>
      <c r="F86" s="1">
        <f t="shared" si="47"/>
        <v>-4243</v>
      </c>
      <c r="G86" s="1">
        <f t="shared" si="48"/>
        <v>2.8400000010151416E-3</v>
      </c>
      <c r="I86" s="1">
        <f t="shared" si="45"/>
        <v>2.8400000010151416E-3</v>
      </c>
      <c r="Q86" s="112">
        <f t="shared" si="49"/>
        <v>27880.286</v>
      </c>
      <c r="S86" s="2">
        <v>0.1</v>
      </c>
      <c r="Z86" s="1">
        <f t="shared" si="50"/>
        <v>-4243</v>
      </c>
      <c r="AA86" s="1">
        <f t="shared" si="51"/>
        <v>-3.7141543053650222E-4</v>
      </c>
      <c r="AB86" s="1">
        <f t="shared" si="52"/>
        <v>1.5558178674182428E-2</v>
      </c>
      <c r="AC86" s="1">
        <f t="shared" si="53"/>
        <v>2.8400000010151416E-3</v>
      </c>
      <c r="AE86" s="1">
        <f t="shared" si="54"/>
        <v>1.0313189074008031E-6</v>
      </c>
      <c r="AF86" s="1">
        <f t="shared" ref="AF86:AF149" si="63">IF(S86&lt;&gt;0,G86-P86,-9999)</f>
        <v>2.8400000010151416E-3</v>
      </c>
      <c r="AG86" s="2"/>
      <c r="AH86" s="1">
        <f t="shared" si="55"/>
        <v>-1.2718178673167286E-2</v>
      </c>
      <c r="AI86" s="1">
        <f t="shared" si="56"/>
        <v>1.2807855440931157</v>
      </c>
      <c r="AJ86" s="1">
        <f t="shared" si="57"/>
        <v>-0.94758441793452752</v>
      </c>
      <c r="AK86" s="1">
        <f t="shared" si="58"/>
        <v>9.2232951087556393E-3</v>
      </c>
      <c r="AL86" s="1">
        <f t="shared" si="59"/>
        <v>3.2836376826226331E-2</v>
      </c>
      <c r="AM86" s="1">
        <f t="shared" si="60"/>
        <v>1.6419663784241648E-2</v>
      </c>
      <c r="AN86" s="1">
        <f t="shared" si="61"/>
        <v>-6.258582087772405</v>
      </c>
      <c r="AO86" s="1">
        <f t="shared" si="61"/>
        <v>-6.2585845272928387</v>
      </c>
      <c r="AP86" s="1">
        <f t="shared" si="61"/>
        <v>-6.2585932134348026</v>
      </c>
      <c r="AQ86" s="1">
        <f t="shared" si="61"/>
        <v>-6.2586241412452113</v>
      </c>
      <c r="AR86" s="1">
        <f t="shared" si="61"/>
        <v>-6.2587342623789937</v>
      </c>
      <c r="AS86" s="1">
        <f t="shared" si="61"/>
        <v>-6.2591263557655381</v>
      </c>
      <c r="AT86" s="1">
        <f t="shared" si="61"/>
        <v>-6.2605223998940591</v>
      </c>
      <c r="AU86" s="1">
        <f t="shared" si="62"/>
        <v>-6.2654926596701888</v>
      </c>
      <c r="AW86" s="1">
        <v>6800</v>
      </c>
      <c r="AX86" s="1">
        <f t="shared" si="34"/>
        <v>-4.0897773565357634E-2</v>
      </c>
      <c r="AY86" s="1">
        <f t="shared" si="35"/>
        <v>-3.4862217950728032E-2</v>
      </c>
      <c r="AZ86" s="1">
        <f t="shared" si="36"/>
        <v>-6.0355556146296022E-3</v>
      </c>
      <c r="BA86" s="1">
        <f t="shared" si="37"/>
        <v>1.1569413691744335</v>
      </c>
      <c r="BB86" s="1">
        <f t="shared" si="38"/>
        <v>-0.23254708700044363</v>
      </c>
      <c r="BC86" s="1">
        <f t="shared" si="39"/>
        <v>-0.97805660161664831</v>
      </c>
      <c r="BD86" s="1">
        <f t="shared" si="40"/>
        <v>-0.53214064237290426</v>
      </c>
      <c r="BE86" s="1">
        <f t="shared" si="44"/>
        <v>-0.75877003114722952</v>
      </c>
      <c r="BF86" s="1">
        <f t="shared" si="44"/>
        <v>-0.75875773746493269</v>
      </c>
      <c r="BG86" s="1">
        <f t="shared" si="44"/>
        <v>-0.75869743865364025</v>
      </c>
      <c r="BH86" s="1">
        <f t="shared" si="43"/>
        <v>-0.75840173122007315</v>
      </c>
      <c r="BI86" s="1">
        <f t="shared" si="43"/>
        <v>-0.75695276904301068</v>
      </c>
      <c r="BJ86" s="1">
        <f t="shared" si="43"/>
        <v>-0.74988129716852325</v>
      </c>
      <c r="BK86" s="1">
        <f t="shared" si="43"/>
        <v>-0.71601152506531918</v>
      </c>
      <c r="BL86" s="1">
        <f t="shared" si="41"/>
        <v>-0.56547963096142784</v>
      </c>
    </row>
    <row r="87" spans="1:64" x14ac:dyDescent="0.2">
      <c r="A87" s="1" t="s">
        <v>134</v>
      </c>
      <c r="C87" s="54">
        <v>42909.78</v>
      </c>
      <c r="D87" s="54" t="s">
        <v>52</v>
      </c>
      <c r="E87" s="1">
        <f t="shared" si="46"/>
        <v>-4227.0018039512333</v>
      </c>
      <c r="F87" s="1">
        <f t="shared" si="47"/>
        <v>-4227</v>
      </c>
      <c r="G87" s="1">
        <f t="shared" si="48"/>
        <v>-1.2399999977787957E-3</v>
      </c>
      <c r="I87" s="1">
        <f t="shared" si="45"/>
        <v>-1.2399999977787957E-3</v>
      </c>
      <c r="Q87" s="112">
        <f t="shared" si="49"/>
        <v>27891.279999999999</v>
      </c>
      <c r="S87" s="2">
        <v>0.1</v>
      </c>
      <c r="Z87" s="1">
        <f t="shared" si="50"/>
        <v>-4227</v>
      </c>
      <c r="AA87" s="1">
        <f t="shared" si="51"/>
        <v>-4.923225907737163E-4</v>
      </c>
      <c r="AB87" s="1">
        <f t="shared" si="52"/>
        <v>1.1525760648100434E-2</v>
      </c>
      <c r="AC87" s="1">
        <f t="shared" si="53"/>
        <v>-1.2399999977787957E-3</v>
      </c>
      <c r="AE87" s="1">
        <f t="shared" si="54"/>
        <v>5.5902150494583909E-8</v>
      </c>
      <c r="AF87" s="1">
        <f t="shared" si="63"/>
        <v>-1.2399999977787957E-3</v>
      </c>
      <c r="AG87" s="2"/>
      <c r="AH87" s="1">
        <f t="shared" si="55"/>
        <v>-1.276576064587923E-2</v>
      </c>
      <c r="AI87" s="1">
        <f t="shared" si="56"/>
        <v>1.280611256551351</v>
      </c>
      <c r="AJ87" s="1">
        <f t="shared" si="57"/>
        <v>-0.9523688069573637</v>
      </c>
      <c r="AK87" s="1">
        <f t="shared" si="58"/>
        <v>1.3524556961398213E-2</v>
      </c>
      <c r="AL87" s="1">
        <f t="shared" si="59"/>
        <v>4.8159505446263101E-2</v>
      </c>
      <c r="AM87" s="1">
        <f t="shared" si="60"/>
        <v>2.4084407893215341E-2</v>
      </c>
      <c r="AN87" s="1">
        <f t="shared" si="61"/>
        <v>-6.2470993333676539</v>
      </c>
      <c r="AO87" s="1">
        <f t="shared" si="61"/>
        <v>-6.2471029045006343</v>
      </c>
      <c r="AP87" s="1">
        <f t="shared" si="61"/>
        <v>-6.2471156242857857</v>
      </c>
      <c r="AQ87" s="1">
        <f t="shared" si="61"/>
        <v>-6.2471609300097235</v>
      </c>
      <c r="AR87" s="1">
        <f t="shared" si="61"/>
        <v>-6.2473223007373573</v>
      </c>
      <c r="AS87" s="1">
        <f t="shared" si="61"/>
        <v>-6.2478970662838478</v>
      </c>
      <c r="AT87" s="1">
        <f t="shared" si="61"/>
        <v>-6.2499441560048741</v>
      </c>
      <c r="AU87" s="1">
        <f t="shared" si="62"/>
        <v>-6.2572340154195913</v>
      </c>
      <c r="AW87" s="1">
        <v>7000</v>
      </c>
      <c r="AX87" s="1">
        <f t="shared" si="34"/>
        <v>-4.3208407086217641E-2</v>
      </c>
      <c r="AY87" s="1">
        <f t="shared" si="35"/>
        <v>-3.5654452870109044E-2</v>
      </c>
      <c r="AZ87" s="1">
        <f t="shared" si="36"/>
        <v>-7.5539542161085953E-3</v>
      </c>
      <c r="BA87" s="1">
        <f t="shared" si="37"/>
        <v>1.1923057786906743</v>
      </c>
      <c r="BB87" s="1">
        <f t="shared" si="38"/>
        <v>-0.38563428238764907</v>
      </c>
      <c r="BC87" s="1">
        <f t="shared" si="39"/>
        <v>-0.81685717156665916</v>
      </c>
      <c r="BD87" s="1">
        <f t="shared" si="40"/>
        <v>-0.43276421709467067</v>
      </c>
      <c r="BE87" s="1">
        <f t="shared" si="44"/>
        <v>-0.62709457419266035</v>
      </c>
      <c r="BF87" s="1">
        <f t="shared" si="44"/>
        <v>-0.62707561116472743</v>
      </c>
      <c r="BG87" s="1">
        <f t="shared" si="44"/>
        <v>-0.62699225526704927</v>
      </c>
      <c r="BH87" s="1">
        <f t="shared" si="43"/>
        <v>-0.62662590691426734</v>
      </c>
      <c r="BI87" s="1">
        <f t="shared" si="43"/>
        <v>-0.62501695941600799</v>
      </c>
      <c r="BJ87" s="1">
        <f t="shared" si="43"/>
        <v>-0.61797264894319603</v>
      </c>
      <c r="BK87" s="1">
        <f t="shared" si="43"/>
        <v>-0.58753324706118981</v>
      </c>
      <c r="BL87" s="1">
        <f t="shared" si="41"/>
        <v>-0.46224657782896816</v>
      </c>
    </row>
    <row r="88" spans="1:64" x14ac:dyDescent="0.2">
      <c r="A88" s="1" t="s">
        <v>104</v>
      </c>
      <c r="C88" s="54">
        <v>42959.968000000001</v>
      </c>
      <c r="D88" s="54">
        <v>5.0000000000000001E-3</v>
      </c>
      <c r="E88" s="1">
        <f t="shared" si="46"/>
        <v>-4153.9883325089422</v>
      </c>
      <c r="F88" s="1">
        <f t="shared" si="47"/>
        <v>-4154</v>
      </c>
      <c r="G88" s="1">
        <f t="shared" si="48"/>
        <v>8.020000001124572E-3</v>
      </c>
      <c r="J88" s="1">
        <f>G88</f>
        <v>8.020000001124572E-3</v>
      </c>
      <c r="Q88" s="112">
        <f t="shared" si="49"/>
        <v>27941.468000000001</v>
      </c>
      <c r="S88" s="2">
        <v>1</v>
      </c>
      <c r="Z88" s="1">
        <f t="shared" si="50"/>
        <v>-4154</v>
      </c>
      <c r="AA88" s="1">
        <f t="shared" si="51"/>
        <v>-1.0222223414977569E-3</v>
      </c>
      <c r="AB88" s="1">
        <f t="shared" si="52"/>
        <v>2.0981295588314824E-2</v>
      </c>
      <c r="AC88" s="1">
        <f t="shared" si="53"/>
        <v>8.020000001124572E-3</v>
      </c>
      <c r="AE88" s="1">
        <f t="shared" si="54"/>
        <v>8.176178489341844E-5</v>
      </c>
      <c r="AF88" s="1">
        <f t="shared" si="63"/>
        <v>8.020000001124572E-3</v>
      </c>
      <c r="AG88" s="2"/>
      <c r="AH88" s="1">
        <f t="shared" si="55"/>
        <v>-1.2961295587190254E-2</v>
      </c>
      <c r="AI88" s="1">
        <f t="shared" si="56"/>
        <v>1.2789838742843065</v>
      </c>
      <c r="AJ88" s="1">
        <f t="shared" si="57"/>
        <v>-0.97132391431268628</v>
      </c>
      <c r="AK88" s="1">
        <f t="shared" si="58"/>
        <v>3.3069454692337491E-2</v>
      </c>
      <c r="AL88" s="1">
        <f t="shared" si="59"/>
        <v>0.11798483077906242</v>
      </c>
      <c r="AM88" s="1">
        <f t="shared" si="60"/>
        <v>5.9060944053924917E-2</v>
      </c>
      <c r="AN88" s="1">
        <f t="shared" si="61"/>
        <v>-6.1947416393084245</v>
      </c>
      <c r="AO88" s="1">
        <f t="shared" si="61"/>
        <v>-6.1947502337566407</v>
      </c>
      <c r="AP88" s="1">
        <f t="shared" si="61"/>
        <v>-6.1947809458176613</v>
      </c>
      <c r="AQ88" s="1">
        <f t="shared" si="61"/>
        <v>-6.1948906939711934</v>
      </c>
      <c r="AR88" s="1">
        <f t="shared" si="61"/>
        <v>-6.1952828653041054</v>
      </c>
      <c r="AS88" s="1">
        <f t="shared" si="61"/>
        <v>-6.1966841303118967</v>
      </c>
      <c r="AT88" s="1">
        <f t="shared" si="61"/>
        <v>-6.2016896105172634</v>
      </c>
      <c r="AU88" s="1">
        <f t="shared" si="62"/>
        <v>-6.2195539510262439</v>
      </c>
      <c r="AW88" s="1">
        <v>7200</v>
      </c>
      <c r="AX88" s="1">
        <f t="shared" si="34"/>
        <v>-4.5423801658159811E-2</v>
      </c>
      <c r="AY88" s="1">
        <f t="shared" si="35"/>
        <v>-3.6444454652091139E-2</v>
      </c>
      <c r="AZ88" s="1">
        <f t="shared" si="36"/>
        <v>-8.9793470060686737E-3</v>
      </c>
      <c r="BA88" s="1">
        <f t="shared" si="37"/>
        <v>1.2242867946077101</v>
      </c>
      <c r="BB88" s="1">
        <f t="shared" si="38"/>
        <v>-0.53669112402538721</v>
      </c>
      <c r="BC88" s="1">
        <f t="shared" si="39"/>
        <v>-0.6462416519892431</v>
      </c>
      <c r="BD88" s="1">
        <f t="shared" si="40"/>
        <v>-0.33485655402646158</v>
      </c>
      <c r="BE88" s="1">
        <f t="shared" si="44"/>
        <v>-0.49162688218860007</v>
      </c>
      <c r="BF88" s="1">
        <f t="shared" si="44"/>
        <v>-0.49160282531718874</v>
      </c>
      <c r="BG88" s="1">
        <f t="shared" si="44"/>
        <v>-0.49150569417683643</v>
      </c>
      <c r="BH88" s="1">
        <f t="shared" si="43"/>
        <v>-0.49111357239433406</v>
      </c>
      <c r="BI88" s="1">
        <f t="shared" si="43"/>
        <v>-0.48953139792846356</v>
      </c>
      <c r="BJ88" s="1">
        <f t="shared" si="43"/>
        <v>-0.48316093417521316</v>
      </c>
      <c r="BK88" s="1">
        <f t="shared" si="43"/>
        <v>-0.45772096644160365</v>
      </c>
      <c r="BL88" s="1">
        <f t="shared" si="41"/>
        <v>-0.35901352469650849</v>
      </c>
    </row>
    <row r="89" spans="1:64" x14ac:dyDescent="0.2">
      <c r="A89" s="1" t="s">
        <v>134</v>
      </c>
      <c r="C89" s="54">
        <v>43043.819000000003</v>
      </c>
      <c r="D89" s="54" t="s">
        <v>52</v>
      </c>
      <c r="E89" s="1">
        <f t="shared" si="46"/>
        <v>-4032.0019494311655</v>
      </c>
      <c r="F89" s="1">
        <f t="shared" si="47"/>
        <v>-4032</v>
      </c>
      <c r="G89" s="1">
        <f t="shared" si="48"/>
        <v>-1.3399999952525832E-3</v>
      </c>
      <c r="I89" s="1">
        <f>G89</f>
        <v>-1.3399999952525832E-3</v>
      </c>
      <c r="Q89" s="112">
        <f t="shared" si="49"/>
        <v>28025.319000000003</v>
      </c>
      <c r="S89" s="2">
        <v>0.1</v>
      </c>
      <c r="Z89" s="1">
        <f t="shared" si="50"/>
        <v>-4032</v>
      </c>
      <c r="AA89" s="1">
        <f t="shared" si="51"/>
        <v>-1.8270951024867265E-3</v>
      </c>
      <c r="AB89" s="1">
        <f t="shared" si="52"/>
        <v>1.1868030969853954E-2</v>
      </c>
      <c r="AC89" s="1">
        <f t="shared" si="53"/>
        <v>-1.3399999952525832E-3</v>
      </c>
      <c r="AE89" s="1">
        <f t="shared" si="54"/>
        <v>2.3726164349144158E-8</v>
      </c>
      <c r="AF89" s="1">
        <f t="shared" si="63"/>
        <v>-1.3399999952525832E-3</v>
      </c>
      <c r="AG89" s="2"/>
      <c r="AH89" s="1">
        <f t="shared" si="55"/>
        <v>-1.3208030965106537E-2</v>
      </c>
      <c r="AI89" s="1">
        <f t="shared" si="56"/>
        <v>1.2732774433826257</v>
      </c>
      <c r="AJ89" s="1">
        <f t="shared" si="57"/>
        <v>-0.99232226098592979</v>
      </c>
      <c r="AK89" s="1">
        <f t="shared" si="58"/>
        <v>6.5153893840552729E-2</v>
      </c>
      <c r="AL89" s="1">
        <f t="shared" si="59"/>
        <v>0.2340473320025368</v>
      </c>
      <c r="AM89" s="1">
        <f t="shared" si="60"/>
        <v>0.11756080356307395</v>
      </c>
      <c r="AN89" s="1">
        <f t="shared" si="61"/>
        <v>-6.107476808337692</v>
      </c>
      <c r="AO89" s="1">
        <f t="shared" si="61"/>
        <v>-6.1074928110923024</v>
      </c>
      <c r="AP89" s="1">
        <f t="shared" si="61"/>
        <v>-6.1075506634728436</v>
      </c>
      <c r="AQ89" s="1">
        <f t="shared" si="61"/>
        <v>-6.1077598036333747</v>
      </c>
      <c r="AR89" s="1">
        <f t="shared" si="61"/>
        <v>-6.1085157944713124</v>
      </c>
      <c r="AS89" s="1">
        <f t="shared" si="61"/>
        <v>-6.1112476799150501</v>
      </c>
      <c r="AT89" s="1">
        <f t="shared" si="61"/>
        <v>-6.1211091170029395</v>
      </c>
      <c r="AU89" s="1">
        <f t="shared" si="62"/>
        <v>-6.1565817886154424</v>
      </c>
      <c r="AW89" s="1">
        <v>7400</v>
      </c>
      <c r="AX89" s="1">
        <f t="shared" si="34"/>
        <v>-4.7500871798549331E-2</v>
      </c>
      <c r="AY89" s="1">
        <f t="shared" si="35"/>
        <v>-3.7232223296674319E-2</v>
      </c>
      <c r="AZ89" s="1">
        <f t="shared" si="36"/>
        <v>-1.0268648501875014E-2</v>
      </c>
      <c r="BA89" s="1">
        <f t="shared" si="37"/>
        <v>1.2508272626802328</v>
      </c>
      <c r="BB89" s="1">
        <f t="shared" si="38"/>
        <v>-0.67836313005456927</v>
      </c>
      <c r="BC89" s="1">
        <f t="shared" si="39"/>
        <v>-0.46721987663175946</v>
      </c>
      <c r="BD89" s="1">
        <f t="shared" si="40"/>
        <v>-0.23795444657520118</v>
      </c>
      <c r="BE89" s="1">
        <f t="shared" si="44"/>
        <v>-0.3528614249899712</v>
      </c>
      <c r="BF89" s="1">
        <f t="shared" si="44"/>
        <v>-0.35283687813889419</v>
      </c>
      <c r="BG89" s="1">
        <f t="shared" si="44"/>
        <v>-0.35274376881069541</v>
      </c>
      <c r="BH89" s="1">
        <f t="shared" si="43"/>
        <v>-0.35239062228846973</v>
      </c>
      <c r="BI89" s="1">
        <f t="shared" si="43"/>
        <v>-0.35105161887935998</v>
      </c>
      <c r="BJ89" s="1">
        <f t="shared" si="43"/>
        <v>-0.34598053747531288</v>
      </c>
      <c r="BK89" s="1">
        <f t="shared" si="43"/>
        <v>-0.32685768824773503</v>
      </c>
      <c r="BL89" s="1">
        <f t="shared" si="41"/>
        <v>-0.25578047156404882</v>
      </c>
    </row>
    <row r="90" spans="1:64" x14ac:dyDescent="0.2">
      <c r="A90" s="1" t="s">
        <v>141</v>
      </c>
      <c r="C90" s="54">
        <v>43143.476000000002</v>
      </c>
      <c r="D90" s="54"/>
      <c r="E90" s="1">
        <f t="shared" si="46"/>
        <v>-3887.0210073030862</v>
      </c>
      <c r="F90" s="1">
        <f t="shared" si="47"/>
        <v>-3887</v>
      </c>
      <c r="G90" s="1">
        <f t="shared" si="48"/>
        <v>-1.443999999173684E-2</v>
      </c>
      <c r="I90" s="1">
        <f>G90</f>
        <v>-1.443999999173684E-2</v>
      </c>
      <c r="Q90" s="112">
        <f t="shared" si="49"/>
        <v>28124.976000000002</v>
      </c>
      <c r="S90" s="2">
        <v>0.1</v>
      </c>
      <c r="Z90" s="1">
        <f t="shared" si="50"/>
        <v>-3887</v>
      </c>
      <c r="AA90" s="1">
        <f t="shared" si="51"/>
        <v>-2.651190552856687E-3</v>
      </c>
      <c r="AB90" s="1">
        <f t="shared" si="52"/>
        <v>-1.0701528818019886E-3</v>
      </c>
      <c r="AC90" s="1">
        <f t="shared" si="53"/>
        <v>-1.443999999173684E-2</v>
      </c>
      <c r="AE90" s="1">
        <f t="shared" si="54"/>
        <v>1.3897602798622981E-5</v>
      </c>
      <c r="AF90" s="1">
        <f t="shared" si="63"/>
        <v>-1.443999999173684E-2</v>
      </c>
      <c r="AG90" s="2"/>
      <c r="AH90" s="1">
        <f t="shared" si="55"/>
        <v>-1.3369847109934852E-2</v>
      </c>
      <c r="AI90" s="1">
        <f t="shared" si="56"/>
        <v>1.2619076641449392</v>
      </c>
      <c r="AJ90" s="1">
        <f t="shared" si="57"/>
        <v>-0.99992644517797979</v>
      </c>
      <c r="AK90" s="1">
        <f t="shared" si="58"/>
        <v>0.10163644231510659</v>
      </c>
      <c r="AL90" s="1">
        <f t="shared" si="59"/>
        <v>0.37017292623677861</v>
      </c>
      <c r="AM90" s="1">
        <f t="shared" si="60"/>
        <v>0.18722933348894669</v>
      </c>
      <c r="AN90" s="1">
        <f t="shared" si="61"/>
        <v>-6.0044456511004753</v>
      </c>
      <c r="AO90" s="1">
        <f t="shared" si="61"/>
        <v>-6.0044678654598256</v>
      </c>
      <c r="AP90" s="1">
        <f t="shared" si="61"/>
        <v>-6.0045501108447583</v>
      </c>
      <c r="AQ90" s="1">
        <f t="shared" si="61"/>
        <v>-6.0048545953975667</v>
      </c>
      <c r="AR90" s="1">
        <f t="shared" si="61"/>
        <v>-6.0059816118569946</v>
      </c>
      <c r="AS90" s="1">
        <f t="shared" si="61"/>
        <v>-6.0101500111435691</v>
      </c>
      <c r="AT90" s="1">
        <f t="shared" si="61"/>
        <v>-6.0255257750969173</v>
      </c>
      <c r="AU90" s="1">
        <f t="shared" si="62"/>
        <v>-6.0817378250944092</v>
      </c>
      <c r="AW90" s="1">
        <v>7600</v>
      </c>
      <c r="AX90" s="1">
        <f t="shared" si="34"/>
        <v>-4.9396518258870106E-2</v>
      </c>
      <c r="AY90" s="1">
        <f t="shared" si="35"/>
        <v>-3.8017758803858583E-2</v>
      </c>
      <c r="AZ90" s="1">
        <f t="shared" si="36"/>
        <v>-1.1378759455011524E-2</v>
      </c>
      <c r="BA90" s="1">
        <f t="shared" si="37"/>
        <v>1.2698789029148911</v>
      </c>
      <c r="BB90" s="1">
        <f t="shared" si="38"/>
        <v>-0.80236529349390351</v>
      </c>
      <c r="BC90" s="1">
        <f t="shared" si="39"/>
        <v>-0.28150455198896424</v>
      </c>
      <c r="BD90" s="1">
        <f t="shared" si="40"/>
        <v>-0.14168919191495016</v>
      </c>
      <c r="BE90" s="1">
        <f t="shared" si="44"/>
        <v>-0.21152551757836185</v>
      </c>
      <c r="BF90" s="1">
        <f t="shared" si="44"/>
        <v>-0.21150699484446928</v>
      </c>
      <c r="BG90" s="1">
        <f t="shared" si="44"/>
        <v>-0.21143956060670721</v>
      </c>
      <c r="BH90" s="1">
        <f t="shared" si="43"/>
        <v>-0.21119406640629054</v>
      </c>
      <c r="BI90" s="1">
        <f t="shared" si="43"/>
        <v>-0.21030045429649691</v>
      </c>
      <c r="BJ90" s="1">
        <f t="shared" si="43"/>
        <v>-0.20704909129210644</v>
      </c>
      <c r="BK90" s="1">
        <f t="shared" si="43"/>
        <v>-0.19523760812484645</v>
      </c>
      <c r="BL90" s="1">
        <f t="shared" si="41"/>
        <v>-0.15254741843158914</v>
      </c>
    </row>
    <row r="91" spans="1:64" x14ac:dyDescent="0.2">
      <c r="A91" s="1" t="s">
        <v>134</v>
      </c>
      <c r="C91" s="54">
        <v>43149.671999999999</v>
      </c>
      <c r="D91" s="54" t="s">
        <v>52</v>
      </c>
      <c r="E91" s="1">
        <f t="shared" si="46"/>
        <v>-3878.0070703250008</v>
      </c>
      <c r="F91" s="1">
        <f t="shared" si="47"/>
        <v>-3878</v>
      </c>
      <c r="G91" s="1">
        <f t="shared" si="48"/>
        <v>-4.8600000009173527E-3</v>
      </c>
      <c r="I91" s="1">
        <f>G91</f>
        <v>-4.8600000009173527E-3</v>
      </c>
      <c r="Q91" s="112">
        <f t="shared" si="49"/>
        <v>28131.171999999999</v>
      </c>
      <c r="S91" s="2">
        <v>0.1</v>
      </c>
      <c r="Z91" s="1">
        <f t="shared" si="50"/>
        <v>-3878</v>
      </c>
      <c r="AA91" s="1">
        <f t="shared" si="51"/>
        <v>-2.6976122787778084E-3</v>
      </c>
      <c r="AB91" s="1">
        <f t="shared" si="52"/>
        <v>8.5152005326656101E-3</v>
      </c>
      <c r="AC91" s="1">
        <f t="shared" si="53"/>
        <v>-4.8600000009173527E-3</v>
      </c>
      <c r="AE91" s="1">
        <f t="shared" si="54"/>
        <v>4.6759206608598475E-7</v>
      </c>
      <c r="AF91" s="1">
        <f t="shared" si="63"/>
        <v>-4.8600000009173527E-3</v>
      </c>
      <c r="AG91" s="2"/>
      <c r="AH91" s="1">
        <f t="shared" si="55"/>
        <v>-1.3375200533582963E-2</v>
      </c>
      <c r="AI91" s="1">
        <f t="shared" si="56"/>
        <v>1.2610485662605067</v>
      </c>
      <c r="AJ91" s="1">
        <f t="shared" si="57"/>
        <v>-0.9997900545470223</v>
      </c>
      <c r="AK91" s="1">
        <f t="shared" si="58"/>
        <v>0.10382310435381986</v>
      </c>
      <c r="AL91" s="1">
        <f t="shared" si="59"/>
        <v>0.37853557369400243</v>
      </c>
      <c r="AM91" s="1">
        <f t="shared" si="60"/>
        <v>0.19156064886578469</v>
      </c>
      <c r="AN91" s="1">
        <f t="shared" si="61"/>
        <v>-5.9980833983467781</v>
      </c>
      <c r="AO91" s="1">
        <f t="shared" si="61"/>
        <v>-5.9981058862870231</v>
      </c>
      <c r="AP91" s="1">
        <f t="shared" si="61"/>
        <v>-5.9981892980721137</v>
      </c>
      <c r="AQ91" s="1">
        <f t="shared" si="61"/>
        <v>-5.9984986694783577</v>
      </c>
      <c r="AR91" s="1">
        <f t="shared" si="61"/>
        <v>-5.9996458729780668</v>
      </c>
      <c r="AS91" s="1">
        <f t="shared" si="61"/>
        <v>-6.003896573360489</v>
      </c>
      <c r="AT91" s="1">
        <f t="shared" si="61"/>
        <v>-6.0196022011538846</v>
      </c>
      <c r="AU91" s="1">
        <f t="shared" si="62"/>
        <v>-6.0770923377034496</v>
      </c>
      <c r="AW91" s="1">
        <v>7800</v>
      </c>
      <c r="AX91" s="1">
        <f t="shared" si="34"/>
        <v>-5.1071807591067865E-2</v>
      </c>
      <c r="AY91" s="1">
        <f t="shared" si="35"/>
        <v>-3.8801061173643923E-2</v>
      </c>
      <c r="AZ91" s="1">
        <f t="shared" si="36"/>
        <v>-1.227074641742394E-2</v>
      </c>
      <c r="BA91" s="1">
        <f t="shared" si="37"/>
        <v>1.2797624002187553</v>
      </c>
      <c r="BB91" s="1">
        <f t="shared" si="38"/>
        <v>-0.9006560262993315</v>
      </c>
      <c r="BC91" s="1">
        <f t="shared" si="39"/>
        <v>-9.1475462512194405E-2</v>
      </c>
      <c r="BD91" s="1">
        <f t="shared" si="40"/>
        <v>-4.5769651497218747E-2</v>
      </c>
      <c r="BE91" s="1">
        <f t="shared" si="44"/>
        <v>-6.8557826623977608E-2</v>
      </c>
      <c r="BF91" s="1">
        <f t="shared" si="44"/>
        <v>-6.8551106125388492E-2</v>
      </c>
      <c r="BG91" s="1">
        <f t="shared" si="44"/>
        <v>-6.8527128098330212E-2</v>
      </c>
      <c r="BH91" s="1">
        <f t="shared" si="43"/>
        <v>-6.84415773592639E-2</v>
      </c>
      <c r="BI91" s="1">
        <f t="shared" si="43"/>
        <v>-6.8136346615521245E-2</v>
      </c>
      <c r="BJ91" s="1">
        <f t="shared" si="43"/>
        <v>-6.7047385923144923E-2</v>
      </c>
      <c r="BK91" s="1">
        <f t="shared" si="43"/>
        <v>-6.3162979844088071E-2</v>
      </c>
      <c r="BL91" s="1">
        <f t="shared" si="41"/>
        <v>-4.931436529912947E-2</v>
      </c>
    </row>
    <row r="92" spans="1:64" x14ac:dyDescent="0.2">
      <c r="A92" s="1" t="s">
        <v>134</v>
      </c>
      <c r="C92" s="54">
        <v>43184.732000000004</v>
      </c>
      <c r="D92" s="54" t="s">
        <v>52</v>
      </c>
      <c r="E92" s="1">
        <f t="shared" si="46"/>
        <v>-3827.0018039512265</v>
      </c>
      <c r="F92" s="1">
        <f t="shared" si="47"/>
        <v>-3827</v>
      </c>
      <c r="G92" s="1">
        <f t="shared" si="48"/>
        <v>-1.2399999977787957E-3</v>
      </c>
      <c r="I92" s="1">
        <f>G92</f>
        <v>-1.2399999977787957E-3</v>
      </c>
      <c r="Q92" s="112">
        <f t="shared" si="49"/>
        <v>28166.232000000004</v>
      </c>
      <c r="S92" s="2">
        <v>0.1</v>
      </c>
      <c r="Z92" s="1">
        <f t="shared" si="50"/>
        <v>-3827</v>
      </c>
      <c r="AA92" s="1">
        <f t="shared" si="51"/>
        <v>-2.9503247311245956E-3</v>
      </c>
      <c r="AB92" s="1">
        <f t="shared" si="52"/>
        <v>1.2155278026109403E-2</v>
      </c>
      <c r="AC92" s="1">
        <f t="shared" si="53"/>
        <v>-1.2399999977787957E-3</v>
      </c>
      <c r="AE92" s="1">
        <f t="shared" si="54"/>
        <v>2.9252106934943819E-7</v>
      </c>
      <c r="AF92" s="1">
        <f t="shared" si="63"/>
        <v>-1.2399999977787957E-3</v>
      </c>
      <c r="AG92" s="2"/>
      <c r="AH92" s="1">
        <f t="shared" si="55"/>
        <v>-1.3395278023888199E-2</v>
      </c>
      <c r="AI92" s="1">
        <f t="shared" si="56"/>
        <v>1.2558632658879274</v>
      </c>
      <c r="AJ92" s="1">
        <f t="shared" si="57"/>
        <v>-0.99771216719146683</v>
      </c>
      <c r="AK92" s="1">
        <f t="shared" si="58"/>
        <v>0.1160154304973867</v>
      </c>
      <c r="AL92" s="1">
        <f t="shared" si="59"/>
        <v>0.42570054502602384</v>
      </c>
      <c r="AM92" s="1">
        <f t="shared" si="60"/>
        <v>0.21612402335068404</v>
      </c>
      <c r="AN92" s="1">
        <f t="shared" si="61"/>
        <v>-5.9621156705477665</v>
      </c>
      <c r="AO92" s="1">
        <f t="shared" si="61"/>
        <v>-5.9621394471296165</v>
      </c>
      <c r="AP92" s="1">
        <f t="shared" si="61"/>
        <v>-5.9622286360504555</v>
      </c>
      <c r="AQ92" s="1">
        <f t="shared" si="61"/>
        <v>-5.9625631712474014</v>
      </c>
      <c r="AR92" s="1">
        <f t="shared" si="61"/>
        <v>-5.9638176354038883</v>
      </c>
      <c r="AS92" s="1">
        <f t="shared" si="61"/>
        <v>-5.9685171041153264</v>
      </c>
      <c r="AT92" s="1">
        <f t="shared" si="61"/>
        <v>-5.9860595258538405</v>
      </c>
      <c r="AU92" s="1">
        <f t="shared" si="62"/>
        <v>-6.050767909154672</v>
      </c>
      <c r="AW92" s="1">
        <v>8000</v>
      </c>
      <c r="AX92" s="1">
        <f t="shared" si="34"/>
        <v>-5.2496426207410338E-2</v>
      </c>
      <c r="AY92" s="1">
        <f t="shared" si="35"/>
        <v>-3.9582130406030348E-2</v>
      </c>
      <c r="AZ92" s="1">
        <f t="shared" si="36"/>
        <v>-1.2914295801379991E-2</v>
      </c>
      <c r="BA92" s="1">
        <f t="shared" si="37"/>
        <v>1.2795333521682455</v>
      </c>
      <c r="BB92" s="1">
        <f t="shared" si="38"/>
        <v>-0.96689208198933041</v>
      </c>
      <c r="BC92" s="1">
        <f t="shared" si="39"/>
        <v>0.10000429887547953</v>
      </c>
      <c r="BD92" s="1">
        <f t="shared" si="40"/>
        <v>5.0043863196073374E-2</v>
      </c>
      <c r="BE92" s="1">
        <f t="shared" si="44"/>
        <v>7.4954380846393706E-2</v>
      </c>
      <c r="BF92" s="1">
        <f t="shared" si="44"/>
        <v>7.4947052151374607E-2</v>
      </c>
      <c r="BG92" s="1">
        <f t="shared" si="44"/>
        <v>7.4920892125196953E-2</v>
      </c>
      <c r="BH92" s="1">
        <f t="shared" si="43"/>
        <v>7.4827513440652721E-2</v>
      </c>
      <c r="BI92" s="1">
        <f t="shared" si="43"/>
        <v>7.4494201869860333E-2</v>
      </c>
      <c r="BJ92" s="1">
        <f t="shared" si="43"/>
        <v>7.3304526577791018E-2</v>
      </c>
      <c r="BK92" s="1">
        <f t="shared" si="43"/>
        <v>6.9059102975422421E-2</v>
      </c>
      <c r="BL92" s="1">
        <f t="shared" si="41"/>
        <v>5.3918687833330203E-2</v>
      </c>
    </row>
    <row r="93" spans="1:64" x14ac:dyDescent="0.2">
      <c r="A93" s="1" t="s">
        <v>132</v>
      </c>
      <c r="C93" s="54">
        <v>43198.48</v>
      </c>
      <c r="D93" s="54"/>
      <c r="E93" s="1">
        <f t="shared" si="46"/>
        <v>-3807.0012220314738</v>
      </c>
      <c r="F93" s="1">
        <f t="shared" si="47"/>
        <v>-3807</v>
      </c>
      <c r="G93" s="1">
        <f t="shared" si="48"/>
        <v>-8.3999999333173037E-4</v>
      </c>
      <c r="J93" s="1">
        <f>G93</f>
        <v>-8.3999999333173037E-4</v>
      </c>
      <c r="Q93" s="112">
        <f t="shared" si="49"/>
        <v>28179.980000000003</v>
      </c>
      <c r="S93" s="2">
        <v>1</v>
      </c>
      <c r="T93" s="1" t="s">
        <v>67</v>
      </c>
      <c r="Z93" s="1">
        <f t="shared" si="50"/>
        <v>-3807</v>
      </c>
      <c r="AA93" s="1">
        <f t="shared" si="51"/>
        <v>-3.0446534856436863E-3</v>
      </c>
      <c r="AB93" s="1">
        <f t="shared" si="52"/>
        <v>1.2558417026385349E-2</v>
      </c>
      <c r="AC93" s="1">
        <f t="shared" si="53"/>
        <v>-8.3999999333173037E-4</v>
      </c>
      <c r="AE93" s="1">
        <f t="shared" si="54"/>
        <v>4.8604970211633033E-6</v>
      </c>
      <c r="AF93" s="1">
        <f t="shared" si="63"/>
        <v>-8.3999999333173037E-4</v>
      </c>
      <c r="AG93" s="2"/>
      <c r="AH93" s="1">
        <f t="shared" si="55"/>
        <v>-1.339841701971708E-2</v>
      </c>
      <c r="AI93" s="1">
        <f t="shared" si="56"/>
        <v>1.2536869640555353</v>
      </c>
      <c r="AJ93" s="1">
        <f t="shared" si="57"/>
        <v>-0.99630053804999807</v>
      </c>
      <c r="AK93" s="1">
        <f t="shared" si="58"/>
        <v>0.12070010444326795</v>
      </c>
      <c r="AL93" s="1">
        <f t="shared" si="59"/>
        <v>0.44408751332369772</v>
      </c>
      <c r="AM93" s="1">
        <f t="shared" si="60"/>
        <v>0.22576636174376516</v>
      </c>
      <c r="AN93" s="1">
        <f t="shared" si="61"/>
        <v>-5.948052306709231</v>
      </c>
      <c r="AO93" s="1">
        <f t="shared" si="61"/>
        <v>-5.948076466775718</v>
      </c>
      <c r="AP93" s="1">
        <f t="shared" si="61"/>
        <v>-5.9481675289587095</v>
      </c>
      <c r="AQ93" s="1">
        <f t="shared" si="61"/>
        <v>-5.9485107272910289</v>
      </c>
      <c r="AR93" s="1">
        <f t="shared" si="61"/>
        <v>-5.9498038175494079</v>
      </c>
      <c r="AS93" s="1">
        <f t="shared" si="61"/>
        <v>-5.9546707018126499</v>
      </c>
      <c r="AT93" s="1">
        <f t="shared" si="61"/>
        <v>-5.972917499609272</v>
      </c>
      <c r="AU93" s="1">
        <f t="shared" si="62"/>
        <v>-6.0404446038414257</v>
      </c>
      <c r="AW93" s="1">
        <v>8200</v>
      </c>
      <c r="AX93" s="1">
        <f t="shared" si="34"/>
        <v>-5.3652281808003695E-2</v>
      </c>
      <c r="AY93" s="1">
        <f t="shared" si="35"/>
        <v>-4.036096650101785E-2</v>
      </c>
      <c r="AZ93" s="1">
        <f t="shared" si="36"/>
        <v>-1.3291315306985844E-2</v>
      </c>
      <c r="BA93" s="1">
        <f t="shared" si="37"/>
        <v>1.2692142291438715</v>
      </c>
      <c r="BB93" s="1">
        <f t="shared" si="38"/>
        <v>-0.99767905577535587</v>
      </c>
      <c r="BC93" s="1">
        <f t="shared" si="39"/>
        <v>0.28989938536904852</v>
      </c>
      <c r="BD93" s="1">
        <f t="shared" si="40"/>
        <v>0.14597344834696876</v>
      </c>
      <c r="BE93" s="1">
        <f t="shared" si="44"/>
        <v>0.21787166668765018</v>
      </c>
      <c r="BF93" s="1">
        <f t="shared" si="44"/>
        <v>0.21785273539090613</v>
      </c>
      <c r="BG93" s="1">
        <f t="shared" si="44"/>
        <v>0.2177837183305458</v>
      </c>
      <c r="BH93" s="1">
        <f t="shared" si="43"/>
        <v>0.21753211455753091</v>
      </c>
      <c r="BI93" s="1">
        <f t="shared" si="43"/>
        <v>0.2166150037608689</v>
      </c>
      <c r="BJ93" s="1">
        <f t="shared" si="43"/>
        <v>0.2132736401628372</v>
      </c>
      <c r="BK93" s="1">
        <f t="shared" si="43"/>
        <v>0.20111997667729556</v>
      </c>
      <c r="BL93" s="1">
        <f t="shared" si="41"/>
        <v>0.15715174096578988</v>
      </c>
    </row>
    <row r="94" spans="1:64" x14ac:dyDescent="0.2">
      <c r="A94" s="1" t="s">
        <v>134</v>
      </c>
      <c r="C94" s="54">
        <v>43228.726000000002</v>
      </c>
      <c r="D94" s="54" t="s">
        <v>52</v>
      </c>
      <c r="E94" s="1">
        <f t="shared" si="46"/>
        <v>-3762.9993598882647</v>
      </c>
      <c r="F94" s="1">
        <f t="shared" si="47"/>
        <v>-3763</v>
      </c>
      <c r="G94" s="1">
        <f t="shared" si="48"/>
        <v>4.400000034365803E-4</v>
      </c>
      <c r="I94" s="1">
        <f>G94</f>
        <v>4.400000034365803E-4</v>
      </c>
      <c r="Q94" s="112">
        <f t="shared" si="49"/>
        <v>28210.226000000002</v>
      </c>
      <c r="S94" s="2">
        <v>0.1</v>
      </c>
      <c r="Z94" s="1">
        <f t="shared" si="50"/>
        <v>-3763</v>
      </c>
      <c r="AA94" s="1">
        <f t="shared" si="51"/>
        <v>-3.2427957135070361E-3</v>
      </c>
      <c r="AB94" s="1">
        <f t="shared" si="52"/>
        <v>1.3836020388334992E-2</v>
      </c>
      <c r="AC94" s="1">
        <f t="shared" si="53"/>
        <v>4.400000034365803E-4</v>
      </c>
      <c r="AE94" s="1">
        <f t="shared" si="54"/>
        <v>1.3562984292738247E-6</v>
      </c>
      <c r="AF94" s="1">
        <f t="shared" si="63"/>
        <v>4.400000034365803E-4</v>
      </c>
      <c r="AG94" s="2"/>
      <c r="AH94" s="1">
        <f t="shared" si="55"/>
        <v>-1.3396020384898412E-2</v>
      </c>
      <c r="AI94" s="1">
        <f t="shared" si="56"/>
        <v>1.2486285355329991</v>
      </c>
      <c r="AJ94" s="1">
        <f t="shared" si="57"/>
        <v>-0.99203932613070678</v>
      </c>
      <c r="AK94" s="1">
        <f t="shared" si="58"/>
        <v>0.13080306671881389</v>
      </c>
      <c r="AL94" s="1">
        <f t="shared" si="59"/>
        <v>0.48430765511679003</v>
      </c>
      <c r="AM94" s="1">
        <f t="shared" si="60"/>
        <v>0.24700072234727097</v>
      </c>
      <c r="AN94" s="1">
        <f t="shared" si="61"/>
        <v>-5.9172014149068159</v>
      </c>
      <c r="AO94" s="1">
        <f t="shared" si="61"/>
        <v>-5.9172261789905942</v>
      </c>
      <c r="AP94" s="1">
        <f t="shared" si="61"/>
        <v>-5.9173205764854808</v>
      </c>
      <c r="AQ94" s="1">
        <f t="shared" si="61"/>
        <v>-5.917680376269133</v>
      </c>
      <c r="AR94" s="1">
        <f t="shared" si="61"/>
        <v>-5.9190513137141156</v>
      </c>
      <c r="AS94" s="1">
        <f t="shared" si="61"/>
        <v>-5.9242684379120734</v>
      </c>
      <c r="AT94" s="1">
        <f t="shared" si="61"/>
        <v>-5.9440307948098514</v>
      </c>
      <c r="AU94" s="1">
        <f t="shared" si="62"/>
        <v>-6.0177333321522841</v>
      </c>
      <c r="AW94" s="1">
        <v>8400</v>
      </c>
      <c r="AX94" s="1">
        <f t="shared" si="34"/>
        <v>-5.4535227662352151E-2</v>
      </c>
      <c r="AY94" s="1">
        <f t="shared" si="35"/>
        <v>-4.1137569458606429E-2</v>
      </c>
      <c r="AZ94" s="1">
        <f t="shared" si="36"/>
        <v>-1.339765820374572E-2</v>
      </c>
      <c r="BA94" s="1">
        <f t="shared" si="37"/>
        <v>1.2497886438249479</v>
      </c>
      <c r="BB94" s="1">
        <f t="shared" si="38"/>
        <v>-0.99312608718396822</v>
      </c>
      <c r="BC94" s="1">
        <f t="shared" si="39"/>
        <v>0.47536236612049659</v>
      </c>
      <c r="BD94" s="1">
        <f t="shared" si="40"/>
        <v>0.24226040991879919</v>
      </c>
      <c r="BE94" s="1">
        <f t="shared" si="44"/>
        <v>0.35911152714167327</v>
      </c>
      <c r="BF94" s="1">
        <f t="shared" si="44"/>
        <v>0.35908686952923202</v>
      </c>
      <c r="BG94" s="1">
        <f t="shared" si="44"/>
        <v>0.35899312251929633</v>
      </c>
      <c r="BH94" s="1">
        <f t="shared" si="43"/>
        <v>0.35863673116730183</v>
      </c>
      <c r="BI94" s="1">
        <f t="shared" si="43"/>
        <v>0.35728229740821105</v>
      </c>
      <c r="BJ94" s="1">
        <f t="shared" si="43"/>
        <v>0.35214110566590073</v>
      </c>
      <c r="BK94" s="1">
        <f t="shared" si="43"/>
        <v>0.33271269409569804</v>
      </c>
      <c r="BL94" s="1">
        <f t="shared" si="41"/>
        <v>0.26038479409824955</v>
      </c>
    </row>
    <row r="95" spans="1:64" x14ac:dyDescent="0.2">
      <c r="A95" s="1" t="s">
        <v>104</v>
      </c>
      <c r="C95" s="54">
        <v>43324.9401</v>
      </c>
      <c r="D95" s="54">
        <v>5.0000000000000001E-3</v>
      </c>
      <c r="E95" s="1">
        <f t="shared" si="46"/>
        <v>-3623.0271465564865</v>
      </c>
      <c r="F95" s="1">
        <f t="shared" si="47"/>
        <v>-3623</v>
      </c>
      <c r="G95" s="1">
        <f t="shared" si="48"/>
        <v>-1.8659999994270038E-2</v>
      </c>
      <c r="J95" s="1">
        <f>G95</f>
        <v>-1.8659999994270038E-2</v>
      </c>
      <c r="Q95" s="112">
        <f t="shared" si="49"/>
        <v>28306.4401</v>
      </c>
      <c r="S95" s="2">
        <v>1</v>
      </c>
      <c r="Z95" s="1">
        <f t="shared" si="50"/>
        <v>-3623</v>
      </c>
      <c r="AA95" s="1">
        <f t="shared" si="51"/>
        <v>-3.7892272163593445E-3</v>
      </c>
      <c r="AB95" s="1">
        <f t="shared" si="52"/>
        <v>-5.3549072357196477E-3</v>
      </c>
      <c r="AC95" s="1">
        <f t="shared" si="53"/>
        <v>-1.8659999994270038E-2</v>
      </c>
      <c r="AE95" s="1">
        <f t="shared" si="54"/>
        <v>2.2113988301224972E-4</v>
      </c>
      <c r="AF95" s="1">
        <f t="shared" si="63"/>
        <v>-1.8659999994270038E-2</v>
      </c>
      <c r="AG95" s="2"/>
      <c r="AH95" s="1">
        <f t="shared" si="55"/>
        <v>-1.330509275855039E-2</v>
      </c>
      <c r="AI95" s="1">
        <f t="shared" si="56"/>
        <v>1.2302775867544744</v>
      </c>
      <c r="AJ95" s="1">
        <f t="shared" si="57"/>
        <v>-0.96843925129842079</v>
      </c>
      <c r="AK95" s="1">
        <f t="shared" si="58"/>
        <v>0.16092800869601823</v>
      </c>
      <c r="AL95" s="1">
        <f t="shared" si="59"/>
        <v>0.60994940894495497</v>
      </c>
      <c r="AM95" s="1">
        <f t="shared" si="60"/>
        <v>0.31479542407687355</v>
      </c>
      <c r="AN95" s="1">
        <f t="shared" si="61"/>
        <v>-5.8199381883681234</v>
      </c>
      <c r="AO95" s="1">
        <f t="shared" si="61"/>
        <v>-5.8199628149115998</v>
      </c>
      <c r="AP95" s="1">
        <f t="shared" si="61"/>
        <v>-5.8200607969916733</v>
      </c>
      <c r="AQ95" s="1">
        <f t="shared" si="61"/>
        <v>-5.8204505926270516</v>
      </c>
      <c r="AR95" s="1">
        <f t="shared" si="61"/>
        <v>-5.8220005414460907</v>
      </c>
      <c r="AS95" s="1">
        <f t="shared" si="61"/>
        <v>-5.8281518819196592</v>
      </c>
      <c r="AT95" s="1">
        <f t="shared" si="61"/>
        <v>-5.8523867431249803</v>
      </c>
      <c r="AU95" s="1">
        <f t="shared" si="62"/>
        <v>-5.9454701949595634</v>
      </c>
      <c r="AW95" s="1">
        <v>8600</v>
      </c>
      <c r="AX95" s="1">
        <f t="shared" si="34"/>
        <v>-5.5154488078695309E-2</v>
      </c>
      <c r="AY95" s="1">
        <f t="shared" si="35"/>
        <v>-4.1911939278796093E-2</v>
      </c>
      <c r="AZ95" s="1">
        <f t="shared" si="36"/>
        <v>-1.3242548799899216E-2</v>
      </c>
      <c r="BA95" s="1">
        <f t="shared" si="37"/>
        <v>1.2229606130107673</v>
      </c>
      <c r="BB95" s="1">
        <f t="shared" si="38"/>
        <v>-0.95651196408294992</v>
      </c>
      <c r="BC95" s="1">
        <f t="shared" si="39"/>
        <v>0.65404041018748871</v>
      </c>
      <c r="BD95" s="1">
        <f t="shared" si="40"/>
        <v>0.33919885815733108</v>
      </c>
      <c r="BE95" s="1">
        <f t="shared" si="44"/>
        <v>0.49774368629188642</v>
      </c>
      <c r="BF95" s="1">
        <f t="shared" si="44"/>
        <v>0.49771977972948961</v>
      </c>
      <c r="BG95" s="1">
        <f t="shared" si="44"/>
        <v>0.49762293649880684</v>
      </c>
      <c r="BH95" s="1">
        <f t="shared" si="43"/>
        <v>0.49723068579998431</v>
      </c>
      <c r="BI95" s="1">
        <f t="shared" si="43"/>
        <v>0.49564277890818453</v>
      </c>
      <c r="BJ95" s="1">
        <f t="shared" si="43"/>
        <v>0.48922846417336407</v>
      </c>
      <c r="BK95" s="1">
        <f t="shared" si="43"/>
        <v>0.46353529280667249</v>
      </c>
      <c r="BL95" s="1">
        <f t="shared" si="41"/>
        <v>0.36361784723070922</v>
      </c>
    </row>
    <row r="96" spans="1:64" x14ac:dyDescent="0.2">
      <c r="A96" s="1" t="s">
        <v>134</v>
      </c>
      <c r="C96" s="54">
        <v>43569.66</v>
      </c>
      <c r="D96" s="54" t="s">
        <v>52</v>
      </c>
      <c r="E96" s="1">
        <f t="shared" si="46"/>
        <v>-3267.0087869882659</v>
      </c>
      <c r="F96" s="1">
        <f t="shared" si="47"/>
        <v>-3267</v>
      </c>
      <c r="G96" s="1">
        <f t="shared" si="48"/>
        <v>-6.0399999929359183E-3</v>
      </c>
      <c r="I96" s="1">
        <f t="shared" ref="I96:I103" si="64">G96</f>
        <v>-6.0399999929359183E-3</v>
      </c>
      <c r="Q96" s="112">
        <f t="shared" si="49"/>
        <v>28551.160000000003</v>
      </c>
      <c r="S96" s="2">
        <v>0.1</v>
      </c>
      <c r="Z96" s="1">
        <f t="shared" si="50"/>
        <v>-3267</v>
      </c>
      <c r="AA96" s="1">
        <f t="shared" si="51"/>
        <v>-4.6477571285204033E-3</v>
      </c>
      <c r="AB96" s="1">
        <f t="shared" si="52"/>
        <v>6.5078384443901481E-3</v>
      </c>
      <c r="AC96" s="1">
        <f t="shared" si="53"/>
        <v>-6.0399999929359183E-3</v>
      </c>
      <c r="AE96" s="1">
        <f t="shared" si="54"/>
        <v>1.9383401935159184E-7</v>
      </c>
      <c r="AF96" s="1">
        <f t="shared" si="63"/>
        <v>-6.0399999929359183E-3</v>
      </c>
      <c r="AG96" s="2"/>
      <c r="AH96" s="1">
        <f t="shared" si="55"/>
        <v>-1.2547838437326066E-2</v>
      </c>
      <c r="AI96" s="1">
        <f t="shared" si="56"/>
        <v>1.172307621101353</v>
      </c>
      <c r="AJ96" s="1">
        <f t="shared" si="57"/>
        <v>-0.85122559240984752</v>
      </c>
      <c r="AK96" s="1">
        <f t="shared" si="58"/>
        <v>0.22189113243823613</v>
      </c>
      <c r="AL96" s="1">
        <f t="shared" si="59"/>
        <v>0.9105240611237404</v>
      </c>
      <c r="AM96" s="1">
        <f t="shared" si="60"/>
        <v>0.48956154850698524</v>
      </c>
      <c r="AN96" s="1">
        <f t="shared" si="61"/>
        <v>-5.5800642915513006</v>
      </c>
      <c r="AO96" s="1">
        <f t="shared" si="61"/>
        <v>-5.5800794345693037</v>
      </c>
      <c r="AP96" s="1">
        <f t="shared" si="61"/>
        <v>-5.5801500920904648</v>
      </c>
      <c r="AQ96" s="1">
        <f t="shared" si="61"/>
        <v>-5.5804797251047642</v>
      </c>
      <c r="AR96" s="1">
        <f t="shared" si="61"/>
        <v>-5.5820163223274202</v>
      </c>
      <c r="AS96" s="1">
        <f t="shared" si="61"/>
        <v>-5.5891531404896195</v>
      </c>
      <c r="AT96" s="1">
        <f t="shared" si="61"/>
        <v>-5.6217651255382348</v>
      </c>
      <c r="AU96" s="1">
        <f t="shared" si="62"/>
        <v>-5.7617153603837856</v>
      </c>
      <c r="AW96" s="1">
        <v>8800</v>
      </c>
      <c r="AX96" s="1">
        <f t="shared" si="34"/>
        <v>-5.5530152677020377E-2</v>
      </c>
      <c r="AY96" s="1">
        <f t="shared" si="35"/>
        <v>-4.268407596158684E-2</v>
      </c>
      <c r="AZ96" s="1">
        <f t="shared" si="36"/>
        <v>-1.2846076715433537E-2</v>
      </c>
      <c r="BA96" s="1">
        <f t="shared" si="37"/>
        <v>1.190785965619205</v>
      </c>
      <c r="BB96" s="1">
        <f t="shared" si="38"/>
        <v>-0.89327901311521829</v>
      </c>
      <c r="BC96" s="1">
        <f t="shared" si="39"/>
        <v>0.8242524330945814</v>
      </c>
      <c r="BD96" s="1">
        <f t="shared" si="40"/>
        <v>0.43716141459236474</v>
      </c>
      <c r="BE96" s="1">
        <f t="shared" si="44"/>
        <v>0.63305105668180817</v>
      </c>
      <c r="BF96" s="1">
        <f t="shared" si="44"/>
        <v>0.63303237995526807</v>
      </c>
      <c r="BG96" s="1">
        <f t="shared" si="44"/>
        <v>0.63294992517800375</v>
      </c>
      <c r="BH96" s="1">
        <f t="shared" si="43"/>
        <v>0.63258596004604495</v>
      </c>
      <c r="BI96" s="1">
        <f t="shared" si="43"/>
        <v>0.63098053333698967</v>
      </c>
      <c r="BJ96" s="1">
        <f t="shared" si="43"/>
        <v>0.62392140099021287</v>
      </c>
      <c r="BK96" s="1">
        <f t="shared" si="43"/>
        <v>0.59329401030390794</v>
      </c>
      <c r="BL96" s="1">
        <f t="shared" si="41"/>
        <v>0.4668509003631689</v>
      </c>
    </row>
    <row r="97" spans="1:64" x14ac:dyDescent="0.2">
      <c r="A97" s="1" t="s">
        <v>134</v>
      </c>
      <c r="C97" s="54">
        <v>43578.589</v>
      </c>
      <c r="D97" s="54" t="s">
        <v>52</v>
      </c>
      <c r="E97" s="1">
        <f t="shared" si="46"/>
        <v>-3254.0188832959902</v>
      </c>
      <c r="F97" s="1">
        <f t="shared" si="47"/>
        <v>-3254</v>
      </c>
      <c r="G97" s="1">
        <f t="shared" si="48"/>
        <v>-1.2979999999515712E-2</v>
      </c>
      <c r="I97" s="1">
        <f t="shared" si="64"/>
        <v>-1.2979999999515712E-2</v>
      </c>
      <c r="Q97" s="112">
        <f t="shared" si="49"/>
        <v>28560.089</v>
      </c>
      <c r="S97" s="2">
        <v>0.1</v>
      </c>
      <c r="Z97" s="1">
        <f t="shared" si="50"/>
        <v>-3254</v>
      </c>
      <c r="AA97" s="1">
        <f t="shared" si="51"/>
        <v>-4.6660730367645356E-3</v>
      </c>
      <c r="AB97" s="1">
        <f t="shared" si="52"/>
        <v>-4.7271510628133645E-4</v>
      </c>
      <c r="AC97" s="1">
        <f t="shared" si="53"/>
        <v>-1.2979999999515712E-2</v>
      </c>
      <c r="AE97" s="1">
        <f t="shared" si="54"/>
        <v>6.9121381541961012E-6</v>
      </c>
      <c r="AF97" s="1">
        <f t="shared" si="63"/>
        <v>-1.2979999999515712E-2</v>
      </c>
      <c r="AG97" s="2"/>
      <c r="AH97" s="1">
        <f t="shared" si="55"/>
        <v>-1.2507284893234376E-2</v>
      </c>
      <c r="AI97" s="1">
        <f t="shared" si="56"/>
        <v>1.1699880587932046</v>
      </c>
      <c r="AJ97" s="1">
        <f t="shared" si="57"/>
        <v>-0.84571549192042972</v>
      </c>
      <c r="AK97" s="1">
        <f t="shared" si="58"/>
        <v>0.22367308915479378</v>
      </c>
      <c r="AL97" s="1">
        <f t="shared" si="59"/>
        <v>0.92093576494388429</v>
      </c>
      <c r="AM97" s="1">
        <f t="shared" si="60"/>
        <v>0.49603163761822644</v>
      </c>
      <c r="AN97" s="1">
        <f t="shared" si="61"/>
        <v>-5.5715321704645016</v>
      </c>
      <c r="AO97" s="1">
        <f t="shared" si="61"/>
        <v>-5.5715468733728049</v>
      </c>
      <c r="AP97" s="1">
        <f t="shared" si="61"/>
        <v>-5.5716159796531892</v>
      </c>
      <c r="AQ97" s="1">
        <f t="shared" si="61"/>
        <v>-5.5719407363029143</v>
      </c>
      <c r="AR97" s="1">
        <f t="shared" si="61"/>
        <v>-5.5734656762163501</v>
      </c>
      <c r="AS97" s="1">
        <f t="shared" si="61"/>
        <v>-5.5805997504383829</v>
      </c>
      <c r="AT97" s="1">
        <f t="shared" si="61"/>
        <v>-5.6134235676777031</v>
      </c>
      <c r="AU97" s="1">
        <f t="shared" si="62"/>
        <v>-5.7550052119301753</v>
      </c>
      <c r="AW97" s="1">
        <v>9000</v>
      </c>
      <c r="AX97" s="1">
        <f t="shared" si="34"/>
        <v>-5.5689645287615372E-2</v>
      </c>
      <c r="AY97" s="1">
        <f t="shared" si="35"/>
        <v>-4.3453979506978671E-2</v>
      </c>
      <c r="AZ97" s="1">
        <f t="shared" si="36"/>
        <v>-1.2235665780636701E-2</v>
      </c>
      <c r="BA97" s="1">
        <f t="shared" si="37"/>
        <v>1.1553153100756881</v>
      </c>
      <c r="BB97" s="1">
        <f t="shared" si="38"/>
        <v>-0.80980610765670269</v>
      </c>
      <c r="BC97" s="1">
        <f t="shared" si="39"/>
        <v>0.98501874338302808</v>
      </c>
      <c r="BD97" s="1">
        <f t="shared" si="40"/>
        <v>0.5366157687369254</v>
      </c>
      <c r="BE97" s="1">
        <f t="shared" si="44"/>
        <v>0.76454944784182388</v>
      </c>
      <c r="BF97" s="1">
        <f t="shared" si="44"/>
        <v>0.76453744414677305</v>
      </c>
      <c r="BG97" s="1">
        <f t="shared" si="44"/>
        <v>0.76447824227707117</v>
      </c>
      <c r="BH97" s="1">
        <f t="shared" si="43"/>
        <v>0.76418630955349198</v>
      </c>
      <c r="BI97" s="1">
        <f t="shared" si="43"/>
        <v>0.7627479407386063</v>
      </c>
      <c r="BJ97" s="1">
        <f t="shared" si="43"/>
        <v>0.75568963827652924</v>
      </c>
      <c r="BK97" s="1">
        <f t="shared" si="43"/>
        <v>0.72170641186504958</v>
      </c>
      <c r="BL97" s="1">
        <f t="shared" si="41"/>
        <v>0.57008395349562857</v>
      </c>
    </row>
    <row r="98" spans="1:64" x14ac:dyDescent="0.2">
      <c r="A98" s="1" t="s">
        <v>134</v>
      </c>
      <c r="C98" s="54">
        <v>43600.588000000003</v>
      </c>
      <c r="D98" s="54" t="s">
        <v>52</v>
      </c>
      <c r="E98" s="1">
        <f t="shared" si="46"/>
        <v>-3222.0147516657371</v>
      </c>
      <c r="F98" s="1">
        <f t="shared" si="47"/>
        <v>-3222</v>
      </c>
      <c r="G98" s="1">
        <f t="shared" si="48"/>
        <v>-1.0139999991224613E-2</v>
      </c>
      <c r="I98" s="1">
        <f t="shared" si="64"/>
        <v>-1.0139999991224613E-2</v>
      </c>
      <c r="Q98" s="112">
        <f t="shared" si="49"/>
        <v>28582.088000000003</v>
      </c>
      <c r="S98" s="2">
        <v>0.1</v>
      </c>
      <c r="Z98" s="1">
        <f t="shared" si="50"/>
        <v>-3222</v>
      </c>
      <c r="AA98" s="1">
        <f t="shared" si="51"/>
        <v>-4.7076117083604896E-3</v>
      </c>
      <c r="AB98" s="1">
        <f t="shared" si="52"/>
        <v>2.2639543489445611E-3</v>
      </c>
      <c r="AC98" s="1">
        <f t="shared" si="53"/>
        <v>-1.0139999991224613E-2</v>
      </c>
      <c r="AE98" s="1">
        <f t="shared" si="54"/>
        <v>2.9510842455799422E-6</v>
      </c>
      <c r="AF98" s="1">
        <f t="shared" si="63"/>
        <v>-1.0139999991224613E-2</v>
      </c>
      <c r="AG98" s="2"/>
      <c r="AH98" s="1">
        <f t="shared" si="55"/>
        <v>-1.2403954340169174E-2</v>
      </c>
      <c r="AI98" s="1">
        <f t="shared" si="56"/>
        <v>1.1642405152833226</v>
      </c>
      <c r="AJ98" s="1">
        <f t="shared" si="57"/>
        <v>-0.83186056595336832</v>
      </c>
      <c r="AK98" s="1">
        <f t="shared" si="58"/>
        <v>0.22792683932305768</v>
      </c>
      <c r="AL98" s="1">
        <f t="shared" si="59"/>
        <v>0.94638852900279602</v>
      </c>
      <c r="AM98" s="1">
        <f t="shared" si="60"/>
        <v>0.51199092024901571</v>
      </c>
      <c r="AN98" s="1">
        <f t="shared" si="61"/>
        <v>-5.5506023046173603</v>
      </c>
      <c r="AO98" s="1">
        <f t="shared" si="61"/>
        <v>-5.5506159301783971</v>
      </c>
      <c r="AP98" s="1">
        <f t="shared" si="61"/>
        <v>-5.550681164476849</v>
      </c>
      <c r="AQ98" s="1">
        <f t="shared" si="61"/>
        <v>-5.5509934298872512</v>
      </c>
      <c r="AR98" s="1">
        <f t="shared" si="61"/>
        <v>-5.5524869791064511</v>
      </c>
      <c r="AS98" s="1">
        <f t="shared" si="61"/>
        <v>-5.559603133065389</v>
      </c>
      <c r="AT98" s="1">
        <f t="shared" si="61"/>
        <v>-5.5929178130710211</v>
      </c>
      <c r="AU98" s="1">
        <f t="shared" si="62"/>
        <v>-5.7384879234289823</v>
      </c>
      <c r="AW98" s="1">
        <v>9200</v>
      </c>
      <c r="AX98" s="1">
        <f t="shared" si="34"/>
        <v>-5.5664139569362295E-2</v>
      </c>
      <c r="AY98" s="1">
        <f t="shared" si="35"/>
        <v>-4.4221649914971579E-2</v>
      </c>
      <c r="AZ98" s="1">
        <f t="shared" si="36"/>
        <v>-1.1442489654390715E-2</v>
      </c>
      <c r="BA98" s="1">
        <f t="shared" si="37"/>
        <v>1.1183437282948963</v>
      </c>
      <c r="BB98" s="1">
        <f t="shared" si="38"/>
        <v>-0.71236565835543009</v>
      </c>
      <c r="BC98" s="1">
        <f t="shared" si="39"/>
        <v>1.1359770302900369</v>
      </c>
      <c r="BD98" s="1">
        <f t="shared" si="40"/>
        <v>0.63813431739357518</v>
      </c>
      <c r="BE98" s="1">
        <f t="shared" si="44"/>
        <v>0.89197244092652594</v>
      </c>
      <c r="BF98" s="1">
        <f t="shared" si="44"/>
        <v>0.89196612708251277</v>
      </c>
      <c r="BG98" s="1">
        <f t="shared" si="44"/>
        <v>0.89193033420817414</v>
      </c>
      <c r="BH98" s="1">
        <f t="shared" si="43"/>
        <v>0.89172745615392079</v>
      </c>
      <c r="BI98" s="1">
        <f t="shared" si="43"/>
        <v>0.89057848251450955</v>
      </c>
      <c r="BJ98" s="1">
        <f t="shared" si="43"/>
        <v>0.88410191936061056</v>
      </c>
      <c r="BK98" s="1">
        <f t="shared" si="43"/>
        <v>0.84850439780427167</v>
      </c>
      <c r="BL98" s="1">
        <f t="shared" si="41"/>
        <v>0.67331700662808824</v>
      </c>
    </row>
    <row r="99" spans="1:64" x14ac:dyDescent="0.2">
      <c r="A99" s="1" t="s">
        <v>134</v>
      </c>
      <c r="C99" s="54">
        <v>43613.659</v>
      </c>
      <c r="D99" s="54" t="s">
        <v>52</v>
      </c>
      <c r="E99" s="1">
        <f t="shared" si="46"/>
        <v>-3202.9990689283918</v>
      </c>
      <c r="F99" s="1">
        <f t="shared" si="47"/>
        <v>-3203</v>
      </c>
      <c r="G99" s="1">
        <f t="shared" si="48"/>
        <v>6.3999999838415533E-4</v>
      </c>
      <c r="I99" s="1">
        <f t="shared" si="64"/>
        <v>6.3999999838415533E-4</v>
      </c>
      <c r="Q99" s="112">
        <f t="shared" si="49"/>
        <v>28595.159</v>
      </c>
      <c r="S99" s="2">
        <v>0.1</v>
      </c>
      <c r="Z99" s="1">
        <f t="shared" si="50"/>
        <v>-3203</v>
      </c>
      <c r="AA99" s="1">
        <f t="shared" si="51"/>
        <v>-4.729929866912814E-3</v>
      </c>
      <c r="AB99" s="1">
        <f t="shared" si="52"/>
        <v>1.2980283443839839E-2</v>
      </c>
      <c r="AC99" s="1">
        <f t="shared" si="53"/>
        <v>6.3999999838415533E-4</v>
      </c>
      <c r="AE99" s="1">
        <f t="shared" si="54"/>
        <v>2.8836146758208331E-6</v>
      </c>
      <c r="AF99" s="1">
        <f t="shared" si="63"/>
        <v>6.3999999838415533E-4</v>
      </c>
      <c r="AG99" s="2"/>
      <c r="AH99" s="1">
        <f t="shared" si="55"/>
        <v>-1.2340283445455683E-2</v>
      </c>
      <c r="AI99" s="1">
        <f t="shared" si="56"/>
        <v>1.1608046930243163</v>
      </c>
      <c r="AJ99" s="1">
        <f t="shared" si="57"/>
        <v>-0.82344604460172255</v>
      </c>
      <c r="AK99" s="1">
        <f t="shared" si="58"/>
        <v>0.2303637159920929</v>
      </c>
      <c r="AL99" s="1">
        <f t="shared" si="59"/>
        <v>0.96138232649880018</v>
      </c>
      <c r="AM99" s="1">
        <f t="shared" si="60"/>
        <v>0.52148965368136124</v>
      </c>
      <c r="AN99" s="1">
        <f t="shared" si="61"/>
        <v>-5.5382241252486093</v>
      </c>
      <c r="AO99" s="1">
        <f t="shared" si="61"/>
        <v>-5.5382371181052381</v>
      </c>
      <c r="AP99" s="1">
        <f t="shared" si="61"/>
        <v>-5.5383000285999255</v>
      </c>
      <c r="AQ99" s="1">
        <f t="shared" si="61"/>
        <v>-5.538604585180102</v>
      </c>
      <c r="AR99" s="1">
        <f t="shared" si="61"/>
        <v>-5.5400777704998143</v>
      </c>
      <c r="AS99" s="1">
        <f t="shared" si="61"/>
        <v>-5.5471758745031012</v>
      </c>
      <c r="AT99" s="1">
        <f t="shared" si="61"/>
        <v>-5.5807612423010138</v>
      </c>
      <c r="AU99" s="1">
        <f t="shared" si="62"/>
        <v>-5.7286807833813977</v>
      </c>
      <c r="AW99" s="1">
        <v>9400</v>
      </c>
      <c r="AX99" s="1">
        <f t="shared" si="34"/>
        <v>-5.5485593451588919E-2</v>
      </c>
      <c r="AY99" s="1">
        <f t="shared" si="35"/>
        <v>-4.4987087185565565E-2</v>
      </c>
      <c r="AZ99" s="1">
        <f t="shared" si="36"/>
        <v>-1.0498506266023356E-2</v>
      </c>
      <c r="BA99" s="1">
        <f t="shared" si="37"/>
        <v>1.0812913695618851</v>
      </c>
      <c r="BB99" s="1">
        <f t="shared" si="38"/>
        <v>-0.60645942123399443</v>
      </c>
      <c r="BC99" s="1">
        <f t="shared" si="39"/>
        <v>1.2772402310440536</v>
      </c>
      <c r="BD99" s="1">
        <f t="shared" si="40"/>
        <v>0.74240120491950135</v>
      </c>
      <c r="BE99" s="1">
        <f t="shared" si="44"/>
        <v>1.0152350025435097</v>
      </c>
      <c r="BF99" s="1">
        <f t="shared" si="44"/>
        <v>1.0152323588295804</v>
      </c>
      <c r="BG99" s="1">
        <f t="shared" si="44"/>
        <v>1.0152145169494584</v>
      </c>
      <c r="BH99" s="1">
        <f t="shared" si="43"/>
        <v>1.0150941191846026</v>
      </c>
      <c r="BI99" s="1">
        <f t="shared" si="43"/>
        <v>1.0142822793087516</v>
      </c>
      <c r="BJ99" s="1">
        <f t="shared" si="43"/>
        <v>1.0088354485898736</v>
      </c>
      <c r="BK99" s="1">
        <f t="shared" si="43"/>
        <v>0.97343705809108205</v>
      </c>
      <c r="BL99" s="1">
        <f t="shared" si="41"/>
        <v>0.77655005976054792</v>
      </c>
    </row>
    <row r="100" spans="1:64" x14ac:dyDescent="0.2">
      <c r="A100" s="1" t="s">
        <v>142</v>
      </c>
      <c r="C100" s="54">
        <v>43614.34</v>
      </c>
      <c r="D100" s="54"/>
      <c r="E100" s="1">
        <f t="shared" si="46"/>
        <v>-3202.0083505484608</v>
      </c>
      <c r="F100" s="1">
        <f t="shared" si="47"/>
        <v>-3202</v>
      </c>
      <c r="G100" s="1">
        <f t="shared" si="48"/>
        <v>-5.7400000005145557E-3</v>
      </c>
      <c r="I100" s="1">
        <f t="shared" si="64"/>
        <v>-5.7400000005145557E-3</v>
      </c>
      <c r="Q100" s="112">
        <f t="shared" si="49"/>
        <v>28595.839999999997</v>
      </c>
      <c r="S100" s="2">
        <v>0.1</v>
      </c>
      <c r="Z100" s="1">
        <f t="shared" si="50"/>
        <v>-3202</v>
      </c>
      <c r="AA100" s="1">
        <f t="shared" si="51"/>
        <v>-4.7310567903936568E-3</v>
      </c>
      <c r="AB100" s="1">
        <f t="shared" si="52"/>
        <v>6.5968851870607508E-3</v>
      </c>
      <c r="AC100" s="1">
        <f t="shared" si="53"/>
        <v>-5.7400000005145557E-3</v>
      </c>
      <c r="AE100" s="1">
        <f t="shared" si="54"/>
        <v>1.0179664012490646E-7</v>
      </c>
      <c r="AF100" s="1">
        <f t="shared" si="63"/>
        <v>-5.7400000005145557E-3</v>
      </c>
      <c r="AG100" s="2"/>
      <c r="AH100" s="1">
        <f t="shared" si="55"/>
        <v>-1.2336885187575307E-2</v>
      </c>
      <c r="AI100" s="1">
        <f t="shared" si="56"/>
        <v>1.1606234181730459</v>
      </c>
      <c r="AJ100" s="1">
        <f t="shared" si="57"/>
        <v>-0.82299942550953886</v>
      </c>
      <c r="AK100" s="1">
        <f t="shared" si="58"/>
        <v>0.23049014833336604</v>
      </c>
      <c r="AL100" s="1">
        <f t="shared" si="59"/>
        <v>0.96216901770811369</v>
      </c>
      <c r="AM100" s="1">
        <f t="shared" si="60"/>
        <v>0.52199007287168175</v>
      </c>
      <c r="AN100" s="1">
        <f t="shared" si="61"/>
        <v>-5.5375736565395233</v>
      </c>
      <c r="AO100" s="1">
        <f t="shared" si="61"/>
        <v>-5.5375866162863918</v>
      </c>
      <c r="AP100" s="1">
        <f t="shared" si="61"/>
        <v>-5.5376494041465785</v>
      </c>
      <c r="AQ100" s="1">
        <f t="shared" si="61"/>
        <v>-5.5379535495729089</v>
      </c>
      <c r="AR100" s="1">
        <f t="shared" si="61"/>
        <v>-5.5394256290044837</v>
      </c>
      <c r="AS100" s="1">
        <f t="shared" si="61"/>
        <v>-5.5465226319479415</v>
      </c>
      <c r="AT100" s="1">
        <f t="shared" si="61"/>
        <v>-5.5801218149100551</v>
      </c>
      <c r="AU100" s="1">
        <f t="shared" si="62"/>
        <v>-5.728164618115736</v>
      </c>
      <c r="AW100" s="1">
        <v>9600</v>
      </c>
      <c r="AX100" s="1">
        <f t="shared" si="34"/>
        <v>-5.5184670720975958E-2</v>
      </c>
      <c r="AY100" s="1">
        <f t="shared" si="35"/>
        <v>-4.5750291318760634E-2</v>
      </c>
      <c r="AZ100" s="1">
        <f t="shared" si="36"/>
        <v>-9.4343794022153232E-3</v>
      </c>
      <c r="BA100" s="1">
        <f t="shared" si="37"/>
        <v>1.0451885179200564</v>
      </c>
      <c r="BB100" s="1">
        <f t="shared" si="38"/>
        <v>-0.49652869396936217</v>
      </c>
      <c r="BC100" s="1">
        <f t="shared" si="39"/>
        <v>1.4092452289219666</v>
      </c>
      <c r="BD100" s="1">
        <f t="shared" si="40"/>
        <v>0.85022145195058574</v>
      </c>
      <c r="BE100" s="1">
        <f t="shared" si="44"/>
        <v>1.1343895523079401</v>
      </c>
      <c r="BF100" s="1">
        <f t="shared" si="44"/>
        <v>1.1343887222363462</v>
      </c>
      <c r="BG100" s="1">
        <f t="shared" si="44"/>
        <v>1.1343817321103919</v>
      </c>
      <c r="BH100" s="1">
        <f t="shared" si="43"/>
        <v>1.1343228716312077</v>
      </c>
      <c r="BI100" s="1">
        <f t="shared" si="43"/>
        <v>1.1338275301698926</v>
      </c>
      <c r="BJ100" s="1">
        <f t="shared" si="43"/>
        <v>1.1296795914129456</v>
      </c>
      <c r="BK100" s="1">
        <f t="shared" si="43"/>
        <v>1.0962733439405168</v>
      </c>
      <c r="BL100" s="1">
        <f t="shared" si="41"/>
        <v>0.87978311289300759</v>
      </c>
    </row>
    <row r="101" spans="1:64" x14ac:dyDescent="0.2">
      <c r="A101" s="1" t="s">
        <v>143</v>
      </c>
      <c r="C101" s="54">
        <v>43625.332999999999</v>
      </c>
      <c r="D101" s="54"/>
      <c r="E101" s="1">
        <f t="shared" si="46"/>
        <v>-3186.0157409293242</v>
      </c>
      <c r="F101" s="1">
        <f t="shared" si="47"/>
        <v>-3186</v>
      </c>
      <c r="G101" s="1">
        <f t="shared" si="48"/>
        <v>-1.0819999995874241E-2</v>
      </c>
      <c r="I101" s="1">
        <f t="shared" si="64"/>
        <v>-1.0819999995874241E-2</v>
      </c>
      <c r="Q101" s="112">
        <f t="shared" si="49"/>
        <v>28606.832999999999</v>
      </c>
      <c r="S101" s="2">
        <v>0.1</v>
      </c>
      <c r="Z101" s="1">
        <f t="shared" si="50"/>
        <v>-3186</v>
      </c>
      <c r="AA101" s="1">
        <f t="shared" si="51"/>
        <v>-4.7484451656145989E-3</v>
      </c>
      <c r="AB101" s="1">
        <f t="shared" si="52"/>
        <v>1.4618782578096519E-3</v>
      </c>
      <c r="AC101" s="1">
        <f t="shared" si="53"/>
        <v>-1.0819999995874241E-2</v>
      </c>
      <c r="AE101" s="1">
        <f t="shared" si="54"/>
        <v>3.6863778056849191E-6</v>
      </c>
      <c r="AF101" s="1">
        <f t="shared" si="63"/>
        <v>-1.0819999995874241E-2</v>
      </c>
      <c r="AG101" s="2"/>
      <c r="AH101" s="1">
        <f t="shared" si="55"/>
        <v>-1.2281878253683893E-2</v>
      </c>
      <c r="AI101" s="1">
        <f t="shared" si="56"/>
        <v>1.1577173509083245</v>
      </c>
      <c r="AJ101" s="1">
        <f t="shared" si="57"/>
        <v>-0.81580377531986248</v>
      </c>
      <c r="AK101" s="1">
        <f t="shared" si="58"/>
        <v>0.23248833985125084</v>
      </c>
      <c r="AL101" s="1">
        <f t="shared" si="59"/>
        <v>0.97472264244018936</v>
      </c>
      <c r="AM101" s="1">
        <f t="shared" si="60"/>
        <v>0.53000351186772421</v>
      </c>
      <c r="AN101" s="1">
        <f t="shared" ref="AN101:AT116" si="65">$AU101+$AB$7*SIN(AO101)</f>
        <v>-5.5271799926731715</v>
      </c>
      <c r="AO101" s="1">
        <f t="shared" si="65"/>
        <v>-5.5271924256668807</v>
      </c>
      <c r="AP101" s="1">
        <f t="shared" si="65"/>
        <v>-5.5272532485716175</v>
      </c>
      <c r="AQ101" s="1">
        <f t="shared" si="65"/>
        <v>-5.5275507473983057</v>
      </c>
      <c r="AR101" s="1">
        <f t="shared" si="65"/>
        <v>-5.5290046833436248</v>
      </c>
      <c r="AS101" s="1">
        <f t="shared" si="65"/>
        <v>-5.5360820338090173</v>
      </c>
      <c r="AT101" s="1">
        <f t="shared" si="65"/>
        <v>-5.569896363138926</v>
      </c>
      <c r="AU101" s="1">
        <f t="shared" si="62"/>
        <v>-5.7199059738651385</v>
      </c>
      <c r="AW101" s="1">
        <v>9800</v>
      </c>
      <c r="AX101" s="1">
        <f t="shared" si="34"/>
        <v>-5.4789511921299119E-2</v>
      </c>
      <c r="AY101" s="1">
        <f t="shared" si="35"/>
        <v>-4.6511262314556788E-2</v>
      </c>
      <c r="AZ101" s="1">
        <f t="shared" si="36"/>
        <v>-8.2782496067423331E-3</v>
      </c>
      <c r="BA101" s="1">
        <f t="shared" si="37"/>
        <v>1.0107219808485639</v>
      </c>
      <c r="BB101" s="1">
        <f t="shared" si="38"/>
        <v>-0.38593240840014065</v>
      </c>
      <c r="BC101" s="1">
        <f t="shared" si="39"/>
        <v>1.5326219819259901</v>
      </c>
      <c r="BD101" s="1">
        <f t="shared" si="40"/>
        <v>0.96253618373397132</v>
      </c>
      <c r="BE101" s="1">
        <f t="shared" si="44"/>
        <v>1.2495841713025426</v>
      </c>
      <c r="BF101" s="1">
        <f t="shared" si="44"/>
        <v>1.2495839984055235</v>
      </c>
      <c r="BG101" s="1">
        <f t="shared" si="44"/>
        <v>1.2495820491032559</v>
      </c>
      <c r="BH101" s="1">
        <f t="shared" si="43"/>
        <v>1.2495600727687783</v>
      </c>
      <c r="BI101" s="1">
        <f t="shared" si="43"/>
        <v>1.2493124130330089</v>
      </c>
      <c r="BJ101" s="1">
        <f t="shared" si="43"/>
        <v>1.2465340638755225</v>
      </c>
      <c r="BK101" s="1">
        <f t="shared" si="43"/>
        <v>1.2168045279286919</v>
      </c>
      <c r="BL101" s="1">
        <f t="shared" si="41"/>
        <v>0.98301616602546726</v>
      </c>
    </row>
    <row r="102" spans="1:64" x14ac:dyDescent="0.2">
      <c r="A102" s="1" t="s">
        <v>134</v>
      </c>
      <c r="C102" s="54">
        <v>43626.716999999997</v>
      </c>
      <c r="D102" s="54" t="s">
        <v>52</v>
      </c>
      <c r="E102" s="1">
        <f t="shared" si="46"/>
        <v>-3184.0022985830265</v>
      </c>
      <c r="F102" s="1">
        <f t="shared" si="47"/>
        <v>-3184</v>
      </c>
      <c r="G102" s="1">
        <f t="shared" si="48"/>
        <v>-1.5800000037415884E-3</v>
      </c>
      <c r="I102" s="1">
        <f t="shared" si="64"/>
        <v>-1.5800000037415884E-3</v>
      </c>
      <c r="Q102" s="112">
        <f t="shared" si="49"/>
        <v>28608.216999999997</v>
      </c>
      <c r="S102" s="2">
        <v>0.1</v>
      </c>
      <c r="Z102" s="1">
        <f t="shared" si="50"/>
        <v>-3184</v>
      </c>
      <c r="AA102" s="1">
        <f t="shared" si="51"/>
        <v>-4.750534146643285E-3</v>
      </c>
      <c r="AB102" s="1">
        <f t="shared" si="52"/>
        <v>1.0694918822243774E-2</v>
      </c>
      <c r="AC102" s="1">
        <f t="shared" si="53"/>
        <v>-1.5800000037415884E-3</v>
      </c>
      <c r="AE102" s="1">
        <f t="shared" si="54"/>
        <v>1.0052286751305395E-6</v>
      </c>
      <c r="AF102" s="1">
        <f t="shared" si="63"/>
        <v>-1.5800000037415884E-3</v>
      </c>
      <c r="AG102" s="2"/>
      <c r="AH102" s="1">
        <f t="shared" si="55"/>
        <v>-1.2274918825985363E-2</v>
      </c>
      <c r="AI102" s="1">
        <f t="shared" si="56"/>
        <v>1.1573533658001343</v>
      </c>
      <c r="AJ102" s="1">
        <f t="shared" si="57"/>
        <v>-0.81489782191929205</v>
      </c>
      <c r="AK102" s="1">
        <f t="shared" si="58"/>
        <v>0.23273484744597098</v>
      </c>
      <c r="AL102" s="1">
        <f t="shared" si="59"/>
        <v>0.97628741841808475</v>
      </c>
      <c r="AM102" s="1">
        <f t="shared" si="60"/>
        <v>0.53100609149792155</v>
      </c>
      <c r="AN102" s="1">
        <f t="shared" si="65"/>
        <v>-5.5258826184828465</v>
      </c>
      <c r="AO102" s="1">
        <f t="shared" si="65"/>
        <v>-5.5258949860576481</v>
      </c>
      <c r="AP102" s="1">
        <f t="shared" si="65"/>
        <v>-5.5259555630864892</v>
      </c>
      <c r="AQ102" s="1">
        <f t="shared" si="65"/>
        <v>-5.5262522224631994</v>
      </c>
      <c r="AR102" s="1">
        <f t="shared" si="65"/>
        <v>-5.5277038320354155</v>
      </c>
      <c r="AS102" s="1">
        <f t="shared" si="65"/>
        <v>-5.53477845790463</v>
      </c>
      <c r="AT102" s="1">
        <f t="shared" si="65"/>
        <v>-5.5686188983178369</v>
      </c>
      <c r="AU102" s="1">
        <f t="shared" si="62"/>
        <v>-5.718873643333815</v>
      </c>
      <c r="AW102" s="1">
        <v>10000</v>
      </c>
      <c r="AX102" s="1">
        <f t="shared" si="34"/>
        <v>-5.4325168088168105E-2</v>
      </c>
      <c r="AY102" s="1">
        <f t="shared" si="35"/>
        <v>-4.7270000172954019E-2</v>
      </c>
      <c r="AZ102" s="1">
        <f t="shared" si="36"/>
        <v>-7.055167915214087E-3</v>
      </c>
      <c r="BA102" s="1">
        <f t="shared" si="37"/>
        <v>0.97830577268476471</v>
      </c>
      <c r="BB102" s="1">
        <f t="shared" si="38"/>
        <v>-0.27707256769841615</v>
      </c>
      <c r="BC102" s="1">
        <f t="shared" si="39"/>
        <v>1.648094251503462</v>
      </c>
      <c r="BD102" s="1">
        <f t="shared" si="40"/>
        <v>1.0804471846982382</v>
      </c>
      <c r="BE102" s="1">
        <f t="shared" si="44"/>
        <v>1.361027827217568</v>
      </c>
      <c r="BF102" s="1">
        <f t="shared" si="44"/>
        <v>1.3610278092191168</v>
      </c>
      <c r="BG102" s="1">
        <f t="shared" si="44"/>
        <v>1.3610275015560918</v>
      </c>
      <c r="BH102" s="1">
        <f t="shared" si="43"/>
        <v>1.361022242475816</v>
      </c>
      <c r="BI102" s="1">
        <f t="shared" si="43"/>
        <v>1.3609323657436476</v>
      </c>
      <c r="BJ102" s="1">
        <f t="shared" si="43"/>
        <v>1.3594022082787465</v>
      </c>
      <c r="BK102" s="1">
        <f t="shared" si="43"/>
        <v>1.3348464264393818</v>
      </c>
      <c r="BL102" s="1">
        <f t="shared" si="41"/>
        <v>1.0862492191579269</v>
      </c>
    </row>
    <row r="103" spans="1:64" x14ac:dyDescent="0.2">
      <c r="A103" s="1" t="s">
        <v>134</v>
      </c>
      <c r="C103" s="54">
        <v>43635.658000000003</v>
      </c>
      <c r="D103" s="54" t="s">
        <v>52</v>
      </c>
      <c r="E103" s="1">
        <f t="shared" si="46"/>
        <v>-3170.9949372981387</v>
      </c>
      <c r="F103" s="1">
        <f t="shared" si="47"/>
        <v>-3171</v>
      </c>
      <c r="G103" s="1">
        <f t="shared" si="48"/>
        <v>3.4800000066752546E-3</v>
      </c>
      <c r="I103" s="1">
        <f t="shared" si="64"/>
        <v>3.4800000066752546E-3</v>
      </c>
      <c r="Q103" s="112">
        <f t="shared" si="49"/>
        <v>28617.158000000003</v>
      </c>
      <c r="S103" s="2">
        <v>0.1</v>
      </c>
      <c r="Z103" s="1">
        <f t="shared" si="50"/>
        <v>-3171</v>
      </c>
      <c r="AA103" s="1">
        <f t="shared" si="51"/>
        <v>-4.763658507590327E-3</v>
      </c>
      <c r="AB103" s="1">
        <f t="shared" si="52"/>
        <v>1.570923398015317E-2</v>
      </c>
      <c r="AC103" s="1">
        <f t="shared" si="53"/>
        <v>3.4800000066752546E-3</v>
      </c>
      <c r="AE103" s="1">
        <f t="shared" si="54"/>
        <v>6.7957905699823441E-6</v>
      </c>
      <c r="AF103" s="1">
        <f t="shared" si="63"/>
        <v>3.4800000066752546E-3</v>
      </c>
      <c r="AG103" s="2"/>
      <c r="AH103" s="1">
        <f t="shared" si="55"/>
        <v>-1.2229233973477917E-2</v>
      </c>
      <c r="AI103" s="1">
        <f t="shared" si="56"/>
        <v>1.1549837337509978</v>
      </c>
      <c r="AJ103" s="1">
        <f t="shared" si="57"/>
        <v>-0.80897469454371973</v>
      </c>
      <c r="AK103" s="1">
        <f t="shared" si="58"/>
        <v>0.23431951096084613</v>
      </c>
      <c r="AL103" s="1">
        <f t="shared" si="59"/>
        <v>0.98643446736214269</v>
      </c>
      <c r="AM103" s="1">
        <f t="shared" si="60"/>
        <v>0.53752781076703804</v>
      </c>
      <c r="AN103" s="1">
        <f t="shared" si="65"/>
        <v>-5.5174596415668233</v>
      </c>
      <c r="AO103" s="1">
        <f t="shared" si="65"/>
        <v>-5.5174715864598118</v>
      </c>
      <c r="AP103" s="1">
        <f t="shared" si="65"/>
        <v>-5.5175305649019251</v>
      </c>
      <c r="AQ103" s="1">
        <f t="shared" si="65"/>
        <v>-5.5178217245950485</v>
      </c>
      <c r="AR103" s="1">
        <f t="shared" si="65"/>
        <v>-5.5192579053419006</v>
      </c>
      <c r="AS103" s="1">
        <f t="shared" si="65"/>
        <v>-5.5263133819447727</v>
      </c>
      <c r="AT103" s="1">
        <f t="shared" si="65"/>
        <v>-5.5603192917445474</v>
      </c>
      <c r="AU103" s="1">
        <f t="shared" si="62"/>
        <v>-5.7121634948802047</v>
      </c>
      <c r="AW103" s="1">
        <v>10200</v>
      </c>
      <c r="AX103" s="1">
        <f t="shared" si="34"/>
        <v>-5.3813483352000507E-2</v>
      </c>
      <c r="AY103" s="1">
        <f t="shared" si="35"/>
        <v>-4.8026504893952333E-2</v>
      </c>
      <c r="AZ103" s="1">
        <f t="shared" si="36"/>
        <v>-5.7869784580481722E-3</v>
      </c>
      <c r="BA103" s="1">
        <f t="shared" si="37"/>
        <v>0.94815278190977992</v>
      </c>
      <c r="BB103" s="1">
        <f t="shared" si="38"/>
        <v>-0.17157575584699528</v>
      </c>
      <c r="BC103" s="1">
        <f t="shared" si="39"/>
        <v>1.7564113805667123</v>
      </c>
      <c r="BD103" s="1">
        <f t="shared" si="40"/>
        <v>1.2052537888036465</v>
      </c>
      <c r="BE103" s="1">
        <f t="shared" si="44"/>
        <v>1.4689638813190204</v>
      </c>
      <c r="BF103" s="1">
        <f t="shared" si="44"/>
        <v>1.4689638809407346</v>
      </c>
      <c r="BG103" s="1">
        <f t="shared" si="44"/>
        <v>1.4689638676950041</v>
      </c>
      <c r="BH103" s="1">
        <f t="shared" si="43"/>
        <v>1.468963403895128</v>
      </c>
      <c r="BI103" s="1">
        <f t="shared" si="43"/>
        <v>1.4689471652476846</v>
      </c>
      <c r="BJ103" s="1">
        <f t="shared" si="43"/>
        <v>1.4683802322707054</v>
      </c>
      <c r="BK103" s="1">
        <f t="shared" si="43"/>
        <v>1.4502413607778979</v>
      </c>
      <c r="BL103" s="1">
        <f t="shared" si="41"/>
        <v>1.1894822722903866</v>
      </c>
    </row>
    <row r="104" spans="1:64" x14ac:dyDescent="0.2">
      <c r="A104" s="1" t="s">
        <v>104</v>
      </c>
      <c r="C104" s="54">
        <v>43689.9447</v>
      </c>
      <c r="D104" s="54">
        <v>5.0000000000000001E-3</v>
      </c>
      <c r="E104" s="1">
        <f t="shared" si="46"/>
        <v>-3092.0186796240764</v>
      </c>
      <c r="F104" s="1">
        <f t="shared" si="47"/>
        <v>-3092</v>
      </c>
      <c r="G104" s="1">
        <f t="shared" si="48"/>
        <v>-1.2839999995776452E-2</v>
      </c>
      <c r="J104" s="1">
        <f>G104</f>
        <v>-1.2839999995776452E-2</v>
      </c>
      <c r="Q104" s="112">
        <f t="shared" si="49"/>
        <v>28671.4447</v>
      </c>
      <c r="S104" s="2">
        <v>1</v>
      </c>
      <c r="Z104" s="1">
        <f t="shared" si="50"/>
        <v>-3092</v>
      </c>
      <c r="AA104" s="1">
        <f t="shared" si="51"/>
        <v>-4.8269510024962102E-3</v>
      </c>
      <c r="AB104" s="1">
        <f t="shared" si="52"/>
        <v>-9.0464971323723359E-4</v>
      </c>
      <c r="AC104" s="1">
        <f t="shared" si="53"/>
        <v>-1.2839999995776452E-2</v>
      </c>
      <c r="AE104" s="1">
        <f t="shared" si="54"/>
        <v>6.420895416870949E-5</v>
      </c>
      <c r="AF104" s="1">
        <f t="shared" si="63"/>
        <v>-1.2839999995776452E-2</v>
      </c>
      <c r="AG104" s="2"/>
      <c r="AH104" s="1">
        <f t="shared" si="55"/>
        <v>-1.1935350282539219E-2</v>
      </c>
      <c r="AI104" s="1">
        <f t="shared" si="56"/>
        <v>1.1404673554974829</v>
      </c>
      <c r="AJ104" s="1">
        <f t="shared" si="57"/>
        <v>-0.7717815442263517</v>
      </c>
      <c r="AK104" s="1">
        <f t="shared" si="58"/>
        <v>0.24329922520195998</v>
      </c>
      <c r="AL104" s="1">
        <f t="shared" si="59"/>
        <v>1.0472022296042072</v>
      </c>
      <c r="AM104" s="1">
        <f t="shared" si="60"/>
        <v>0.57735338813224435</v>
      </c>
      <c r="AN104" s="1">
        <f t="shared" si="65"/>
        <v>-5.4666470744081526</v>
      </c>
      <c r="AO104" s="1">
        <f t="shared" si="65"/>
        <v>-5.4666565691951963</v>
      </c>
      <c r="AP104" s="1">
        <f t="shared" si="65"/>
        <v>-5.4667059240219595</v>
      </c>
      <c r="AQ104" s="1">
        <f t="shared" si="65"/>
        <v>-5.4669624334684785</v>
      </c>
      <c r="AR104" s="1">
        <f t="shared" si="65"/>
        <v>-5.4682944525003112</v>
      </c>
      <c r="AS104" s="1">
        <f t="shared" si="65"/>
        <v>-5.4751814564773023</v>
      </c>
      <c r="AT104" s="1">
        <f t="shared" si="65"/>
        <v>-5.5100328166326751</v>
      </c>
      <c r="AU104" s="1">
        <f t="shared" si="62"/>
        <v>-5.671386438892883</v>
      </c>
      <c r="AW104" s="1">
        <v>10400</v>
      </c>
      <c r="AX104" s="1">
        <f t="shared" si="34"/>
        <v>-5.3273245843588349E-2</v>
      </c>
      <c r="AY104" s="1">
        <f t="shared" si="35"/>
        <v>-4.8780776477551732E-2</v>
      </c>
      <c r="AZ104" s="1">
        <f t="shared" si="36"/>
        <v>-4.4924693660366131E-3</v>
      </c>
      <c r="BA104" s="1">
        <f t="shared" si="37"/>
        <v>0.92033627228642034</v>
      </c>
      <c r="BB104" s="1">
        <f t="shared" si="38"/>
        <v>-7.0476457835846232E-2</v>
      </c>
      <c r="BC104" s="1">
        <f t="shared" si="39"/>
        <v>1.858305371655798</v>
      </c>
      <c r="BD104" s="1">
        <f t="shared" si="40"/>
        <v>1.3385057823429276</v>
      </c>
      <c r="BE104" s="1">
        <f t="shared" si="44"/>
        <v>1.5736511680864964</v>
      </c>
      <c r="BF104" s="1">
        <f t="shared" si="44"/>
        <v>1.5736511680864964</v>
      </c>
      <c r="BG104" s="1">
        <f t="shared" si="44"/>
        <v>1.5736511680865004</v>
      </c>
      <c r="BH104" s="1">
        <f t="shared" si="43"/>
        <v>1.5736511680815481</v>
      </c>
      <c r="BI104" s="1">
        <f t="shared" si="43"/>
        <v>1.5736511742561405</v>
      </c>
      <c r="BJ104" s="1">
        <f t="shared" si="43"/>
        <v>1.573643465153741</v>
      </c>
      <c r="BK104" s="1">
        <f t="shared" si="43"/>
        <v>1.5628598360711046</v>
      </c>
      <c r="BL104" s="1">
        <f t="shared" si="41"/>
        <v>1.2927153254228463</v>
      </c>
    </row>
    <row r="105" spans="1:64" x14ac:dyDescent="0.2">
      <c r="A105" s="1" t="s">
        <v>144</v>
      </c>
      <c r="C105" s="54">
        <v>43926.417000000001</v>
      </c>
      <c r="D105" s="54"/>
      <c r="E105" s="1">
        <f t="shared" si="46"/>
        <v>-2747.998923448451</v>
      </c>
      <c r="F105" s="1">
        <f t="shared" si="47"/>
        <v>-2748</v>
      </c>
      <c r="G105" s="1">
        <f t="shared" si="48"/>
        <v>7.4000000313390046E-4</v>
      </c>
      <c r="I105" s="1">
        <f t="shared" ref="I105:I110" si="66">G105</f>
        <v>7.4000000313390046E-4</v>
      </c>
      <c r="Q105" s="112">
        <f t="shared" si="49"/>
        <v>28907.917000000001</v>
      </c>
      <c r="S105" s="2">
        <v>0.1</v>
      </c>
      <c r="Z105" s="1">
        <f t="shared" si="50"/>
        <v>-2748</v>
      </c>
      <c r="AA105" s="1">
        <f t="shared" si="51"/>
        <v>-4.8152304906016177E-3</v>
      </c>
      <c r="AB105" s="1">
        <f t="shared" si="52"/>
        <v>1.111239279282967E-2</v>
      </c>
      <c r="AC105" s="1">
        <f t="shared" si="53"/>
        <v>7.4000000313390046E-4</v>
      </c>
      <c r="AE105" s="1">
        <f t="shared" si="54"/>
        <v>3.0860585838528967E-6</v>
      </c>
      <c r="AF105" s="1">
        <f t="shared" si="63"/>
        <v>7.4000000313390046E-4</v>
      </c>
      <c r="AG105" s="2"/>
      <c r="AH105" s="1">
        <f t="shared" si="55"/>
        <v>-1.037239278969577E-2</v>
      </c>
      <c r="AI105" s="1">
        <f t="shared" si="56"/>
        <v>1.0767429526517087</v>
      </c>
      <c r="AJ105" s="1">
        <f t="shared" si="57"/>
        <v>-0.59295897367045025</v>
      </c>
      <c r="AK105" s="1">
        <f t="shared" si="58"/>
        <v>0.27025193831428457</v>
      </c>
      <c r="AL105" s="1">
        <f t="shared" si="59"/>
        <v>1.294111730029059</v>
      </c>
      <c r="AM105" s="1">
        <f t="shared" si="60"/>
        <v>0.75556917785585676</v>
      </c>
      <c r="AN105" s="1">
        <f t="shared" si="65"/>
        <v>-5.2529440412453132</v>
      </c>
      <c r="AO105" s="1">
        <f t="shared" si="65"/>
        <v>-5.252946371052766</v>
      </c>
      <c r="AP105" s="1">
        <f t="shared" si="65"/>
        <v>-5.2529624858071244</v>
      </c>
      <c r="AQ105" s="1">
        <f t="shared" si="65"/>
        <v>-5.2530739360966248</v>
      </c>
      <c r="AR105" s="1">
        <f t="shared" si="65"/>
        <v>-5.2538441652326773</v>
      </c>
      <c r="AS105" s="1">
        <f t="shared" si="65"/>
        <v>-5.2591404870273895</v>
      </c>
      <c r="AT105" s="1">
        <f t="shared" si="65"/>
        <v>-5.294387726578206</v>
      </c>
      <c r="AU105" s="1">
        <f t="shared" si="62"/>
        <v>-5.4938255875050519</v>
      </c>
      <c r="AW105" s="1">
        <v>10600</v>
      </c>
      <c r="AX105" s="1">
        <f t="shared" si="34"/>
        <v>-5.2720476541413763E-2</v>
      </c>
      <c r="AY105" s="1">
        <f t="shared" si="35"/>
        <v>-4.9532814923752201E-2</v>
      </c>
      <c r="AZ105" s="1">
        <f t="shared" si="36"/>
        <v>-3.1876616176615604E-3</v>
      </c>
      <c r="BA105" s="1">
        <f t="shared" si="37"/>
        <v>0.89483790135278118</v>
      </c>
      <c r="BB105" s="1">
        <f t="shared" si="38"/>
        <v>2.5623350628829682E-2</v>
      </c>
      <c r="BC105" s="1">
        <f t="shared" si="39"/>
        <v>1.9544664575502404</v>
      </c>
      <c r="BD105" s="1">
        <f t="shared" si="40"/>
        <v>1.4820776935797548</v>
      </c>
      <c r="BE105" s="1">
        <f t="shared" si="44"/>
        <v>1.6753512018932104</v>
      </c>
      <c r="BF105" s="1">
        <f t="shared" si="44"/>
        <v>1.675351201953746</v>
      </c>
      <c r="BG105" s="1">
        <f t="shared" si="44"/>
        <v>1.6753511998890844</v>
      </c>
      <c r="BH105" s="1">
        <f t="shared" si="43"/>
        <v>1.6753512703076385</v>
      </c>
      <c r="BI105" s="1">
        <f t="shared" si="43"/>
        <v>1.6753488685447215</v>
      </c>
      <c r="BJ105" s="1">
        <f t="shared" si="43"/>
        <v>1.6754307543679738</v>
      </c>
      <c r="BK105" s="1">
        <f t="shared" si="43"/>
        <v>1.6726019200773172</v>
      </c>
      <c r="BL105" s="1">
        <f t="shared" si="41"/>
        <v>1.395948378555306</v>
      </c>
    </row>
    <row r="106" spans="1:64" x14ac:dyDescent="0.2">
      <c r="A106" s="1" t="s">
        <v>144</v>
      </c>
      <c r="C106" s="54">
        <v>43957.349000000002</v>
      </c>
      <c r="D106" s="54"/>
      <c r="E106" s="1">
        <f t="shared" si="46"/>
        <v>-2702.9990689283886</v>
      </c>
      <c r="F106" s="1">
        <f t="shared" si="47"/>
        <v>-2703</v>
      </c>
      <c r="G106" s="1">
        <f t="shared" si="48"/>
        <v>6.4000000566011295E-4</v>
      </c>
      <c r="I106" s="1">
        <f t="shared" si="66"/>
        <v>6.4000000566011295E-4</v>
      </c>
      <c r="Q106" s="112">
        <f t="shared" si="49"/>
        <v>28938.849000000002</v>
      </c>
      <c r="S106" s="2">
        <v>0.1</v>
      </c>
      <c r="Z106" s="1">
        <f t="shared" si="50"/>
        <v>-2703</v>
      </c>
      <c r="AA106" s="1">
        <f t="shared" si="51"/>
        <v>-4.7844589804467577E-3</v>
      </c>
      <c r="AB106" s="1">
        <f t="shared" si="52"/>
        <v>1.0779186481302839E-2</v>
      </c>
      <c r="AC106" s="1">
        <f t="shared" si="53"/>
        <v>6.4000000566011295E-4</v>
      </c>
      <c r="AE106" s="1">
        <f t="shared" si="54"/>
        <v>2.9424755291955582E-6</v>
      </c>
      <c r="AF106" s="1">
        <f t="shared" si="63"/>
        <v>6.4000000566011295E-4</v>
      </c>
      <c r="AG106" s="2"/>
      <c r="AH106" s="1">
        <f t="shared" si="55"/>
        <v>-1.0139186475642726E-2</v>
      </c>
      <c r="AI106" s="1">
        <f t="shared" si="56"/>
        <v>1.0685388585145017</v>
      </c>
      <c r="AJ106" s="1">
        <f t="shared" si="57"/>
        <v>-0.56834789091761162</v>
      </c>
      <c r="AK106" s="1">
        <f t="shared" si="58"/>
        <v>0.27244818923578734</v>
      </c>
      <c r="AL106" s="1">
        <f t="shared" si="59"/>
        <v>1.3243437821273703</v>
      </c>
      <c r="AM106" s="1">
        <f t="shared" si="60"/>
        <v>0.77959089975622842</v>
      </c>
      <c r="AN106" s="1">
        <f t="shared" si="65"/>
        <v>-5.2258944624152823</v>
      </c>
      <c r="AO106" s="1">
        <f t="shared" si="65"/>
        <v>-5.2258962935587396</v>
      </c>
      <c r="AP106" s="1">
        <f t="shared" si="65"/>
        <v>-5.2259095619673497</v>
      </c>
      <c r="AQ106" s="1">
        <f t="shared" si="65"/>
        <v>-5.2260056951201292</v>
      </c>
      <c r="AR106" s="1">
        <f t="shared" si="65"/>
        <v>-5.2267017167283205</v>
      </c>
      <c r="AS106" s="1">
        <f t="shared" si="65"/>
        <v>-5.231715710796637</v>
      </c>
      <c r="AT106" s="1">
        <f t="shared" si="65"/>
        <v>-5.2666186284794891</v>
      </c>
      <c r="AU106" s="1">
        <f t="shared" si="62"/>
        <v>-5.4705981505502486</v>
      </c>
      <c r="AW106" s="1">
        <v>10800</v>
      </c>
      <c r="AX106" s="1">
        <f t="shared" si="34"/>
        <v>-5.2168771299352497E-2</v>
      </c>
      <c r="AY106" s="1">
        <f t="shared" si="35"/>
        <v>-5.0282620232553754E-2</v>
      </c>
      <c r="AZ106" s="1">
        <f t="shared" si="36"/>
        <v>-1.8861510667987423E-3</v>
      </c>
      <c r="BA106" s="1">
        <f t="shared" si="37"/>
        <v>0.87158295351979553</v>
      </c>
      <c r="BB106" s="1">
        <f t="shared" si="38"/>
        <v>0.11642626604763964</v>
      </c>
      <c r="BC106" s="1">
        <f t="shared" si="39"/>
        <v>2.0455312135607056</v>
      </c>
      <c r="BD106" s="1">
        <f t="shared" si="40"/>
        <v>1.6382728080577404</v>
      </c>
      <c r="BE106" s="1">
        <f t="shared" si="44"/>
        <v>1.774320005788925</v>
      </c>
      <c r="BF106" s="1">
        <f t="shared" si="44"/>
        <v>1.7743200025839108</v>
      </c>
      <c r="BG106" s="1">
        <f t="shared" si="44"/>
        <v>1.7743200590266941</v>
      </c>
      <c r="BH106" s="1">
        <f t="shared" si="43"/>
        <v>1.7743190650233265</v>
      </c>
      <c r="BI106" s="1">
        <f t="shared" si="43"/>
        <v>1.7743365695317572</v>
      </c>
      <c r="BJ106" s="1">
        <f t="shared" si="43"/>
        <v>1.7740280957676469</v>
      </c>
      <c r="BK106" s="1">
        <f t="shared" si="43"/>
        <v>1.7793983072250583</v>
      </c>
      <c r="BL106" s="1">
        <f t="shared" si="41"/>
        <v>1.4991814316877656</v>
      </c>
    </row>
    <row r="107" spans="1:64" x14ac:dyDescent="0.2">
      <c r="A107" s="1" t="s">
        <v>134</v>
      </c>
      <c r="C107" s="54">
        <v>43967.656000000003</v>
      </c>
      <c r="D107" s="54" t="s">
        <v>52</v>
      </c>
      <c r="E107" s="1">
        <f t="shared" si="46"/>
        <v>-2688.0044516861053</v>
      </c>
      <c r="F107" s="1">
        <f t="shared" si="47"/>
        <v>-2688</v>
      </c>
      <c r="G107" s="1">
        <f t="shared" si="48"/>
        <v>-3.0599999954574741E-3</v>
      </c>
      <c r="I107" s="1">
        <f t="shared" si="66"/>
        <v>-3.0599999954574741E-3</v>
      </c>
      <c r="Q107" s="112">
        <f t="shared" si="49"/>
        <v>28949.156000000003</v>
      </c>
      <c r="S107" s="2">
        <v>0.1</v>
      </c>
      <c r="Z107" s="1">
        <f t="shared" si="50"/>
        <v>-2688</v>
      </c>
      <c r="AA107" s="1">
        <f t="shared" si="51"/>
        <v>-4.7729257342671288E-3</v>
      </c>
      <c r="AB107" s="1">
        <f t="shared" si="52"/>
        <v>7.0002000888352983E-3</v>
      </c>
      <c r="AC107" s="1">
        <f t="shared" si="53"/>
        <v>-3.0599999954574741E-3</v>
      </c>
      <c r="AE107" s="1">
        <f t="shared" si="54"/>
        <v>2.9341145866766014E-7</v>
      </c>
      <c r="AF107" s="1">
        <f t="shared" si="63"/>
        <v>-3.0599999954574741E-3</v>
      </c>
      <c r="AG107" s="2"/>
      <c r="AH107" s="1">
        <f t="shared" si="55"/>
        <v>-1.0060200084292772E-2</v>
      </c>
      <c r="AI107" s="1">
        <f t="shared" si="56"/>
        <v>1.0658178221189942</v>
      </c>
      <c r="AJ107" s="1">
        <f t="shared" si="57"/>
        <v>-0.56011243498789376</v>
      </c>
      <c r="AK107" s="1">
        <f t="shared" si="58"/>
        <v>0.27311829897654738</v>
      </c>
      <c r="AL107" s="1">
        <f t="shared" si="59"/>
        <v>1.3343187856958687</v>
      </c>
      <c r="AM107" s="1">
        <f t="shared" si="60"/>
        <v>0.78764098262512428</v>
      </c>
      <c r="AN107" s="1">
        <f t="shared" si="65"/>
        <v>-5.2169238225005818</v>
      </c>
      <c r="AO107" s="1">
        <f t="shared" si="65"/>
        <v>-5.2169255065037783</v>
      </c>
      <c r="AP107" s="1">
        <f t="shared" si="65"/>
        <v>-5.2169379064807897</v>
      </c>
      <c r="AQ107" s="1">
        <f t="shared" si="65"/>
        <v>-5.2170292038102817</v>
      </c>
      <c r="AR107" s="1">
        <f t="shared" si="65"/>
        <v>-5.2177009348295389</v>
      </c>
      <c r="AS107" s="1">
        <f t="shared" si="65"/>
        <v>-5.2226184395247</v>
      </c>
      <c r="AT107" s="1">
        <f t="shared" si="65"/>
        <v>-5.2573865975533192</v>
      </c>
      <c r="AU107" s="1">
        <f t="shared" si="62"/>
        <v>-5.4628556715653147</v>
      </c>
      <c r="AW107" s="1">
        <v>11000</v>
      </c>
      <c r="AX107" s="1">
        <f t="shared" si="34"/>
        <v>-5.162964581123855E-2</v>
      </c>
      <c r="AY107" s="1">
        <f t="shared" si="35"/>
        <v>-5.1030192403956391E-2</v>
      </c>
      <c r="AZ107" s="1">
        <f t="shared" si="36"/>
        <v>-5.9945340728215907E-4</v>
      </c>
      <c r="BA107" s="1">
        <f t="shared" si="37"/>
        <v>0.8504650424896627</v>
      </c>
      <c r="BB107" s="1">
        <f t="shared" si="38"/>
        <v>0.20184209922119692</v>
      </c>
      <c r="BC107" s="1">
        <f t="shared" si="39"/>
        <v>2.1320786696743723</v>
      </c>
      <c r="BD107" s="1">
        <f t="shared" si="40"/>
        <v>1.8099700519447772</v>
      </c>
      <c r="BE107" s="1">
        <f t="shared" si="44"/>
        <v>1.8708032682964835</v>
      </c>
      <c r="BF107" s="1">
        <f t="shared" si="44"/>
        <v>1.8708032143090478</v>
      </c>
      <c r="BG107" s="1">
        <f t="shared" si="44"/>
        <v>1.8708038645681957</v>
      </c>
      <c r="BH107" s="1">
        <f t="shared" si="43"/>
        <v>1.8707960323408903</v>
      </c>
      <c r="BI107" s="1">
        <f t="shared" si="43"/>
        <v>1.8708903565962804</v>
      </c>
      <c r="BJ107" s="1">
        <f t="shared" si="43"/>
        <v>1.869752481435873</v>
      </c>
      <c r="BK107" s="1">
        <f t="shared" si="43"/>
        <v>1.8832110565512128</v>
      </c>
      <c r="BL107" s="1">
        <f t="shared" si="41"/>
        <v>1.6024144848202253</v>
      </c>
    </row>
    <row r="108" spans="1:64" x14ac:dyDescent="0.2">
      <c r="A108" s="1" t="s">
        <v>134</v>
      </c>
      <c r="C108" s="54">
        <v>43980.709000000003</v>
      </c>
      <c r="D108" s="54" t="s">
        <v>52</v>
      </c>
      <c r="E108" s="1">
        <f t="shared" si="46"/>
        <v>-2669.0149553376518</v>
      </c>
      <c r="F108" s="1">
        <f t="shared" si="47"/>
        <v>-2669</v>
      </c>
      <c r="G108" s="1">
        <f t="shared" si="48"/>
        <v>-1.0279999994963873E-2</v>
      </c>
      <c r="I108" s="1">
        <f t="shared" si="66"/>
        <v>-1.0279999994963873E-2</v>
      </c>
      <c r="Q108" s="112">
        <f t="shared" si="49"/>
        <v>28962.209000000003</v>
      </c>
      <c r="S108" s="2">
        <v>0.1</v>
      </c>
      <c r="Z108" s="1">
        <f t="shared" si="50"/>
        <v>-2669</v>
      </c>
      <c r="AA108" s="1">
        <f t="shared" si="51"/>
        <v>-4.7574314593963277E-3</v>
      </c>
      <c r="AB108" s="1">
        <f t="shared" si="52"/>
        <v>-3.2071680350648224E-4</v>
      </c>
      <c r="AC108" s="1">
        <f t="shared" si="53"/>
        <v>-1.0279999994963873E-2</v>
      </c>
      <c r="AE108" s="1">
        <f t="shared" si="54"/>
        <v>3.0498763230040666E-6</v>
      </c>
      <c r="AF108" s="1">
        <f t="shared" si="63"/>
        <v>-1.0279999994963873E-2</v>
      </c>
      <c r="AG108" s="2"/>
      <c r="AH108" s="1">
        <f t="shared" si="55"/>
        <v>-9.9592831914573909E-3</v>
      </c>
      <c r="AI108" s="1">
        <f t="shared" si="56"/>
        <v>1.0623817516348144</v>
      </c>
      <c r="AJ108" s="1">
        <f t="shared" si="57"/>
        <v>-0.54966177656250792</v>
      </c>
      <c r="AK108" s="1">
        <f t="shared" si="58"/>
        <v>0.27392354409086961</v>
      </c>
      <c r="AL108" s="1">
        <f t="shared" si="59"/>
        <v>1.3468809885354442</v>
      </c>
      <c r="AM108" s="1">
        <f t="shared" si="60"/>
        <v>0.79786948065503949</v>
      </c>
      <c r="AN108" s="1">
        <f t="shared" si="65"/>
        <v>-5.2055937983190876</v>
      </c>
      <c r="AO108" s="1">
        <f t="shared" si="65"/>
        <v>-5.2055953088469202</v>
      </c>
      <c r="AP108" s="1">
        <f t="shared" si="65"/>
        <v>-5.2056066651976485</v>
      </c>
      <c r="AQ108" s="1">
        <f t="shared" si="65"/>
        <v>-5.2056920360835761</v>
      </c>
      <c r="AR108" s="1">
        <f t="shared" si="65"/>
        <v>-5.2063333746750011</v>
      </c>
      <c r="AS108" s="1">
        <f t="shared" si="65"/>
        <v>-5.2111271643393424</v>
      </c>
      <c r="AT108" s="1">
        <f t="shared" si="65"/>
        <v>-5.2457103847450623</v>
      </c>
      <c r="AU108" s="1">
        <f t="shared" si="62"/>
        <v>-5.4530485315177302</v>
      </c>
      <c r="AW108" s="1">
        <v>11200</v>
      </c>
      <c r="AX108" s="1">
        <f t="shared" si="34"/>
        <v>-5.1112856908621558E-2</v>
      </c>
      <c r="AY108" s="1">
        <f t="shared" si="35"/>
        <v>-5.1775531437960112E-2</v>
      </c>
      <c r="AZ108" s="1">
        <f t="shared" si="36"/>
        <v>6.6267452933855295E-4</v>
      </c>
      <c r="BA108" s="1">
        <f t="shared" si="37"/>
        <v>0.83136280005370267</v>
      </c>
      <c r="BB108" s="1">
        <f t="shared" si="38"/>
        <v>0.28191637215772414</v>
      </c>
      <c r="BC108" s="1">
        <f t="shared" si="39"/>
        <v>2.2146312152345882</v>
      </c>
      <c r="BD108" s="1">
        <f t="shared" si="40"/>
        <v>2.0008347277388974</v>
      </c>
      <c r="BE108" s="1">
        <f t="shared" si="44"/>
        <v>1.9650338046123226</v>
      </c>
      <c r="BF108" s="1">
        <f t="shared" si="44"/>
        <v>1.9650334903131701</v>
      </c>
      <c r="BG108" s="1">
        <f t="shared" si="44"/>
        <v>1.9650364029340586</v>
      </c>
      <c r="BH108" s="1">
        <f t="shared" si="43"/>
        <v>1.9650094107965077</v>
      </c>
      <c r="BI108" s="1">
        <f t="shared" si="43"/>
        <v>1.9652594880377416</v>
      </c>
      <c r="BJ108" s="1">
        <f t="shared" si="43"/>
        <v>1.9629367818476569</v>
      </c>
      <c r="BK108" s="1">
        <f t="shared" si="43"/>
        <v>1.9840339956813109</v>
      </c>
      <c r="BL108" s="1">
        <f t="shared" si="41"/>
        <v>1.705647537952685</v>
      </c>
    </row>
    <row r="109" spans="1:64" x14ac:dyDescent="0.2">
      <c r="A109" s="1" t="s">
        <v>145</v>
      </c>
      <c r="C109" s="54">
        <v>43981.406000000003</v>
      </c>
      <c r="D109" s="54"/>
      <c r="E109" s="1">
        <f t="shared" si="46"/>
        <v>-2668.0009601675856</v>
      </c>
      <c r="F109" s="1">
        <f t="shared" si="47"/>
        <v>-2668</v>
      </c>
      <c r="G109" s="1">
        <f t="shared" si="48"/>
        <v>-6.5999999787891284E-4</v>
      </c>
      <c r="I109" s="1">
        <f t="shared" si="66"/>
        <v>-6.5999999787891284E-4</v>
      </c>
      <c r="Q109" s="112">
        <f t="shared" si="49"/>
        <v>28962.906000000003</v>
      </c>
      <c r="S109" s="2">
        <v>0.1</v>
      </c>
      <c r="Z109" s="1">
        <f t="shared" si="50"/>
        <v>-2668</v>
      </c>
      <c r="AA109" s="1">
        <f t="shared" si="51"/>
        <v>-4.7565889698236077E-3</v>
      </c>
      <c r="AB109" s="1">
        <f t="shared" si="52"/>
        <v>9.2939453350288134E-3</v>
      </c>
      <c r="AC109" s="1">
        <f t="shared" si="53"/>
        <v>-6.5999999787891284E-4</v>
      </c>
      <c r="AE109" s="1">
        <f t="shared" si="54"/>
        <v>1.6782041205058894E-6</v>
      </c>
      <c r="AF109" s="1">
        <f t="shared" si="63"/>
        <v>-6.5999999787891284E-4</v>
      </c>
      <c r="AG109" s="2"/>
      <c r="AH109" s="1">
        <f t="shared" si="55"/>
        <v>-9.9539453329077262E-3</v>
      </c>
      <c r="AI109" s="1">
        <f t="shared" si="56"/>
        <v>1.0622012433288419</v>
      </c>
      <c r="AJ109" s="1">
        <f t="shared" si="57"/>
        <v>-0.54911120060205842</v>
      </c>
      <c r="AK109" s="1">
        <f t="shared" si="58"/>
        <v>0.27396458945030916</v>
      </c>
      <c r="AL109" s="1">
        <f t="shared" si="59"/>
        <v>1.3475399124594747</v>
      </c>
      <c r="AM109" s="1">
        <f t="shared" si="60"/>
        <v>0.79840881848205425</v>
      </c>
      <c r="AN109" s="1">
        <f t="shared" si="65"/>
        <v>-5.204998494143438</v>
      </c>
      <c r="AO109" s="1">
        <f t="shared" si="65"/>
        <v>-5.2049999959292172</v>
      </c>
      <c r="AP109" s="1">
        <f t="shared" si="65"/>
        <v>-5.2050112990769932</v>
      </c>
      <c r="AQ109" s="1">
        <f t="shared" si="65"/>
        <v>-5.2050963642597443</v>
      </c>
      <c r="AR109" s="1">
        <f t="shared" si="65"/>
        <v>-5.2057361156121758</v>
      </c>
      <c r="AS109" s="1">
        <f t="shared" si="65"/>
        <v>-5.2105233506074162</v>
      </c>
      <c r="AT109" s="1">
        <f t="shared" si="65"/>
        <v>-5.2450963980644012</v>
      </c>
      <c r="AU109" s="1">
        <f t="shared" si="62"/>
        <v>-5.4525323662520684</v>
      </c>
      <c r="AW109" s="1">
        <v>11400</v>
      </c>
      <c r="AX109" s="1">
        <f t="shared" si="34"/>
        <v>-5.0626688560114999E-2</v>
      </c>
      <c r="AY109" s="1">
        <f t="shared" si="35"/>
        <v>-5.251863733456491E-2</v>
      </c>
      <c r="AZ109" s="1">
        <f t="shared" si="36"/>
        <v>1.8919487744499099E-3</v>
      </c>
      <c r="BA109" s="1">
        <f t="shared" si="37"/>
        <v>0.81415077050409368</v>
      </c>
      <c r="BB109" s="1">
        <f t="shared" si="38"/>
        <v>0.35677913482550572</v>
      </c>
      <c r="BC109" s="1">
        <f t="shared" si="39"/>
        <v>2.2936581489262751</v>
      </c>
      <c r="BD109" s="1">
        <f t="shared" si="40"/>
        <v>2.215627302359648</v>
      </c>
      <c r="BE109" s="1">
        <f t="shared" si="44"/>
        <v>2.0572305492023277</v>
      </c>
      <c r="BF109" s="1">
        <f t="shared" si="44"/>
        <v>2.0572294368823436</v>
      </c>
      <c r="BG109" s="1">
        <f t="shared" si="44"/>
        <v>2.0572379063923343</v>
      </c>
      <c r="BH109" s="1">
        <f t="shared" si="43"/>
        <v>2.0571734137999016</v>
      </c>
      <c r="BI109" s="1">
        <f t="shared" si="43"/>
        <v>2.0576643062263815</v>
      </c>
      <c r="BJ109" s="1">
        <f t="shared" si="43"/>
        <v>2.0539162803485915</v>
      </c>
      <c r="BK109" s="1">
        <f t="shared" si="43"/>
        <v>2.0818927865505161</v>
      </c>
      <c r="BL109" s="1">
        <f t="shared" si="41"/>
        <v>1.8088805910851447</v>
      </c>
    </row>
    <row r="110" spans="1:64" x14ac:dyDescent="0.2">
      <c r="A110" s="1" t="s">
        <v>142</v>
      </c>
      <c r="C110" s="54">
        <v>44014.392999999996</v>
      </c>
      <c r="D110" s="54"/>
      <c r="E110" s="1">
        <f t="shared" si="46"/>
        <v>-2620.0114929151287</v>
      </c>
      <c r="F110" s="1">
        <f t="shared" si="47"/>
        <v>-2620</v>
      </c>
      <c r="G110" s="1">
        <f t="shared" si="48"/>
        <v>-7.900000004156027E-3</v>
      </c>
      <c r="I110" s="1">
        <f t="shared" si="66"/>
        <v>-7.900000004156027E-3</v>
      </c>
      <c r="Q110" s="112">
        <f t="shared" si="49"/>
        <v>28995.892999999996</v>
      </c>
      <c r="S110" s="2">
        <v>0.1</v>
      </c>
      <c r="Z110" s="1">
        <f t="shared" si="50"/>
        <v>-2620</v>
      </c>
      <c r="AA110" s="1">
        <f t="shared" si="51"/>
        <v>-4.7130675117419288E-3</v>
      </c>
      <c r="AB110" s="1">
        <f t="shared" si="52"/>
        <v>1.7947118140162373E-3</v>
      </c>
      <c r="AC110" s="1">
        <f t="shared" si="53"/>
        <v>-7.900000004156027E-3</v>
      </c>
      <c r="AE110" s="1">
        <f t="shared" si="54"/>
        <v>1.0156538711204736E-6</v>
      </c>
      <c r="AF110" s="1">
        <f t="shared" si="63"/>
        <v>-7.900000004156027E-3</v>
      </c>
      <c r="AG110" s="2"/>
      <c r="AH110" s="1">
        <f t="shared" si="55"/>
        <v>-9.6947118181722643E-3</v>
      </c>
      <c r="AI110" s="1">
        <f t="shared" si="56"/>
        <v>1.053578734167113</v>
      </c>
      <c r="AJ110" s="1">
        <f t="shared" si="57"/>
        <v>-0.52263083062547033</v>
      </c>
      <c r="AK110" s="1">
        <f t="shared" si="58"/>
        <v>0.27578054715548761</v>
      </c>
      <c r="AL110" s="1">
        <f t="shared" si="59"/>
        <v>1.3789064553568027</v>
      </c>
      <c r="AM110" s="1">
        <f t="shared" si="60"/>
        <v>0.82441729728850233</v>
      </c>
      <c r="AN110" s="1">
        <f t="shared" si="65"/>
        <v>-5.1765424869766576</v>
      </c>
      <c r="AO110" s="1">
        <f t="shared" si="65"/>
        <v>-5.176543612184676</v>
      </c>
      <c r="AP110" s="1">
        <f t="shared" si="65"/>
        <v>-5.1765525589264607</v>
      </c>
      <c r="AQ110" s="1">
        <f t="shared" si="65"/>
        <v>-5.1766236904739236</v>
      </c>
      <c r="AR110" s="1">
        <f t="shared" si="65"/>
        <v>-5.1771888665391614</v>
      </c>
      <c r="AS110" s="1">
        <f t="shared" si="65"/>
        <v>-5.1816570524509658</v>
      </c>
      <c r="AT110" s="1">
        <f t="shared" si="65"/>
        <v>-5.2156905075080502</v>
      </c>
      <c r="AU110" s="1">
        <f t="shared" si="62"/>
        <v>-5.4277564335002779</v>
      </c>
      <c r="AW110" s="1">
        <v>11600</v>
      </c>
      <c r="AX110" s="1">
        <f t="shared" si="34"/>
        <v>-5.0178199636175459E-2</v>
      </c>
      <c r="AY110" s="1">
        <f t="shared" si="35"/>
        <v>-5.3259510093770786E-2</v>
      </c>
      <c r="AZ110" s="1">
        <f t="shared" si="36"/>
        <v>3.0813104575953248E-3</v>
      </c>
      <c r="BA110" s="1">
        <f t="shared" si="37"/>
        <v>0.79870626409442869</v>
      </c>
      <c r="BB110" s="1">
        <f t="shared" si="38"/>
        <v>0.42660904473972505</v>
      </c>
      <c r="BC110" s="1">
        <f t="shared" si="39"/>
        <v>2.3695805013901299</v>
      </c>
      <c r="BD110" s="1">
        <f t="shared" si="40"/>
        <v>2.460667576998929</v>
      </c>
      <c r="BE110" s="1">
        <f t="shared" si="44"/>
        <v>2.147598518609847</v>
      </c>
      <c r="BF110" s="1">
        <f t="shared" si="44"/>
        <v>2.1475956169351642</v>
      </c>
      <c r="BG110" s="1">
        <f t="shared" si="44"/>
        <v>2.1476145561970941</v>
      </c>
      <c r="BH110" s="1">
        <f t="shared" si="43"/>
        <v>2.1474909294840119</v>
      </c>
      <c r="BI110" s="1">
        <f t="shared" si="43"/>
        <v>2.148297484012927</v>
      </c>
      <c r="BJ110" s="1">
        <f t="shared" si="43"/>
        <v>2.1430172707590085</v>
      </c>
      <c r="BK110" s="1">
        <f t="shared" si="43"/>
        <v>2.1768446521655482</v>
      </c>
      <c r="BL110" s="1">
        <f t="shared" si="41"/>
        <v>1.9121136442176043</v>
      </c>
    </row>
    <row r="111" spans="1:64" x14ac:dyDescent="0.2">
      <c r="A111" s="1" t="s">
        <v>132</v>
      </c>
      <c r="C111" s="54">
        <v>44014.397299999997</v>
      </c>
      <c r="D111" s="54"/>
      <c r="E111" s="1">
        <f t="shared" si="46"/>
        <v>-2620.0052372777805</v>
      </c>
      <c r="F111" s="1">
        <f t="shared" si="47"/>
        <v>-2620</v>
      </c>
      <c r="G111" s="1">
        <f t="shared" si="48"/>
        <v>-3.6000000036437996E-3</v>
      </c>
      <c r="J111" s="1">
        <f>G111</f>
        <v>-3.6000000036437996E-3</v>
      </c>
      <c r="Q111" s="112">
        <f t="shared" si="49"/>
        <v>28995.897299999997</v>
      </c>
      <c r="S111" s="2">
        <v>1</v>
      </c>
      <c r="T111" s="1" t="s">
        <v>67</v>
      </c>
      <c r="Z111" s="1">
        <f t="shared" si="50"/>
        <v>-2620</v>
      </c>
      <c r="AA111" s="1">
        <f t="shared" si="51"/>
        <v>-4.7130675117419288E-3</v>
      </c>
      <c r="AB111" s="1">
        <f t="shared" si="52"/>
        <v>6.0947118145284647E-3</v>
      </c>
      <c r="AC111" s="1">
        <f t="shared" si="53"/>
        <v>-3.6000000036437996E-3</v>
      </c>
      <c r="AE111" s="1">
        <f t="shared" si="54"/>
        <v>1.238919277583779E-6</v>
      </c>
      <c r="AF111" s="1">
        <f t="shared" si="63"/>
        <v>-3.6000000036437996E-3</v>
      </c>
      <c r="AG111" s="2"/>
      <c r="AH111" s="1">
        <f t="shared" si="55"/>
        <v>-9.6947118181722643E-3</v>
      </c>
      <c r="AI111" s="1">
        <f t="shared" si="56"/>
        <v>1.053578734167113</v>
      </c>
      <c r="AJ111" s="1">
        <f t="shared" si="57"/>
        <v>-0.52263083062547033</v>
      </c>
      <c r="AK111" s="1">
        <f t="shared" si="58"/>
        <v>0.27578054715548761</v>
      </c>
      <c r="AL111" s="1">
        <f t="shared" si="59"/>
        <v>1.3789064553568027</v>
      </c>
      <c r="AM111" s="1">
        <f t="shared" si="60"/>
        <v>0.82441729728850233</v>
      </c>
      <c r="AN111" s="1">
        <f t="shared" si="65"/>
        <v>-5.1765424869766576</v>
      </c>
      <c r="AO111" s="1">
        <f t="shared" si="65"/>
        <v>-5.176543612184676</v>
      </c>
      <c r="AP111" s="1">
        <f t="shared" si="65"/>
        <v>-5.1765525589264607</v>
      </c>
      <c r="AQ111" s="1">
        <f t="shared" si="65"/>
        <v>-5.1766236904739236</v>
      </c>
      <c r="AR111" s="1">
        <f t="shared" si="65"/>
        <v>-5.1771888665391614</v>
      </c>
      <c r="AS111" s="1">
        <f t="shared" si="65"/>
        <v>-5.1816570524509658</v>
      </c>
      <c r="AT111" s="1">
        <f t="shared" si="65"/>
        <v>-5.2156905075080502</v>
      </c>
      <c r="AU111" s="1">
        <f t="shared" si="62"/>
        <v>-5.4277564335002779</v>
      </c>
      <c r="AW111" s="1">
        <v>11800</v>
      </c>
      <c r="AX111" s="1">
        <f t="shared" si="34"/>
        <v>-4.9773434989545666E-2</v>
      </c>
      <c r="AY111" s="1">
        <f t="shared" si="35"/>
        <v>-5.3998149715577752E-2</v>
      </c>
      <c r="AZ111" s="1">
        <f t="shared" si="36"/>
        <v>4.224714726032087E-3</v>
      </c>
      <c r="BA111" s="1">
        <f t="shared" si="37"/>
        <v>0.78491346943308415</v>
      </c>
      <c r="BB111" s="1">
        <f t="shared" si="38"/>
        <v>0.49160857405469677</v>
      </c>
      <c r="BC111" s="1">
        <f t="shared" si="39"/>
        <v>2.4427762966031454</v>
      </c>
      <c r="BD111" s="1">
        <f t="shared" si="40"/>
        <v>2.7445537322203126</v>
      </c>
      <c r="BE111" s="1">
        <f t="shared" si="44"/>
        <v>2.236329356064461</v>
      </c>
      <c r="BF111" s="1">
        <f t="shared" si="44"/>
        <v>2.2363232326650224</v>
      </c>
      <c r="BG111" s="1">
        <f t="shared" si="44"/>
        <v>2.2363585311004219</v>
      </c>
      <c r="BH111" s="1">
        <f t="shared" si="43"/>
        <v>2.2361550308946807</v>
      </c>
      <c r="BI111" s="1">
        <f t="shared" si="43"/>
        <v>2.2373275132880122</v>
      </c>
      <c r="BJ111" s="1">
        <f t="shared" si="43"/>
        <v>2.2305479330837077</v>
      </c>
      <c r="BK111" s="1">
        <f t="shared" si="43"/>
        <v>2.2689777673168701</v>
      </c>
      <c r="BL111" s="1">
        <f t="shared" si="41"/>
        <v>2.015346697350064</v>
      </c>
    </row>
    <row r="112" spans="1:64" x14ac:dyDescent="0.2">
      <c r="A112" s="1" t="s">
        <v>142</v>
      </c>
      <c r="C112" s="54">
        <v>44016.451999999997</v>
      </c>
      <c r="D112" s="54"/>
      <c r="E112" s="1">
        <f t="shared" si="46"/>
        <v>-2617.0160609851905</v>
      </c>
      <c r="F112" s="1">
        <f t="shared" si="47"/>
        <v>-2617</v>
      </c>
      <c r="G112" s="1">
        <f t="shared" si="48"/>
        <v>-1.1039999997592531E-2</v>
      </c>
      <c r="I112" s="1">
        <f t="shared" ref="I112:I143" si="67">G112</f>
        <v>-1.1039999997592531E-2</v>
      </c>
      <c r="Q112" s="112">
        <f t="shared" si="49"/>
        <v>28997.951999999997</v>
      </c>
      <c r="S112" s="2">
        <v>0.1</v>
      </c>
      <c r="Z112" s="1">
        <f t="shared" si="50"/>
        <v>-2617</v>
      </c>
      <c r="AA112" s="1">
        <f t="shared" si="51"/>
        <v>-4.7101515382867842E-3</v>
      </c>
      <c r="AB112" s="1">
        <f t="shared" si="52"/>
        <v>-1.3616818855409964E-3</v>
      </c>
      <c r="AC112" s="1">
        <f t="shared" si="53"/>
        <v>-1.1039999997592531E-2</v>
      </c>
      <c r="AE112" s="1">
        <f t="shared" si="54"/>
        <v>4.0066981517775338E-6</v>
      </c>
      <c r="AF112" s="1">
        <f t="shared" si="63"/>
        <v>-1.1039999997592531E-2</v>
      </c>
      <c r="AG112" s="2"/>
      <c r="AH112" s="1">
        <f t="shared" si="55"/>
        <v>-9.6783181120515347E-3</v>
      </c>
      <c r="AI112" s="1">
        <f t="shared" si="56"/>
        <v>1.053042657205685</v>
      </c>
      <c r="AJ112" s="1">
        <f t="shared" si="57"/>
        <v>-0.52097290649135142</v>
      </c>
      <c r="AK112" s="1">
        <f t="shared" si="58"/>
        <v>0.27588415587142812</v>
      </c>
      <c r="AL112" s="1">
        <f t="shared" si="59"/>
        <v>1.3808499430940093</v>
      </c>
      <c r="AM112" s="1">
        <f t="shared" si="60"/>
        <v>0.82605080952277032</v>
      </c>
      <c r="AN112" s="1">
        <f t="shared" si="65"/>
        <v>-5.1747716741011907</v>
      </c>
      <c r="AO112" s="1">
        <f t="shared" si="65"/>
        <v>-5.1747727784414739</v>
      </c>
      <c r="AP112" s="1">
        <f t="shared" si="65"/>
        <v>-5.1747815904442485</v>
      </c>
      <c r="AQ112" s="1">
        <f t="shared" si="65"/>
        <v>-5.1748518995975452</v>
      </c>
      <c r="AR112" s="1">
        <f t="shared" si="65"/>
        <v>-5.175412527068838</v>
      </c>
      <c r="AS112" s="1">
        <f t="shared" si="65"/>
        <v>-5.1798605180998081</v>
      </c>
      <c r="AT112" s="1">
        <f t="shared" si="65"/>
        <v>-5.2138569323131705</v>
      </c>
      <c r="AU112" s="1">
        <f t="shared" si="62"/>
        <v>-5.4262079377032908</v>
      </c>
      <c r="AW112" s="1">
        <v>12000</v>
      </c>
      <c r="AX112" s="1">
        <f t="shared" si="34"/>
        <v>-4.9417603321506832E-2</v>
      </c>
      <c r="AY112" s="1">
        <f t="shared" si="35"/>
        <v>-5.4734556199985795E-2</v>
      </c>
      <c r="AZ112" s="1">
        <f t="shared" si="36"/>
        <v>5.3169528784789656E-3</v>
      </c>
      <c r="BA112" s="1">
        <f t="shared" si="37"/>
        <v>0.77266574988938497</v>
      </c>
      <c r="BB112" s="1">
        <f t="shared" si="38"/>
        <v>0.55198716507969525</v>
      </c>
      <c r="BC112" s="1">
        <f t="shared" si="39"/>
        <v>2.5135857786734799</v>
      </c>
      <c r="BD112" s="1">
        <f t="shared" si="40"/>
        <v>3.0793161711446997</v>
      </c>
      <c r="BE112" s="1">
        <f t="shared" si="44"/>
        <v>2.3236022051631355</v>
      </c>
      <c r="BF112" s="1">
        <f t="shared" si="44"/>
        <v>2.3235911918771617</v>
      </c>
      <c r="BG112" s="1">
        <f t="shared" si="44"/>
        <v>2.3236485296939029</v>
      </c>
      <c r="BH112" s="1">
        <f t="shared" si="43"/>
        <v>2.3233499767868881</v>
      </c>
      <c r="BI112" s="1">
        <f t="shared" si="43"/>
        <v>2.3249034749526336</v>
      </c>
      <c r="BJ112" s="1">
        <f t="shared" si="43"/>
        <v>2.3167915321430286</v>
      </c>
      <c r="BK112" s="1">
        <f t="shared" si="43"/>
        <v>2.3584103197285944</v>
      </c>
      <c r="BL112" s="1">
        <f t="shared" si="41"/>
        <v>2.1185797504825237</v>
      </c>
    </row>
    <row r="113" spans="1:64" x14ac:dyDescent="0.2">
      <c r="A113" s="1" t="s">
        <v>145</v>
      </c>
      <c r="C113" s="54">
        <v>44025.394</v>
      </c>
      <c r="D113" s="54"/>
      <c r="E113" s="1">
        <f t="shared" si="46"/>
        <v>-2604.0072449009244</v>
      </c>
      <c r="F113" s="1">
        <f t="shared" si="47"/>
        <v>-2604</v>
      </c>
      <c r="G113" s="1">
        <f t="shared" si="48"/>
        <v>-4.9799999978858978E-3</v>
      </c>
      <c r="I113" s="1">
        <f t="shared" si="67"/>
        <v>-4.9799999978858978E-3</v>
      </c>
      <c r="Q113" s="112">
        <f t="shared" si="49"/>
        <v>29006.894</v>
      </c>
      <c r="S113" s="2">
        <v>0.1</v>
      </c>
      <c r="Z113" s="1">
        <f t="shared" si="50"/>
        <v>-2604</v>
      </c>
      <c r="AA113" s="1">
        <f t="shared" si="51"/>
        <v>-4.6972569874174554E-3</v>
      </c>
      <c r="AB113" s="1">
        <f t="shared" si="52"/>
        <v>4.627025861236006E-3</v>
      </c>
      <c r="AC113" s="1">
        <f t="shared" si="53"/>
        <v>-4.9799999978858978E-3</v>
      </c>
      <c r="AE113" s="1">
        <f t="shared" si="54"/>
        <v>7.9943609968757682E-9</v>
      </c>
      <c r="AF113" s="1">
        <f t="shared" si="63"/>
        <v>-4.9799999978858978E-3</v>
      </c>
      <c r="AG113" s="2"/>
      <c r="AH113" s="1">
        <f t="shared" si="55"/>
        <v>-9.6070258591219038E-3</v>
      </c>
      <c r="AI113" s="1">
        <f t="shared" si="56"/>
        <v>1.0507236730139007</v>
      </c>
      <c r="AJ113" s="1">
        <f t="shared" si="57"/>
        <v>-0.51378548645467192</v>
      </c>
      <c r="AK113" s="1">
        <f t="shared" si="58"/>
        <v>0.27631992316933857</v>
      </c>
      <c r="AL113" s="1">
        <f t="shared" si="59"/>
        <v>1.3892489051717221</v>
      </c>
      <c r="AM113" s="1">
        <f t="shared" si="60"/>
        <v>0.83314048383981709</v>
      </c>
      <c r="AN113" s="1">
        <f t="shared" si="65"/>
        <v>-5.1671085559096035</v>
      </c>
      <c r="AO113" s="1">
        <f t="shared" si="65"/>
        <v>-5.1671095732296202</v>
      </c>
      <c r="AP113" s="1">
        <f t="shared" si="65"/>
        <v>-5.1671178178656127</v>
      </c>
      <c r="AQ113" s="1">
        <f t="shared" si="65"/>
        <v>-5.1671846294924189</v>
      </c>
      <c r="AR113" s="1">
        <f t="shared" si="65"/>
        <v>-5.1677257110618493</v>
      </c>
      <c r="AS113" s="1">
        <f t="shared" si="65"/>
        <v>-5.172085901344353</v>
      </c>
      <c r="AT113" s="1">
        <f t="shared" si="65"/>
        <v>-5.2059173324518255</v>
      </c>
      <c r="AU113" s="1">
        <f t="shared" si="62"/>
        <v>-5.4194977892496805</v>
      </c>
      <c r="AW113" s="1">
        <v>12200</v>
      </c>
      <c r="AX113" s="1">
        <f t="shared" si="34"/>
        <v>-4.9115225856517238E-2</v>
      </c>
      <c r="AY113" s="1">
        <f t="shared" si="35"/>
        <v>-5.5468729546994916E-2</v>
      </c>
      <c r="AZ113" s="1">
        <f t="shared" si="36"/>
        <v>6.3535036904776767E-3</v>
      </c>
      <c r="BA113" s="1">
        <f t="shared" si="37"/>
        <v>0.76186676495074646</v>
      </c>
      <c r="BB113" s="1">
        <f t="shared" si="38"/>
        <v>0.60794997860928446</v>
      </c>
      <c r="BC113" s="1">
        <f t="shared" si="39"/>
        <v>2.5823163617593372</v>
      </c>
      <c r="BD113" s="1">
        <f t="shared" si="40"/>
        <v>3.4823477335458701</v>
      </c>
      <c r="BE113" s="1">
        <f t="shared" si="44"/>
        <v>2.4095847599722964</v>
      </c>
      <c r="BF113" s="1">
        <f t="shared" si="44"/>
        <v>2.4095673345058795</v>
      </c>
      <c r="BG113" s="1">
        <f t="shared" si="44"/>
        <v>2.4096507199132429</v>
      </c>
      <c r="BH113" s="1">
        <f t="shared" si="43"/>
        <v>2.4092516423570829</v>
      </c>
      <c r="BI113" s="1">
        <f t="shared" si="43"/>
        <v>2.4111603095841043</v>
      </c>
      <c r="BJ113" s="1">
        <f t="shared" si="43"/>
        <v>2.4020018480910785</v>
      </c>
      <c r="BK113" s="1">
        <f t="shared" si="43"/>
        <v>2.4452892516426123</v>
      </c>
      <c r="BL113" s="1">
        <f t="shared" si="41"/>
        <v>2.2218128036149833</v>
      </c>
    </row>
    <row r="114" spans="1:64" x14ac:dyDescent="0.2">
      <c r="A114" s="1" t="s">
        <v>134</v>
      </c>
      <c r="C114" s="54">
        <v>44237.8</v>
      </c>
      <c r="D114" s="54" t="s">
        <v>52</v>
      </c>
      <c r="E114" s="1">
        <f t="shared" si="46"/>
        <v>-2294.9991271203626</v>
      </c>
      <c r="F114" s="1">
        <f t="shared" si="47"/>
        <v>-2295</v>
      </c>
      <c r="G114" s="1">
        <f t="shared" si="48"/>
        <v>6.0000000667059794E-4</v>
      </c>
      <c r="I114" s="1">
        <f t="shared" si="67"/>
        <v>6.0000000667059794E-4</v>
      </c>
      <c r="Q114" s="112">
        <f t="shared" si="49"/>
        <v>29219.300000000003</v>
      </c>
      <c r="S114" s="2">
        <v>0.1</v>
      </c>
      <c r="Z114" s="1">
        <f t="shared" si="50"/>
        <v>-2295</v>
      </c>
      <c r="AA114" s="1">
        <f t="shared" si="51"/>
        <v>-4.2845739025422908E-3</v>
      </c>
      <c r="AB114" s="1">
        <f t="shared" si="52"/>
        <v>8.4090517330646999E-3</v>
      </c>
      <c r="AC114" s="1">
        <f t="shared" si="53"/>
        <v>6.0000000667059794E-4</v>
      </c>
      <c r="AE114" s="1">
        <f t="shared" si="54"/>
        <v>2.3859062274563286E-6</v>
      </c>
      <c r="AF114" s="1">
        <f t="shared" si="63"/>
        <v>6.0000000667059794E-4</v>
      </c>
      <c r="AG114" s="2"/>
      <c r="AH114" s="1">
        <f t="shared" si="55"/>
        <v>-7.809051726394102E-3</v>
      </c>
      <c r="AI114" s="1">
        <f t="shared" si="56"/>
        <v>0.99785018383107449</v>
      </c>
      <c r="AJ114" s="1">
        <f t="shared" si="57"/>
        <v>-0.34326563332852433</v>
      </c>
      <c r="AK114" s="1">
        <f t="shared" si="58"/>
        <v>0.28092876185034898</v>
      </c>
      <c r="AL114" s="1">
        <f t="shared" si="59"/>
        <v>1.5784487088113996</v>
      </c>
      <c r="AM114" s="1">
        <f t="shared" si="60"/>
        <v>1.0076818115815085</v>
      </c>
      <c r="AN114" s="1">
        <f t="shared" si="65"/>
        <v>-4.9898071600209661</v>
      </c>
      <c r="AO114" s="1">
        <f t="shared" si="65"/>
        <v>-4.9898072399206068</v>
      </c>
      <c r="AP114" s="1">
        <f t="shared" si="65"/>
        <v>-4.9898082783693054</v>
      </c>
      <c r="AQ114" s="1">
        <f t="shared" si="65"/>
        <v>-4.9898217746525102</v>
      </c>
      <c r="AR114" s="1">
        <f t="shared" si="65"/>
        <v>-4.9899971220585924</v>
      </c>
      <c r="AS114" s="1">
        <f t="shared" si="65"/>
        <v>-4.992265555824777</v>
      </c>
      <c r="AT114" s="1">
        <f t="shared" si="65"/>
        <v>-5.0201473300478421</v>
      </c>
      <c r="AU114" s="1">
        <f t="shared" si="62"/>
        <v>-5.2600027221600314</v>
      </c>
      <c r="AW114" s="1">
        <v>12400</v>
      </c>
      <c r="AX114" s="1">
        <f t="shared" si="34"/>
        <v>-4.8870259805547774E-2</v>
      </c>
      <c r="AY114" s="1">
        <f t="shared" si="35"/>
        <v>-5.6200669756605121E-2</v>
      </c>
      <c r="AZ114" s="1">
        <f t="shared" si="36"/>
        <v>7.3304099510573461E-3</v>
      </c>
      <c r="BA114" s="1">
        <f t="shared" si="37"/>
        <v>0.75243085317267755</v>
      </c>
      <c r="BB114" s="1">
        <f t="shared" si="38"/>
        <v>0.65969052597830735</v>
      </c>
      <c r="BC114" s="1">
        <f t="shared" si="39"/>
        <v>2.6492472007019181</v>
      </c>
      <c r="BD114" s="1">
        <f t="shared" si="40"/>
        <v>3.9797974067104471</v>
      </c>
      <c r="BE114" s="1">
        <f t="shared" si="44"/>
        <v>2.4944344059438146</v>
      </c>
      <c r="BF114" s="1">
        <f t="shared" si="44"/>
        <v>2.4944096644377098</v>
      </c>
      <c r="BG114" s="1">
        <f t="shared" si="44"/>
        <v>2.4945200501803564</v>
      </c>
      <c r="BH114" s="1">
        <f t="shared" si="43"/>
        <v>2.4940274862972558</v>
      </c>
      <c r="BI114" s="1">
        <f t="shared" si="43"/>
        <v>2.4962239941324182</v>
      </c>
      <c r="BJ114" s="1">
        <f t="shared" si="43"/>
        <v>2.4864006496169542</v>
      </c>
      <c r="BK114" s="1">
        <f t="shared" si="43"/>
        <v>2.5297886952360549</v>
      </c>
      <c r="BL114" s="1">
        <f t="shared" si="41"/>
        <v>2.325045856747443</v>
      </c>
    </row>
    <row r="115" spans="1:64" x14ac:dyDescent="0.2">
      <c r="A115" s="1" t="s">
        <v>134</v>
      </c>
      <c r="C115" s="54">
        <v>44237.809000000001</v>
      </c>
      <c r="D115" s="54" t="s">
        <v>52</v>
      </c>
      <c r="E115" s="1">
        <f t="shared" si="46"/>
        <v>-2294.9860339259167</v>
      </c>
      <c r="F115" s="1">
        <f t="shared" si="47"/>
        <v>-2295</v>
      </c>
      <c r="G115" s="1">
        <f t="shared" si="48"/>
        <v>9.6000000048661605E-3</v>
      </c>
      <c r="I115" s="1">
        <f t="shared" si="67"/>
        <v>9.6000000048661605E-3</v>
      </c>
      <c r="Q115" s="112">
        <f t="shared" si="49"/>
        <v>29219.309000000001</v>
      </c>
      <c r="S115" s="2">
        <v>0.1</v>
      </c>
      <c r="Z115" s="1">
        <f t="shared" si="50"/>
        <v>-2295</v>
      </c>
      <c r="AA115" s="1">
        <f t="shared" si="51"/>
        <v>-4.2845739025422908E-3</v>
      </c>
      <c r="AB115" s="1">
        <f t="shared" si="52"/>
        <v>1.7409051731260262E-2</v>
      </c>
      <c r="AC115" s="1">
        <f t="shared" si="53"/>
        <v>9.6000000048661605E-3</v>
      </c>
      <c r="AE115" s="1">
        <f t="shared" si="54"/>
        <v>1.9278139259028761E-5</v>
      </c>
      <c r="AF115" s="1">
        <f t="shared" si="63"/>
        <v>9.6000000048661605E-3</v>
      </c>
      <c r="AG115" s="2"/>
      <c r="AH115" s="1">
        <f t="shared" si="55"/>
        <v>-7.809051726394102E-3</v>
      </c>
      <c r="AI115" s="1">
        <f t="shared" si="56"/>
        <v>0.99785018383107449</v>
      </c>
      <c r="AJ115" s="1">
        <f t="shared" si="57"/>
        <v>-0.34326563332852433</v>
      </c>
      <c r="AK115" s="1">
        <f t="shared" si="58"/>
        <v>0.28092876185034898</v>
      </c>
      <c r="AL115" s="1">
        <f t="shared" si="59"/>
        <v>1.5784487088113996</v>
      </c>
      <c r="AM115" s="1">
        <f t="shared" si="60"/>
        <v>1.0076818115815085</v>
      </c>
      <c r="AN115" s="1">
        <f t="shared" si="65"/>
        <v>-4.9898071600209661</v>
      </c>
      <c r="AO115" s="1">
        <f t="shared" si="65"/>
        <v>-4.9898072399206068</v>
      </c>
      <c r="AP115" s="1">
        <f t="shared" si="65"/>
        <v>-4.9898082783693054</v>
      </c>
      <c r="AQ115" s="1">
        <f t="shared" si="65"/>
        <v>-4.9898217746525102</v>
      </c>
      <c r="AR115" s="1">
        <f t="shared" si="65"/>
        <v>-4.9899971220585924</v>
      </c>
      <c r="AS115" s="1">
        <f t="shared" si="65"/>
        <v>-4.992265555824777</v>
      </c>
      <c r="AT115" s="1">
        <f t="shared" si="65"/>
        <v>-5.0201473300478421</v>
      </c>
      <c r="AU115" s="1">
        <f t="shared" si="62"/>
        <v>-5.2600027221600314</v>
      </c>
      <c r="AW115" s="1">
        <v>12600</v>
      </c>
      <c r="AX115" s="1">
        <f t="shared" si="34"/>
        <v>-4.8686200371538299E-2</v>
      </c>
      <c r="AY115" s="1">
        <f t="shared" si="35"/>
        <v>-5.6930376828816409E-2</v>
      </c>
      <c r="AZ115" s="1">
        <f t="shared" si="36"/>
        <v>8.2441764572781118E-3</v>
      </c>
      <c r="BA115" s="1">
        <f t="shared" si="37"/>
        <v>0.74428297125678622</v>
      </c>
      <c r="BB115" s="1">
        <f t="shared" si="38"/>
        <v>0.707385957161493</v>
      </c>
      <c r="BC115" s="1">
        <f t="shared" si="39"/>
        <v>2.7146333580592859</v>
      </c>
      <c r="BD115" s="1">
        <f t="shared" si="40"/>
        <v>4.6129102608382029</v>
      </c>
      <c r="BE115" s="1">
        <f t="shared" si="44"/>
        <v>2.5782994050154451</v>
      </c>
      <c r="BF115" s="1">
        <f t="shared" si="44"/>
        <v>2.5782674972046968</v>
      </c>
      <c r="BG115" s="1">
        <f t="shared" si="44"/>
        <v>2.5784018244761664</v>
      </c>
      <c r="BH115" s="1">
        <f t="shared" si="43"/>
        <v>2.5778362490457751</v>
      </c>
      <c r="BI115" s="1">
        <f t="shared" si="43"/>
        <v>2.5802162016161327</v>
      </c>
      <c r="BJ115" s="1">
        <f t="shared" si="43"/>
        <v>2.5701769591500998</v>
      </c>
      <c r="BK115" s="1">
        <f t="shared" si="43"/>
        <v>2.6121081185311401</v>
      </c>
      <c r="BL115" s="1">
        <f t="shared" si="41"/>
        <v>2.4282789098799027</v>
      </c>
    </row>
    <row r="116" spans="1:64" x14ac:dyDescent="0.2">
      <c r="A116" s="1" t="s">
        <v>146</v>
      </c>
      <c r="C116" s="54">
        <v>44278.356</v>
      </c>
      <c r="D116" s="54"/>
      <c r="E116" s="1">
        <f t="shared" si="46"/>
        <v>-2235.9982833367249</v>
      </c>
      <c r="F116" s="1">
        <f t="shared" si="47"/>
        <v>-2236</v>
      </c>
      <c r="G116" s="1">
        <f t="shared" si="48"/>
        <v>1.1799999992945231E-3</v>
      </c>
      <c r="I116" s="1">
        <f t="shared" si="67"/>
        <v>1.1799999992945231E-3</v>
      </c>
      <c r="Q116" s="112">
        <f t="shared" si="49"/>
        <v>29259.856</v>
      </c>
      <c r="S116" s="2">
        <v>0.1</v>
      </c>
      <c r="Z116" s="1">
        <f t="shared" si="50"/>
        <v>-2236</v>
      </c>
      <c r="AA116" s="1">
        <f t="shared" si="51"/>
        <v>-4.1868258246616098E-3</v>
      </c>
      <c r="AB116" s="1">
        <f t="shared" si="52"/>
        <v>8.6274043108665998E-3</v>
      </c>
      <c r="AC116" s="1">
        <f t="shared" si="53"/>
        <v>1.1799999992945231E-3</v>
      </c>
      <c r="AE116" s="1">
        <f t="shared" si="54"/>
        <v>2.8802819424682425E-6</v>
      </c>
      <c r="AF116" s="1">
        <f t="shared" si="63"/>
        <v>1.1799999992945231E-3</v>
      </c>
      <c r="AG116" s="2"/>
      <c r="AH116" s="1">
        <f t="shared" si="55"/>
        <v>-7.4474043115720766E-3</v>
      </c>
      <c r="AI116" s="1">
        <f t="shared" si="56"/>
        <v>0.98830877819097707</v>
      </c>
      <c r="AJ116" s="1">
        <f t="shared" si="57"/>
        <v>-0.31116329655917846</v>
      </c>
      <c r="AK116" s="1">
        <f t="shared" si="58"/>
        <v>0.28069361638081919</v>
      </c>
      <c r="AL116" s="1">
        <f t="shared" si="59"/>
        <v>1.6124234512787294</v>
      </c>
      <c r="AM116" s="1">
        <f t="shared" si="60"/>
        <v>1.042518219971901</v>
      </c>
      <c r="AN116" s="1">
        <f t="shared" si="65"/>
        <v>-4.9569732083153477</v>
      </c>
      <c r="AO116" s="1">
        <f t="shared" si="65"/>
        <v>-4.9569732492161869</v>
      </c>
      <c r="AP116" s="1">
        <f t="shared" si="65"/>
        <v>-4.9569738504355181</v>
      </c>
      <c r="AQ116" s="1">
        <f t="shared" si="65"/>
        <v>-4.9569826878545706</v>
      </c>
      <c r="AR116" s="1">
        <f t="shared" si="65"/>
        <v>-4.957112554404441</v>
      </c>
      <c r="AS116" s="1">
        <f t="shared" si="65"/>
        <v>-4.9590132252901054</v>
      </c>
      <c r="AT116" s="1">
        <f t="shared" si="65"/>
        <v>-4.985351006651733</v>
      </c>
      <c r="AU116" s="1">
        <f t="shared" si="62"/>
        <v>-5.229548971485956</v>
      </c>
      <c r="AW116" s="1">
        <v>12800</v>
      </c>
      <c r="AX116" s="1">
        <f t="shared" si="34"/>
        <v>-4.8566164788533241E-2</v>
      </c>
      <c r="AY116" s="1">
        <f t="shared" si="35"/>
        <v>-5.7657850763628768E-2</v>
      </c>
      <c r="AZ116" s="1">
        <f t="shared" si="36"/>
        <v>9.091685975095529E-3</v>
      </c>
      <c r="BA116" s="1">
        <f t="shared" si="37"/>
        <v>0.7373583866504887</v>
      </c>
      <c r="BB116" s="1">
        <f t="shared" si="38"/>
        <v>0.75119412551070042</v>
      </c>
      <c r="BC116" s="1">
        <f t="shared" si="39"/>
        <v>2.7787095819070378</v>
      </c>
      <c r="BD116" s="1">
        <f t="shared" si="40"/>
        <v>5.4508035238928221</v>
      </c>
      <c r="BE116" s="1">
        <f t="shared" si="44"/>
        <v>2.6613200963687094</v>
      </c>
      <c r="BF116" s="1">
        <f t="shared" si="44"/>
        <v>2.6612824917429858</v>
      </c>
      <c r="BG116" s="1">
        <f t="shared" si="44"/>
        <v>2.6614334178243229</v>
      </c>
      <c r="BH116" s="1">
        <f t="shared" si="43"/>
        <v>2.6608276045344459</v>
      </c>
      <c r="BI116" s="1">
        <f t="shared" si="43"/>
        <v>2.6632581687919656</v>
      </c>
      <c r="BJ116" s="1">
        <f t="shared" si="43"/>
        <v>2.6534878304715162</v>
      </c>
      <c r="BK116" s="1">
        <f t="shared" si="43"/>
        <v>2.6924702015390189</v>
      </c>
      <c r="BL116" s="1">
        <f t="shared" si="41"/>
        <v>2.5315119630123624</v>
      </c>
    </row>
    <row r="117" spans="1:64" x14ac:dyDescent="0.2">
      <c r="A117" s="1" t="s">
        <v>134</v>
      </c>
      <c r="C117" s="54">
        <v>44281.796000000002</v>
      </c>
      <c r="D117" s="54" t="s">
        <v>52</v>
      </c>
      <c r="E117" s="1">
        <f t="shared" si="46"/>
        <v>-2230.9937734586338</v>
      </c>
      <c r="F117" s="1">
        <f t="shared" si="47"/>
        <v>-2231</v>
      </c>
      <c r="G117" s="1">
        <f t="shared" si="48"/>
        <v>4.2800000010174699E-3</v>
      </c>
      <c r="I117" s="1">
        <f t="shared" si="67"/>
        <v>4.2800000010174699E-3</v>
      </c>
      <c r="Q117" s="112">
        <f t="shared" si="49"/>
        <v>29263.296000000002</v>
      </c>
      <c r="S117" s="2">
        <v>0.1</v>
      </c>
      <c r="Z117" s="1">
        <f t="shared" si="50"/>
        <v>-2231</v>
      </c>
      <c r="AA117" s="1">
        <f t="shared" si="51"/>
        <v>-4.1783198043910293E-3</v>
      </c>
      <c r="AB117" s="1">
        <f t="shared" si="52"/>
        <v>1.1696542874280312E-2</v>
      </c>
      <c r="AC117" s="1">
        <f t="shared" si="53"/>
        <v>4.2800000010174699E-3</v>
      </c>
      <c r="AE117" s="1">
        <f t="shared" si="54"/>
        <v>7.1543173930565675E-6</v>
      </c>
      <c r="AF117" s="1">
        <f t="shared" si="63"/>
        <v>4.2800000010174699E-3</v>
      </c>
      <c r="AG117" s="2"/>
      <c r="AH117" s="1">
        <f t="shared" si="55"/>
        <v>-7.416542873262843E-3</v>
      </c>
      <c r="AI117" s="1">
        <f t="shared" si="56"/>
        <v>0.98750902379915151</v>
      </c>
      <c r="AJ117" s="1">
        <f t="shared" si="57"/>
        <v>-0.3084541098348153</v>
      </c>
      <c r="AK117" s="1">
        <f t="shared" si="58"/>
        <v>0.28065916421503168</v>
      </c>
      <c r="AL117" s="1">
        <f t="shared" si="59"/>
        <v>1.615272831840729</v>
      </c>
      <c r="AM117" s="1">
        <f t="shared" si="60"/>
        <v>1.0454957511161769</v>
      </c>
      <c r="AN117" s="1">
        <f t="shared" ref="AN117:AT132" si="68">$AU117+$AB$7*SIN(AO117)</f>
        <v>-4.9542051136124599</v>
      </c>
      <c r="AO117" s="1">
        <f t="shared" si="68"/>
        <v>-4.9542051521042048</v>
      </c>
      <c r="AP117" s="1">
        <f t="shared" si="68"/>
        <v>-4.9542057242591779</v>
      </c>
      <c r="AQ117" s="1">
        <f t="shared" si="68"/>
        <v>-4.9542142288175519</v>
      </c>
      <c r="AR117" s="1">
        <f t="shared" si="68"/>
        <v>-4.9543406067143501</v>
      </c>
      <c r="AS117" s="1">
        <f t="shared" si="68"/>
        <v>-4.9562110168792604</v>
      </c>
      <c r="AT117" s="1">
        <f t="shared" si="68"/>
        <v>-4.9824125196669824</v>
      </c>
      <c r="AU117" s="1">
        <f t="shared" si="62"/>
        <v>-5.2269681451576435</v>
      </c>
      <c r="AW117" s="1">
        <v>13000</v>
      </c>
      <c r="AX117" s="1">
        <f t="shared" si="34"/>
        <v>-4.8512961593090896E-2</v>
      </c>
      <c r="AY117" s="1">
        <f t="shared" si="35"/>
        <v>-5.8383091561042218E-2</v>
      </c>
      <c r="AZ117" s="1">
        <f t="shared" si="36"/>
        <v>9.8701299679513216E-3</v>
      </c>
      <c r="BA117" s="1">
        <f t="shared" si="37"/>
        <v>0.7316022548934783</v>
      </c>
      <c r="BB117" s="1">
        <f t="shared" si="38"/>
        <v>0.79125179910365961</v>
      </c>
      <c r="BC117" s="1">
        <f t="shared" si="39"/>
        <v>2.8416937246247955</v>
      </c>
      <c r="BD117" s="1">
        <f t="shared" si="40"/>
        <v>6.6188552067595543</v>
      </c>
      <c r="BE117" s="1">
        <f t="shared" si="44"/>
        <v>2.7436300897118286</v>
      </c>
      <c r="BF117" s="1">
        <f t="shared" si="44"/>
        <v>2.7435895789555915</v>
      </c>
      <c r="BG117" s="1">
        <f t="shared" si="44"/>
        <v>2.7437459992543078</v>
      </c>
      <c r="BH117" s="1">
        <f t="shared" si="43"/>
        <v>2.7431419717051049</v>
      </c>
      <c r="BI117" s="1">
        <f t="shared" si="43"/>
        <v>2.7454736190934521</v>
      </c>
      <c r="BJ117" s="1">
        <f t="shared" si="43"/>
        <v>2.7364603566998085</v>
      </c>
      <c r="BK117" s="1">
        <f t="shared" si="43"/>
        <v>2.7711184652515994</v>
      </c>
      <c r="BL117" s="1">
        <f t="shared" si="41"/>
        <v>2.634745016144822</v>
      </c>
    </row>
    <row r="118" spans="1:64" x14ac:dyDescent="0.2">
      <c r="A118" s="1" t="s">
        <v>134</v>
      </c>
      <c r="C118" s="54">
        <v>44314.788</v>
      </c>
      <c r="D118" s="54" t="s">
        <v>52</v>
      </c>
      <c r="E118" s="1">
        <f t="shared" si="46"/>
        <v>-2182.997032209254</v>
      </c>
      <c r="F118" s="1">
        <f t="shared" si="47"/>
        <v>-2183</v>
      </c>
      <c r="G118" s="1">
        <f t="shared" si="48"/>
        <v>2.0399999993969686E-3</v>
      </c>
      <c r="I118" s="1">
        <f t="shared" si="67"/>
        <v>2.0399999993969686E-3</v>
      </c>
      <c r="Q118" s="112">
        <f t="shared" si="49"/>
        <v>29296.288</v>
      </c>
      <c r="S118" s="2">
        <v>0.1</v>
      </c>
      <c r="Z118" s="1">
        <f t="shared" si="50"/>
        <v>-2183</v>
      </c>
      <c r="AA118" s="1">
        <f t="shared" si="51"/>
        <v>-4.095020949948765E-3</v>
      </c>
      <c r="AB118" s="1">
        <f t="shared" si="52"/>
        <v>9.1587030188157587E-3</v>
      </c>
      <c r="AC118" s="1">
        <f t="shared" si="53"/>
        <v>2.0399999993969686E-3</v>
      </c>
      <c r="AE118" s="1">
        <f t="shared" si="54"/>
        <v>3.763848204891103E-6</v>
      </c>
      <c r="AF118" s="1">
        <f t="shared" si="63"/>
        <v>2.0399999993969686E-3</v>
      </c>
      <c r="AG118" s="2"/>
      <c r="AH118" s="1">
        <f t="shared" si="55"/>
        <v>-7.1187030194187892E-3</v>
      </c>
      <c r="AI118" s="1">
        <f t="shared" si="56"/>
        <v>0.97990269863880808</v>
      </c>
      <c r="AJ118" s="1">
        <f t="shared" si="57"/>
        <v>-0.28254495484239739</v>
      </c>
      <c r="AK118" s="1">
        <f t="shared" si="58"/>
        <v>0.28021721828311641</v>
      </c>
      <c r="AL118" s="1">
        <f t="shared" si="59"/>
        <v>1.642394169608455</v>
      </c>
      <c r="AM118" s="1">
        <f t="shared" si="60"/>
        <v>1.0742890487008812</v>
      </c>
      <c r="AN118" s="1">
        <f t="shared" si="68"/>
        <v>-4.9277447497906177</v>
      </c>
      <c r="AO118" s="1">
        <f t="shared" si="68"/>
        <v>-4.9277447705094328</v>
      </c>
      <c r="AP118" s="1">
        <f t="shared" si="68"/>
        <v>-4.9277451156223959</v>
      </c>
      <c r="AQ118" s="1">
        <f t="shared" si="68"/>
        <v>-4.9277508640831655</v>
      </c>
      <c r="AR118" s="1">
        <f t="shared" si="68"/>
        <v>-4.9278465925604813</v>
      </c>
      <c r="AS118" s="1">
        <f t="shared" si="68"/>
        <v>-4.9294346386928938</v>
      </c>
      <c r="AT118" s="1">
        <f t="shared" si="68"/>
        <v>-4.9542862660182143</v>
      </c>
      <c r="AU118" s="1">
        <f t="shared" si="62"/>
        <v>-5.2021922124058531</v>
      </c>
      <c r="AW118" s="1">
        <v>13200</v>
      </c>
      <c r="AX118" s="1">
        <f t="shared" si="34"/>
        <v>-4.852914795936325E-2</v>
      </c>
      <c r="AY118" s="1">
        <f t="shared" si="35"/>
        <v>-5.9106099221056758E-2</v>
      </c>
      <c r="AZ118" s="1">
        <f t="shared" si="36"/>
        <v>1.0576951261693512E-2</v>
      </c>
      <c r="BA118" s="1">
        <f t="shared" si="37"/>
        <v>0.72696916755142726</v>
      </c>
      <c r="BB118" s="1">
        <f t="shared" si="38"/>
        <v>0.82767356797107616</v>
      </c>
      <c r="BC118" s="1">
        <f t="shared" si="39"/>
        <v>2.9037898375942732</v>
      </c>
      <c r="BD118" s="1">
        <f t="shared" si="40"/>
        <v>8.3706581298795424</v>
      </c>
      <c r="BE118" s="1">
        <f t="shared" si="44"/>
        <v>2.8253574282210066</v>
      </c>
      <c r="BF118" s="1">
        <f t="shared" si="44"/>
        <v>2.8253178277691564</v>
      </c>
      <c r="BG118" s="1">
        <f t="shared" si="44"/>
        <v>2.8254661389730713</v>
      </c>
      <c r="BH118" s="1">
        <f t="shared" si="43"/>
        <v>2.8249106483621049</v>
      </c>
      <c r="BI118" s="1">
        <f t="shared" si="43"/>
        <v>2.8269906865593954</v>
      </c>
      <c r="BJ118" s="1">
        <f t="shared" si="43"/>
        <v>2.8191946437693916</v>
      </c>
      <c r="BK118" s="1">
        <f t="shared" si="43"/>
        <v>2.8483146787268949</v>
      </c>
      <c r="BL118" s="1">
        <f t="shared" si="41"/>
        <v>2.7379780692772817</v>
      </c>
    </row>
    <row r="119" spans="1:64" x14ac:dyDescent="0.2">
      <c r="A119" s="1" t="s">
        <v>147</v>
      </c>
      <c r="C119" s="54">
        <v>44315.453999999998</v>
      </c>
      <c r="D119" s="54"/>
      <c r="E119" s="1">
        <f t="shared" si="46"/>
        <v>-2182.02813582007</v>
      </c>
      <c r="F119" s="1">
        <f t="shared" si="47"/>
        <v>-2182</v>
      </c>
      <c r="G119" s="1">
        <f t="shared" si="48"/>
        <v>-1.9339999998919666E-2</v>
      </c>
      <c r="I119" s="1">
        <f t="shared" si="67"/>
        <v>-1.9339999998919666E-2</v>
      </c>
      <c r="Q119" s="112">
        <f t="shared" si="49"/>
        <v>29296.953999999998</v>
      </c>
      <c r="S119" s="2">
        <v>0.1</v>
      </c>
      <c r="Z119" s="1">
        <f t="shared" si="50"/>
        <v>-2182</v>
      </c>
      <c r="AA119" s="1">
        <f t="shared" si="51"/>
        <v>-4.0932550953185314E-3</v>
      </c>
      <c r="AB119" s="1">
        <f t="shared" si="52"/>
        <v>-1.2227531070488658E-2</v>
      </c>
      <c r="AC119" s="1">
        <f t="shared" si="53"/>
        <v>-1.9339999998919666E-2</v>
      </c>
      <c r="AE119" s="1">
        <f t="shared" si="54"/>
        <v>2.3246323015548717E-5</v>
      </c>
      <c r="AF119" s="1">
        <f t="shared" si="63"/>
        <v>-1.9339999998919666E-2</v>
      </c>
      <c r="AG119" s="2"/>
      <c r="AH119" s="1">
        <f t="shared" si="55"/>
        <v>-7.1124689284310077E-3</v>
      </c>
      <c r="AI119" s="1">
        <f t="shared" si="56"/>
        <v>0.9797456156829365</v>
      </c>
      <c r="AJ119" s="1">
        <f t="shared" si="57"/>
        <v>-0.28200716514640795</v>
      </c>
      <c r="AK119" s="1">
        <f t="shared" si="58"/>
        <v>0.28020590796817074</v>
      </c>
      <c r="AL119" s="1">
        <f t="shared" si="59"/>
        <v>1.6429547565806901</v>
      </c>
      <c r="AM119" s="1">
        <f t="shared" si="60"/>
        <v>1.0748930099256184</v>
      </c>
      <c r="AN119" s="1">
        <f t="shared" si="68"/>
        <v>-4.9271956614558068</v>
      </c>
      <c r="AO119" s="1">
        <f t="shared" si="68"/>
        <v>-4.9271956818933882</v>
      </c>
      <c r="AP119" s="1">
        <f t="shared" si="68"/>
        <v>-4.9271960231785679</v>
      </c>
      <c r="AQ119" s="1">
        <f t="shared" si="68"/>
        <v>-4.9272017221875988</v>
      </c>
      <c r="AR119" s="1">
        <f t="shared" si="68"/>
        <v>-4.9272968660782235</v>
      </c>
      <c r="AS119" s="1">
        <f t="shared" si="68"/>
        <v>-4.92887919478299</v>
      </c>
      <c r="AT119" s="1">
        <f t="shared" si="68"/>
        <v>-4.9537019135372038</v>
      </c>
      <c r="AU119" s="1">
        <f t="shared" si="62"/>
        <v>-5.2016760471401913</v>
      </c>
      <c r="AW119" s="1">
        <v>13400</v>
      </c>
      <c r="AX119" s="1">
        <f t="shared" si="34"/>
        <v>-4.8617077462600626E-2</v>
      </c>
      <c r="AY119" s="1">
        <f t="shared" si="35"/>
        <v>-5.9826873743672362E-2</v>
      </c>
      <c r="AZ119" s="1">
        <f t="shared" si="36"/>
        <v>1.1209796281071736E-2</v>
      </c>
      <c r="BA119" s="1">
        <f t="shared" si="37"/>
        <v>0.7234227251414812</v>
      </c>
      <c r="BB119" s="1">
        <f t="shared" si="38"/>
        <v>0.86055112683502177</v>
      </c>
      <c r="BC119" s="1">
        <f t="shared" si="39"/>
        <v>2.9651909778023109</v>
      </c>
      <c r="BD119" s="1">
        <f t="shared" si="40"/>
        <v>11.308345234454215</v>
      </c>
      <c r="BE119" s="1">
        <f t="shared" si="44"/>
        <v>2.9066256991352741</v>
      </c>
      <c r="BF119" s="1">
        <f t="shared" si="44"/>
        <v>2.9065913000206018</v>
      </c>
      <c r="BG119" s="1">
        <f t="shared" si="44"/>
        <v>2.9067172029763531</v>
      </c>
      <c r="BH119" s="1">
        <f t="shared" si="43"/>
        <v>2.9062563716384258</v>
      </c>
      <c r="BI119" s="1">
        <f t="shared" si="43"/>
        <v>2.9079428643369138</v>
      </c>
      <c r="BJ119" s="1">
        <f t="shared" si="43"/>
        <v>2.9017675143628932</v>
      </c>
      <c r="BK119" s="1">
        <f t="shared" si="43"/>
        <v>2.9243360718762257</v>
      </c>
      <c r="BL119" s="1">
        <f t="shared" si="41"/>
        <v>2.8412111224097414</v>
      </c>
    </row>
    <row r="120" spans="1:64" x14ac:dyDescent="0.2">
      <c r="A120" s="1" t="s">
        <v>134</v>
      </c>
      <c r="C120" s="54">
        <v>44321.659</v>
      </c>
      <c r="D120" s="54" t="s">
        <v>52</v>
      </c>
      <c r="E120" s="1">
        <f t="shared" si="46"/>
        <v>-2173.0011056475282</v>
      </c>
      <c r="F120" s="1">
        <f t="shared" si="47"/>
        <v>-2173</v>
      </c>
      <c r="G120" s="1">
        <f t="shared" si="48"/>
        <v>-7.5999999535270035E-4</v>
      </c>
      <c r="I120" s="1">
        <f t="shared" si="67"/>
        <v>-7.5999999535270035E-4</v>
      </c>
      <c r="Q120" s="112">
        <f t="shared" si="49"/>
        <v>29303.159</v>
      </c>
      <c r="S120" s="2">
        <v>0.1</v>
      </c>
      <c r="Z120" s="1">
        <f t="shared" si="50"/>
        <v>-2173</v>
      </c>
      <c r="AA120" s="1">
        <f t="shared" si="51"/>
        <v>-4.0773086887644326E-3</v>
      </c>
      <c r="AB120" s="1">
        <f t="shared" si="52"/>
        <v>6.2963109115858574E-3</v>
      </c>
      <c r="AC120" s="1">
        <f t="shared" si="53"/>
        <v>-7.5999999535270035E-4</v>
      </c>
      <c r="AE120" s="1">
        <f t="shared" si="54"/>
        <v>1.1004536967385054E-6</v>
      </c>
      <c r="AF120" s="1">
        <f t="shared" si="63"/>
        <v>-7.5999999535270035E-4</v>
      </c>
      <c r="AG120" s="2"/>
      <c r="AH120" s="1">
        <f t="shared" si="55"/>
        <v>-7.0563109069385578E-3</v>
      </c>
      <c r="AI120" s="1">
        <f t="shared" si="56"/>
        <v>0.97833442327986697</v>
      </c>
      <c r="AJ120" s="1">
        <f t="shared" si="57"/>
        <v>-0.27717084890584215</v>
      </c>
      <c r="AK120" s="1">
        <f t="shared" si="58"/>
        <v>0.28010032797145079</v>
      </c>
      <c r="AL120" s="1">
        <f t="shared" si="59"/>
        <v>1.647991964195554</v>
      </c>
      <c r="AM120" s="1">
        <f t="shared" si="60"/>
        <v>1.080336343800212</v>
      </c>
      <c r="AN120" s="1">
        <f t="shared" si="68"/>
        <v>-4.9222578232046255</v>
      </c>
      <c r="AO120" s="1">
        <f t="shared" si="68"/>
        <v>-4.9222578412492366</v>
      </c>
      <c r="AP120" s="1">
        <f t="shared" si="68"/>
        <v>-4.9222581495560149</v>
      </c>
      <c r="AQ120" s="1">
        <f t="shared" si="68"/>
        <v>-4.9222634171576107</v>
      </c>
      <c r="AR120" s="1">
        <f t="shared" si="68"/>
        <v>-4.922353397093949</v>
      </c>
      <c r="AS120" s="1">
        <f t="shared" si="68"/>
        <v>-4.9238845884803526</v>
      </c>
      <c r="AT120" s="1">
        <f t="shared" si="68"/>
        <v>-4.9484457163927891</v>
      </c>
      <c r="AU120" s="1">
        <f t="shared" si="62"/>
        <v>-5.1970305597492299</v>
      </c>
      <c r="AW120" s="1">
        <v>13600</v>
      </c>
      <c r="AX120" s="1">
        <f t="shared" si="34"/>
        <v>-4.8778940089384423E-2</v>
      </c>
      <c r="AY120" s="1">
        <f t="shared" si="35"/>
        <v>-6.0545415128889044E-2</v>
      </c>
      <c r="AZ120" s="1">
        <f t="shared" si="36"/>
        <v>1.1766475039504617E-2</v>
      </c>
      <c r="BA120" s="1">
        <f t="shared" si="37"/>
        <v>0.72093516766111521</v>
      </c>
      <c r="BB120" s="1">
        <f t="shared" si="38"/>
        <v>0.88995270851397512</v>
      </c>
      <c r="BC120" s="1">
        <f t="shared" si="39"/>
        <v>3.0260817638729751</v>
      </c>
      <c r="BD120" s="1">
        <f t="shared" si="40"/>
        <v>17.295128761803756</v>
      </c>
      <c r="BE120" s="1">
        <f t="shared" si="44"/>
        <v>2.9875550746674993</v>
      </c>
      <c r="BF120" s="1">
        <f t="shared" si="44"/>
        <v>2.9875299409029221</v>
      </c>
      <c r="BG120" s="1">
        <f t="shared" si="44"/>
        <v>2.9876204766620145</v>
      </c>
      <c r="BH120" s="1">
        <f t="shared" si="43"/>
        <v>2.9872943467008186</v>
      </c>
      <c r="BI120" s="1">
        <f t="shared" si="43"/>
        <v>2.9884690621601164</v>
      </c>
      <c r="BJ120" s="1">
        <f t="shared" si="43"/>
        <v>2.9842367435287995</v>
      </c>
      <c r="BK120" s="1">
        <f t="shared" si="43"/>
        <v>2.9994723836304047</v>
      </c>
      <c r="BL120" s="1">
        <f t="shared" si="41"/>
        <v>2.9444441755422011</v>
      </c>
    </row>
    <row r="121" spans="1:64" x14ac:dyDescent="0.2">
      <c r="A121" s="1" t="s">
        <v>148</v>
      </c>
      <c r="C121" s="54">
        <v>44337.47</v>
      </c>
      <c r="D121" s="54"/>
      <c r="E121" s="1">
        <f t="shared" si="46"/>
        <v>-2149.9992726003034</v>
      </c>
      <c r="F121" s="1">
        <f t="shared" si="47"/>
        <v>-2150</v>
      </c>
      <c r="G121" s="1">
        <f t="shared" si="48"/>
        <v>5.0000000192085281E-4</v>
      </c>
      <c r="I121" s="1">
        <f t="shared" si="67"/>
        <v>5.0000000192085281E-4</v>
      </c>
      <c r="Q121" s="112">
        <f t="shared" si="49"/>
        <v>29318.97</v>
      </c>
      <c r="S121" s="2">
        <v>0.1</v>
      </c>
      <c r="Z121" s="1">
        <f t="shared" si="50"/>
        <v>-2150</v>
      </c>
      <c r="AA121" s="1">
        <f t="shared" si="51"/>
        <v>-4.0361277352750921E-3</v>
      </c>
      <c r="AB121" s="1">
        <f t="shared" si="52"/>
        <v>7.4123874842805786E-3</v>
      </c>
      <c r="AC121" s="1">
        <f t="shared" si="53"/>
        <v>5.0000000192085281E-4</v>
      </c>
      <c r="AE121" s="1">
        <f t="shared" si="54"/>
        <v>2.0576454848158404E-6</v>
      </c>
      <c r="AF121" s="1">
        <f t="shared" si="63"/>
        <v>5.0000000192085281E-4</v>
      </c>
      <c r="AG121" s="2"/>
      <c r="AH121" s="1">
        <f t="shared" si="55"/>
        <v>-6.9123874823597258E-3</v>
      </c>
      <c r="AI121" s="1">
        <f t="shared" si="56"/>
        <v>0.97474899555348993</v>
      </c>
      <c r="AJ121" s="1">
        <f t="shared" si="57"/>
        <v>-0.26484302617926214</v>
      </c>
      <c r="AK121" s="1">
        <f t="shared" si="58"/>
        <v>0.27979988870400324</v>
      </c>
      <c r="AL121" s="1">
        <f t="shared" si="59"/>
        <v>1.6607991702343672</v>
      </c>
      <c r="AM121" s="1">
        <f t="shared" si="60"/>
        <v>1.094310628079652</v>
      </c>
      <c r="AN121" s="1">
        <f t="shared" si="68"/>
        <v>-4.9096711317093211</v>
      </c>
      <c r="AO121" s="1">
        <f t="shared" si="68"/>
        <v>-4.9096711446637986</v>
      </c>
      <c r="AP121" s="1">
        <f t="shared" si="68"/>
        <v>-4.909671379921428</v>
      </c>
      <c r="AQ121" s="1">
        <f t="shared" si="68"/>
        <v>-4.9096756522301099</v>
      </c>
      <c r="AR121" s="1">
        <f t="shared" si="68"/>
        <v>-4.909753222022907</v>
      </c>
      <c r="AS121" s="1">
        <f t="shared" si="68"/>
        <v>-4.9111564151851681</v>
      </c>
      <c r="AT121" s="1">
        <f t="shared" si="68"/>
        <v>-4.9350376157685476</v>
      </c>
      <c r="AU121" s="1">
        <f t="shared" si="62"/>
        <v>-5.1851587586389982</v>
      </c>
      <c r="AW121" s="1">
        <v>13800</v>
      </c>
      <c r="AX121" s="1">
        <f t="shared" si="34"/>
        <v>-4.9016795746657064E-2</v>
      </c>
      <c r="AY121" s="1">
        <f t="shared" si="35"/>
        <v>-6.1261723376706809E-2</v>
      </c>
      <c r="AZ121" s="1">
        <f t="shared" si="36"/>
        <v>1.2244927630049746E-2</v>
      </c>
      <c r="BA121" s="1">
        <f t="shared" si="37"/>
        <v>0.71948708055113419</v>
      </c>
      <c r="BB121" s="1">
        <f t="shared" si="38"/>
        <v>0.91592251255615842</v>
      </c>
      <c r="BC121" s="1">
        <f t="shared" si="39"/>
        <v>3.08664072256482</v>
      </c>
      <c r="BD121" s="1">
        <f t="shared" si="40"/>
        <v>36.386286188425608</v>
      </c>
      <c r="BE121" s="1">
        <f t="shared" si="44"/>
        <v>3.0682632750410908</v>
      </c>
      <c r="BF121" s="1">
        <f t="shared" si="44"/>
        <v>3.0682505359988346</v>
      </c>
      <c r="BG121" s="1">
        <f t="shared" si="44"/>
        <v>3.0682960029915356</v>
      </c>
      <c r="BH121" s="1">
        <f t="shared" si="43"/>
        <v>3.0681337257765238</v>
      </c>
      <c r="BI121" s="1">
        <f t="shared" si="43"/>
        <v>3.0687129039967438</v>
      </c>
      <c r="BJ121" s="1">
        <f t="shared" si="43"/>
        <v>3.0666456645870372</v>
      </c>
      <c r="BK121" s="1">
        <f t="shared" si="43"/>
        <v>3.0740227769148576</v>
      </c>
      <c r="BL121" s="1">
        <f t="shared" si="41"/>
        <v>3.0476772286746607</v>
      </c>
    </row>
    <row r="122" spans="1:64" x14ac:dyDescent="0.2">
      <c r="A122" s="1" t="s">
        <v>149</v>
      </c>
      <c r="C122" s="54">
        <v>44370.47</v>
      </c>
      <c r="D122" s="54"/>
      <c r="E122" s="1">
        <f t="shared" si="46"/>
        <v>-2101.9908929558565</v>
      </c>
      <c r="F122" s="1">
        <f t="shared" si="47"/>
        <v>-2102</v>
      </c>
      <c r="G122" s="1">
        <f t="shared" si="48"/>
        <v>6.260000001930166E-3</v>
      </c>
      <c r="I122" s="1">
        <f t="shared" si="67"/>
        <v>6.260000001930166E-3</v>
      </c>
      <c r="Q122" s="112">
        <f t="shared" si="49"/>
        <v>29351.97</v>
      </c>
      <c r="S122" s="2">
        <v>0.1</v>
      </c>
      <c r="Z122" s="1">
        <f t="shared" si="50"/>
        <v>-2102</v>
      </c>
      <c r="AA122" s="1">
        <f t="shared" si="51"/>
        <v>-3.9483115196479145E-3</v>
      </c>
      <c r="AB122" s="1">
        <f t="shared" si="52"/>
        <v>1.2870247330216099E-2</v>
      </c>
      <c r="AC122" s="1">
        <f t="shared" si="53"/>
        <v>6.260000001930166E-3</v>
      </c>
      <c r="AE122" s="1">
        <f t="shared" si="54"/>
        <v>1.042096241215838E-5</v>
      </c>
      <c r="AF122" s="1">
        <f t="shared" si="63"/>
        <v>6.260000001930166E-3</v>
      </c>
      <c r="AG122" s="2"/>
      <c r="AH122" s="1">
        <f t="shared" si="55"/>
        <v>-6.6102473282859328E-3</v>
      </c>
      <c r="AI122" s="1">
        <f t="shared" si="56"/>
        <v>0.96736403965955464</v>
      </c>
      <c r="AJ122" s="1">
        <f t="shared" si="57"/>
        <v>-0.23926892468271019</v>
      </c>
      <c r="AK122" s="1">
        <f t="shared" si="58"/>
        <v>0.2790349172361537</v>
      </c>
      <c r="AL122" s="1">
        <f t="shared" si="59"/>
        <v>1.6872274670127216</v>
      </c>
      <c r="AM122" s="1">
        <f t="shared" si="60"/>
        <v>1.1237767335506821</v>
      </c>
      <c r="AN122" s="1">
        <f t="shared" si="68"/>
        <v>-4.8835510294781219</v>
      </c>
      <c r="AO122" s="1">
        <f t="shared" si="68"/>
        <v>-4.8835510355269847</v>
      </c>
      <c r="AP122" s="1">
        <f t="shared" si="68"/>
        <v>-4.8835511619365004</v>
      </c>
      <c r="AQ122" s="1">
        <f t="shared" si="68"/>
        <v>-4.8835538036294723</v>
      </c>
      <c r="AR122" s="1">
        <f t="shared" si="68"/>
        <v>-4.883609000221079</v>
      </c>
      <c r="AS122" s="1">
        <f t="shared" si="68"/>
        <v>-4.8847582966050833</v>
      </c>
      <c r="AT122" s="1">
        <f t="shared" si="68"/>
        <v>-4.9071692908914359</v>
      </c>
      <c r="AU122" s="1">
        <f t="shared" si="62"/>
        <v>-5.1603828258872078</v>
      </c>
      <c r="AW122" s="1">
        <v>14000</v>
      </c>
      <c r="AX122" s="1">
        <f t="shared" si="34"/>
        <v>-4.9332602012657274E-2</v>
      </c>
      <c r="AY122" s="1">
        <f t="shared" si="35"/>
        <v>-6.1975798487125672E-2</v>
      </c>
      <c r="AZ122" s="1">
        <f t="shared" si="36"/>
        <v>1.2643196474468398E-2</v>
      </c>
      <c r="BA122" s="1">
        <f t="shared" si="37"/>
        <v>0.71906718447934237</v>
      </c>
      <c r="BB122" s="1">
        <f t="shared" si="38"/>
        <v>0.93848002227549732</v>
      </c>
      <c r="BC122" s="1">
        <f t="shared" si="39"/>
        <v>-3.1361428351497738</v>
      </c>
      <c r="BD122" s="1">
        <f t="shared" si="40"/>
        <v>-366.98379440023808</v>
      </c>
      <c r="BE122" s="1">
        <f t="shared" si="44"/>
        <v>3.1488664577227361</v>
      </c>
      <c r="BF122" s="1">
        <f t="shared" si="44"/>
        <v>3.1488677444619291</v>
      </c>
      <c r="BG122" s="1">
        <f t="shared" si="44"/>
        <v>3.1488631641706859</v>
      </c>
      <c r="BH122" s="1">
        <f t="shared" si="43"/>
        <v>3.1488794682273924</v>
      </c>
      <c r="BI122" s="1">
        <f t="shared" si="43"/>
        <v>3.1488214321308421</v>
      </c>
      <c r="BJ122" s="1">
        <f t="shared" si="43"/>
        <v>3.149028018159953</v>
      </c>
      <c r="BK122" s="1">
        <f t="shared" si="43"/>
        <v>3.1482926532818012</v>
      </c>
      <c r="BL122" s="1">
        <f t="shared" si="41"/>
        <v>3.1509102818071204</v>
      </c>
    </row>
    <row r="123" spans="1:64" x14ac:dyDescent="0.2">
      <c r="A123" s="1" t="s">
        <v>134</v>
      </c>
      <c r="C123" s="54">
        <v>44593.858999999997</v>
      </c>
      <c r="D123" s="54" t="s">
        <v>52</v>
      </c>
      <c r="E123" s="1">
        <f t="shared" si="46"/>
        <v>-1777.0047135500029</v>
      </c>
      <c r="F123" s="1">
        <f t="shared" si="47"/>
        <v>-1777</v>
      </c>
      <c r="G123" s="1">
        <f t="shared" si="48"/>
        <v>-3.2399999981862493E-3</v>
      </c>
      <c r="I123" s="1">
        <f t="shared" si="67"/>
        <v>-3.2399999981862493E-3</v>
      </c>
      <c r="Q123" s="112">
        <f t="shared" si="49"/>
        <v>29575.358999999997</v>
      </c>
      <c r="S123" s="2">
        <v>0.1</v>
      </c>
      <c r="Z123" s="1">
        <f t="shared" si="50"/>
        <v>-1777</v>
      </c>
      <c r="AA123" s="1">
        <f t="shared" si="51"/>
        <v>-3.3055329928696805E-3</v>
      </c>
      <c r="AB123" s="1">
        <f t="shared" si="52"/>
        <v>1.2797010377706246E-3</v>
      </c>
      <c r="AC123" s="1">
        <f t="shared" si="53"/>
        <v>-3.2399999981862493E-3</v>
      </c>
      <c r="AE123" s="1">
        <f t="shared" si="54"/>
        <v>4.2945733921786214E-10</v>
      </c>
      <c r="AF123" s="1">
        <f t="shared" si="63"/>
        <v>-3.2399999981862493E-3</v>
      </c>
      <c r="AG123" s="2"/>
      <c r="AH123" s="1">
        <f t="shared" si="55"/>
        <v>-4.5197010359568739E-3</v>
      </c>
      <c r="AI123" s="1">
        <f t="shared" si="56"/>
        <v>0.92089414153975591</v>
      </c>
      <c r="AJ123" s="1">
        <f t="shared" si="57"/>
        <v>-7.2541268275302689E-2</v>
      </c>
      <c r="AK123" s="1">
        <f t="shared" si="58"/>
        <v>0.26956975739425609</v>
      </c>
      <c r="AL123" s="1">
        <f t="shared" si="59"/>
        <v>1.8562352612856468</v>
      </c>
      <c r="AM123" s="1">
        <f t="shared" si="60"/>
        <v>1.3356203212048452</v>
      </c>
      <c r="AN123" s="1">
        <f t="shared" si="68"/>
        <v>-4.7116921952479665</v>
      </c>
      <c r="AO123" s="1">
        <f t="shared" si="68"/>
        <v>-4.7116921952479665</v>
      </c>
      <c r="AP123" s="1">
        <f t="shared" si="68"/>
        <v>-4.7116921952479656</v>
      </c>
      <c r="AQ123" s="1">
        <f t="shared" si="68"/>
        <v>-4.7116921952485242</v>
      </c>
      <c r="AR123" s="1">
        <f t="shared" si="68"/>
        <v>-4.7116921923956916</v>
      </c>
      <c r="AS123" s="1">
        <f t="shared" si="68"/>
        <v>-4.7117069216742253</v>
      </c>
      <c r="AT123" s="1">
        <f t="shared" si="68"/>
        <v>-4.722651746335746</v>
      </c>
      <c r="AU123" s="1">
        <f t="shared" si="62"/>
        <v>-4.9926291145469612</v>
      </c>
      <c r="AW123" s="1">
        <v>14200</v>
      </c>
      <c r="AX123" s="1">
        <f t="shared" si="34"/>
        <v>-4.9728236486426942E-2</v>
      </c>
      <c r="AY123" s="1">
        <f t="shared" si="35"/>
        <v>-6.2687640460145619E-2</v>
      </c>
      <c r="AZ123" s="1">
        <f t="shared" si="36"/>
        <v>1.2959403973718676E-2</v>
      </c>
      <c r="BA123" s="1">
        <f t="shared" si="37"/>
        <v>0.71967221198013342</v>
      </c>
      <c r="BB123" s="1">
        <f t="shared" si="38"/>
        <v>0.95761913479515648</v>
      </c>
      <c r="BC123" s="1">
        <f t="shared" si="39"/>
        <v>-3.0757255132427845</v>
      </c>
      <c r="BD123" s="1">
        <f t="shared" si="40"/>
        <v>-30.353175455131787</v>
      </c>
      <c r="BE123" s="1">
        <f t="shared" si="44"/>
        <v>3.2294800496981866</v>
      </c>
      <c r="BF123" s="1">
        <f t="shared" si="44"/>
        <v>3.22949519618391</v>
      </c>
      <c r="BG123" s="1">
        <f t="shared" si="44"/>
        <v>3.2294410731723429</v>
      </c>
      <c r="BH123" s="1">
        <f t="shared" si="43"/>
        <v>3.2296344723817789</v>
      </c>
      <c r="BI123" s="1">
        <f t="shared" si="43"/>
        <v>3.2289434089254798</v>
      </c>
      <c r="BJ123" s="1">
        <f t="shared" si="43"/>
        <v>3.2314129450912241</v>
      </c>
      <c r="BK123" s="1">
        <f t="shared" si="43"/>
        <v>3.2225904011160007</v>
      </c>
      <c r="BL123" s="1">
        <f t="shared" si="41"/>
        <v>3.2541433349395801</v>
      </c>
    </row>
    <row r="124" spans="1:64" x14ac:dyDescent="0.2">
      <c r="A124" s="1" t="s">
        <v>134</v>
      </c>
      <c r="C124" s="54">
        <v>44609.671999999999</v>
      </c>
      <c r="D124" s="54" t="s">
        <v>52</v>
      </c>
      <c r="E124" s="1">
        <f t="shared" si="46"/>
        <v>-1753.9999709040108</v>
      </c>
      <c r="F124" s="1">
        <f t="shared" si="47"/>
        <v>-1754</v>
      </c>
      <c r="G124" s="1">
        <f t="shared" si="48"/>
        <v>1.9999999494757503E-5</v>
      </c>
      <c r="I124" s="1">
        <f t="shared" si="67"/>
        <v>1.9999999494757503E-5</v>
      </c>
      <c r="Q124" s="112">
        <f t="shared" si="49"/>
        <v>29591.171999999999</v>
      </c>
      <c r="S124" s="2">
        <v>0.1</v>
      </c>
      <c r="Z124" s="1">
        <f t="shared" si="50"/>
        <v>-1754</v>
      </c>
      <c r="AA124" s="1">
        <f t="shared" si="51"/>
        <v>-3.2579833577154197E-3</v>
      </c>
      <c r="AB124" s="1">
        <f t="shared" si="52"/>
        <v>4.3899174145936122E-3</v>
      </c>
      <c r="AC124" s="1">
        <f t="shared" si="53"/>
        <v>1.9999999494757503E-5</v>
      </c>
      <c r="AE124" s="1">
        <f t="shared" si="54"/>
        <v>1.0745174890146906E-6</v>
      </c>
      <c r="AF124" s="1">
        <f t="shared" si="63"/>
        <v>1.9999999494757503E-5</v>
      </c>
      <c r="AG124" s="2"/>
      <c r="AH124" s="1">
        <f t="shared" si="55"/>
        <v>-4.3699174150988547E-3</v>
      </c>
      <c r="AI124" s="1">
        <f t="shared" si="56"/>
        <v>0.91783930502612809</v>
      </c>
      <c r="AJ124" s="1">
        <f t="shared" si="57"/>
        <v>-6.1215327031641842E-2</v>
      </c>
      <c r="AK124" s="1">
        <f t="shared" si="58"/>
        <v>0.2686544456094867</v>
      </c>
      <c r="AL124" s="1">
        <f t="shared" si="59"/>
        <v>1.8675866783865984</v>
      </c>
      <c r="AM124" s="1">
        <f t="shared" si="60"/>
        <v>1.3515416863767493</v>
      </c>
      <c r="AN124" s="1">
        <f t="shared" si="68"/>
        <v>-4.6998424376001875</v>
      </c>
      <c r="AO124" s="1">
        <f t="shared" si="68"/>
        <v>-4.6998424376001839</v>
      </c>
      <c r="AP124" s="1">
        <f t="shared" si="68"/>
        <v>-4.6998424376011174</v>
      </c>
      <c r="AQ124" s="1">
        <f t="shared" si="68"/>
        <v>-4.6998424373362768</v>
      </c>
      <c r="AR124" s="1">
        <f t="shared" si="68"/>
        <v>-4.6998425124749676</v>
      </c>
      <c r="AS124" s="1">
        <f t="shared" si="68"/>
        <v>-4.6998212126446735</v>
      </c>
      <c r="AT124" s="1">
        <f t="shared" si="68"/>
        <v>-4.7098765131373916</v>
      </c>
      <c r="AU124" s="1">
        <f t="shared" si="62"/>
        <v>-4.9807573134367278</v>
      </c>
      <c r="AW124" s="1">
        <v>14400</v>
      </c>
      <c r="AX124" s="1">
        <f t="shared" si="34"/>
        <v>-5.0205513858791177E-2</v>
      </c>
      <c r="AY124" s="1">
        <f t="shared" si="35"/>
        <v>-6.3397249295766622E-2</v>
      </c>
      <c r="AZ124" s="1">
        <f t="shared" si="36"/>
        <v>1.3191735436975445E-2</v>
      </c>
      <c r="BA124" s="1">
        <f t="shared" si="37"/>
        <v>0.72130687159205809</v>
      </c>
      <c r="BB124" s="1">
        <f t="shared" si="38"/>
        <v>0.97330704607790264</v>
      </c>
      <c r="BC124" s="1">
        <f t="shared" si="39"/>
        <v>-3.0151196557629039</v>
      </c>
      <c r="BD124" s="1">
        <f t="shared" si="40"/>
        <v>-15.792567742899131</v>
      </c>
      <c r="BE124" s="1">
        <f t="shared" si="44"/>
        <v>3.3102195500092457</v>
      </c>
      <c r="BF124" s="1">
        <f t="shared" si="44"/>
        <v>3.3102466236656083</v>
      </c>
      <c r="BG124" s="1">
        <f t="shared" si="44"/>
        <v>3.3101488683338616</v>
      </c>
      <c r="BH124" s="1">
        <f t="shared" si="43"/>
        <v>3.3105018429177644</v>
      </c>
      <c r="BI124" s="1">
        <f t="shared" si="43"/>
        <v>3.3092274234270493</v>
      </c>
      <c r="BJ124" s="1">
        <f t="shared" si="43"/>
        <v>3.3138300434268144</v>
      </c>
      <c r="BK124" s="1">
        <f t="shared" si="43"/>
        <v>3.2972241120379242</v>
      </c>
      <c r="BL124" s="1">
        <f t="shared" si="41"/>
        <v>3.3573763880720398</v>
      </c>
    </row>
    <row r="125" spans="1:64" x14ac:dyDescent="0.2">
      <c r="A125" s="1" t="s">
        <v>134</v>
      </c>
      <c r="C125" s="54">
        <v>44629.608</v>
      </c>
      <c r="D125" s="54" t="s">
        <v>52</v>
      </c>
      <c r="E125" s="1">
        <f t="shared" si="46"/>
        <v>-1724.99709040123</v>
      </c>
      <c r="F125" s="1">
        <f t="shared" si="47"/>
        <v>-1725</v>
      </c>
      <c r="G125" s="1">
        <f t="shared" si="48"/>
        <v>2.0000000004074536E-3</v>
      </c>
      <c r="I125" s="1">
        <f t="shared" si="67"/>
        <v>2.0000000004074536E-3</v>
      </c>
      <c r="Q125" s="112">
        <f t="shared" si="49"/>
        <v>29611.108</v>
      </c>
      <c r="S125" s="2">
        <v>0.1</v>
      </c>
      <c r="Z125" s="1">
        <f t="shared" si="50"/>
        <v>-1725</v>
      </c>
      <c r="AA125" s="1">
        <f t="shared" si="51"/>
        <v>-3.1978256263903064E-3</v>
      </c>
      <c r="AB125" s="1">
        <f t="shared" si="52"/>
        <v>6.180898057716426E-3</v>
      </c>
      <c r="AC125" s="1">
        <f t="shared" si="53"/>
        <v>2.0000000004074536E-3</v>
      </c>
      <c r="AE125" s="1">
        <f t="shared" si="54"/>
        <v>2.7017391246595532E-6</v>
      </c>
      <c r="AF125" s="1">
        <f t="shared" si="63"/>
        <v>2.0000000004074536E-3</v>
      </c>
      <c r="AG125" s="2"/>
      <c r="AH125" s="1">
        <f t="shared" si="55"/>
        <v>-4.1808980573089724E-3</v>
      </c>
      <c r="AI125" s="1">
        <f t="shared" si="56"/>
        <v>0.91403122535225823</v>
      </c>
      <c r="AJ125" s="1">
        <f t="shared" si="57"/>
        <v>-4.7030294338296107E-2</v>
      </c>
      <c r="AK125" s="1">
        <f t="shared" si="58"/>
        <v>0.26746020401154275</v>
      </c>
      <c r="AL125" s="1">
        <f t="shared" si="59"/>
        <v>1.8817926532990696</v>
      </c>
      <c r="AM125" s="1">
        <f t="shared" si="60"/>
        <v>1.3718144106765569</v>
      </c>
      <c r="AN125" s="1">
        <f t="shared" si="68"/>
        <v>-4.6849572292840387</v>
      </c>
      <c r="AO125" s="1">
        <f t="shared" si="68"/>
        <v>-4.6849572292838353</v>
      </c>
      <c r="AP125" s="1">
        <f t="shared" si="68"/>
        <v>-4.684957229310271</v>
      </c>
      <c r="AQ125" s="1">
        <f t="shared" si="68"/>
        <v>-4.6849572258794909</v>
      </c>
      <c r="AR125" s="1">
        <f t="shared" si="68"/>
        <v>-4.6849576711136249</v>
      </c>
      <c r="AS125" s="1">
        <f t="shared" si="68"/>
        <v>-4.6848999505053435</v>
      </c>
      <c r="AT125" s="1">
        <f t="shared" si="68"/>
        <v>-4.6938230410713659</v>
      </c>
      <c r="AU125" s="1">
        <f t="shared" si="62"/>
        <v>-4.9657885207325201</v>
      </c>
      <c r="AW125" s="1">
        <v>14600</v>
      </c>
      <c r="AX125" s="1">
        <f t="shared" si="34"/>
        <v>-5.0766197730771977E-2</v>
      </c>
      <c r="AY125" s="1">
        <f t="shared" si="35"/>
        <v>-6.410462499398871E-2</v>
      </c>
      <c r="AZ125" s="1">
        <f t="shared" si="36"/>
        <v>1.3338427263216731E-2</v>
      </c>
      <c r="BA125" s="1">
        <f t="shared" si="37"/>
        <v>0.72398389952063613</v>
      </c>
      <c r="BB125" s="1">
        <f t="shared" si="38"/>
        <v>0.98548283959753391</v>
      </c>
      <c r="BC125" s="1">
        <f t="shared" si="39"/>
        <v>-2.9541500947594037</v>
      </c>
      <c r="BD125" s="1">
        <f t="shared" si="40"/>
        <v>-10.638676696865959</v>
      </c>
      <c r="BE125" s="1">
        <f t="shared" si="44"/>
        <v>3.3912013353197397</v>
      </c>
      <c r="BF125" s="1">
        <f t="shared" si="44"/>
        <v>3.3912369903186783</v>
      </c>
      <c r="BG125" s="1">
        <f t="shared" si="44"/>
        <v>3.3911060177571124</v>
      </c>
      <c r="BH125" s="1">
        <f t="shared" si="43"/>
        <v>3.3915871446215133</v>
      </c>
      <c r="BI125" s="1">
        <f t="shared" si="43"/>
        <v>3.3898200174322821</v>
      </c>
      <c r="BJ125" s="1">
        <f t="shared" si="43"/>
        <v>3.3963144191708832</v>
      </c>
      <c r="BK125" s="1">
        <f t="shared" si="43"/>
        <v>3.3724983004667286</v>
      </c>
      <c r="BL125" s="1">
        <f t="shared" si="41"/>
        <v>3.4606094412044994</v>
      </c>
    </row>
    <row r="126" spans="1:64" x14ac:dyDescent="0.2">
      <c r="A126" s="1" t="s">
        <v>142</v>
      </c>
      <c r="C126" s="54">
        <v>44636.474999999999</v>
      </c>
      <c r="D126" s="54"/>
      <c r="E126" s="1">
        <f t="shared" si="46"/>
        <v>-1715.0069830370378</v>
      </c>
      <c r="F126" s="1">
        <f t="shared" si="47"/>
        <v>-1715</v>
      </c>
      <c r="G126" s="1">
        <f t="shared" si="48"/>
        <v>-4.8000000024330802E-3</v>
      </c>
      <c r="I126" s="1">
        <f t="shared" si="67"/>
        <v>-4.8000000024330802E-3</v>
      </c>
      <c r="Q126" s="112">
        <f t="shared" si="49"/>
        <v>29617.974999999999</v>
      </c>
      <c r="S126" s="2">
        <v>0.1</v>
      </c>
      <c r="Z126" s="1">
        <f t="shared" si="50"/>
        <v>-1715</v>
      </c>
      <c r="AA126" s="1">
        <f t="shared" si="51"/>
        <v>-3.1770360970176507E-3</v>
      </c>
      <c r="AB126" s="1">
        <f t="shared" si="52"/>
        <v>-6.8431563156048404E-4</v>
      </c>
      <c r="AC126" s="1">
        <f t="shared" si="53"/>
        <v>-4.8000000024330802E-3</v>
      </c>
      <c r="AE126" s="1">
        <f t="shared" si="54"/>
        <v>2.6340118382813034E-7</v>
      </c>
      <c r="AF126" s="1">
        <f t="shared" si="63"/>
        <v>-4.8000000024330802E-3</v>
      </c>
      <c r="AG126" s="2"/>
      <c r="AH126" s="1">
        <f t="shared" si="55"/>
        <v>-4.1156843708725962E-3</v>
      </c>
      <c r="AI126" s="1">
        <f t="shared" si="56"/>
        <v>0.91272935749021034</v>
      </c>
      <c r="AJ126" s="1">
        <f t="shared" si="57"/>
        <v>-4.2163793014861416E-2</v>
      </c>
      <c r="AK126" s="1">
        <f t="shared" si="58"/>
        <v>0.26703824801001591</v>
      </c>
      <c r="AL126" s="1">
        <f t="shared" si="59"/>
        <v>1.886664006182023</v>
      </c>
      <c r="AM126" s="1">
        <f t="shared" si="60"/>
        <v>1.378857271388942</v>
      </c>
      <c r="AN126" s="1">
        <f t="shared" si="68"/>
        <v>-4.6798386967519239</v>
      </c>
      <c r="AO126" s="1">
        <f t="shared" si="68"/>
        <v>-4.6798386967514487</v>
      </c>
      <c r="AP126" s="1">
        <f t="shared" si="68"/>
        <v>-4.679838696803424</v>
      </c>
      <c r="AQ126" s="1">
        <f t="shared" si="68"/>
        <v>-4.6798386911186878</v>
      </c>
      <c r="AR126" s="1">
        <f t="shared" si="68"/>
        <v>-4.6798393128852291</v>
      </c>
      <c r="AS126" s="1">
        <f t="shared" si="68"/>
        <v>-4.679771377546837</v>
      </c>
      <c r="AT126" s="1">
        <f t="shared" si="68"/>
        <v>-4.6883014783553421</v>
      </c>
      <c r="AU126" s="1">
        <f t="shared" si="62"/>
        <v>-4.9606268680758987</v>
      </c>
      <c r="AW126" s="1">
        <v>14800</v>
      </c>
      <c r="AX126" s="1">
        <f t="shared" si="34"/>
        <v>-5.1412007186989614E-2</v>
      </c>
      <c r="AY126" s="1">
        <f t="shared" si="35"/>
        <v>-6.4809767554811881E-2</v>
      </c>
      <c r="AZ126" s="1">
        <f t="shared" si="36"/>
        <v>1.3397760367822264E-2</v>
      </c>
      <c r="BA126" s="1">
        <f t="shared" si="37"/>
        <v>0.72772419876424932</v>
      </c>
      <c r="BB126" s="1">
        <f t="shared" si="38"/>
        <v>0.99405572714031798</v>
      </c>
      <c r="BC126" s="1">
        <f t="shared" si="39"/>
        <v>-2.8926373693713625</v>
      </c>
      <c r="BD126" s="1">
        <f t="shared" si="40"/>
        <v>-7.9920357227940526</v>
      </c>
      <c r="BE126" s="1">
        <f t="shared" si="44"/>
        <v>3.4725435007093086</v>
      </c>
      <c r="BF126" s="1">
        <f t="shared" si="44"/>
        <v>3.4725835778414735</v>
      </c>
      <c r="BG126" s="1">
        <f t="shared" si="44"/>
        <v>3.472432738880697</v>
      </c>
      <c r="BH126" s="1">
        <f t="shared" si="43"/>
        <v>3.4730004946351074</v>
      </c>
      <c r="BI126" s="1">
        <f t="shared" si="43"/>
        <v>3.4708640449024446</v>
      </c>
      <c r="BJ126" s="1">
        <f t="shared" si="43"/>
        <v>3.478911659574913</v>
      </c>
      <c r="BK126" s="1">
        <f t="shared" si="43"/>
        <v>3.4487106612718548</v>
      </c>
      <c r="BL126" s="1">
        <f t="shared" si="41"/>
        <v>3.5638424943369591</v>
      </c>
    </row>
    <row r="127" spans="1:64" x14ac:dyDescent="0.2">
      <c r="A127" s="1" t="s">
        <v>142</v>
      </c>
      <c r="C127" s="54">
        <v>44636.474999999999</v>
      </c>
      <c r="D127" s="54"/>
      <c r="E127" s="1">
        <f t="shared" si="46"/>
        <v>-1715.0069830370378</v>
      </c>
      <c r="F127" s="1">
        <f t="shared" si="47"/>
        <v>-1715</v>
      </c>
      <c r="G127" s="1">
        <f t="shared" si="48"/>
        <v>-4.8000000024330802E-3</v>
      </c>
      <c r="I127" s="1">
        <f t="shared" si="67"/>
        <v>-4.8000000024330802E-3</v>
      </c>
      <c r="Q127" s="112">
        <f t="shared" si="49"/>
        <v>29617.974999999999</v>
      </c>
      <c r="S127" s="2">
        <v>0.1</v>
      </c>
      <c r="Z127" s="1">
        <f t="shared" si="50"/>
        <v>-1715</v>
      </c>
      <c r="AA127" s="1">
        <f t="shared" si="51"/>
        <v>-3.1770360970176507E-3</v>
      </c>
      <c r="AB127" s="1">
        <f t="shared" si="52"/>
        <v>-6.8431563156048404E-4</v>
      </c>
      <c r="AC127" s="1">
        <f t="shared" si="53"/>
        <v>-4.8000000024330802E-3</v>
      </c>
      <c r="AE127" s="1">
        <f t="shared" si="54"/>
        <v>2.6340118382813034E-7</v>
      </c>
      <c r="AF127" s="1">
        <f t="shared" si="63"/>
        <v>-4.8000000024330802E-3</v>
      </c>
      <c r="AG127" s="2"/>
      <c r="AH127" s="1">
        <f t="shared" si="55"/>
        <v>-4.1156843708725962E-3</v>
      </c>
      <c r="AI127" s="1">
        <f t="shared" si="56"/>
        <v>0.91272935749021034</v>
      </c>
      <c r="AJ127" s="1">
        <f t="shared" si="57"/>
        <v>-4.2163793014861416E-2</v>
      </c>
      <c r="AK127" s="1">
        <f t="shared" si="58"/>
        <v>0.26703824801001591</v>
      </c>
      <c r="AL127" s="1">
        <f t="shared" si="59"/>
        <v>1.886664006182023</v>
      </c>
      <c r="AM127" s="1">
        <f t="shared" si="60"/>
        <v>1.378857271388942</v>
      </c>
      <c r="AN127" s="1">
        <f t="shared" si="68"/>
        <v>-4.6798386967519239</v>
      </c>
      <c r="AO127" s="1">
        <f t="shared" si="68"/>
        <v>-4.6798386967514487</v>
      </c>
      <c r="AP127" s="1">
        <f t="shared" si="68"/>
        <v>-4.679838696803424</v>
      </c>
      <c r="AQ127" s="1">
        <f t="shared" si="68"/>
        <v>-4.6798386911186878</v>
      </c>
      <c r="AR127" s="1">
        <f t="shared" si="68"/>
        <v>-4.6798393128852291</v>
      </c>
      <c r="AS127" s="1">
        <f t="shared" si="68"/>
        <v>-4.679771377546837</v>
      </c>
      <c r="AT127" s="1">
        <f t="shared" si="68"/>
        <v>-4.6883014783553421</v>
      </c>
      <c r="AU127" s="1">
        <f t="shared" si="62"/>
        <v>-4.9606268680758987</v>
      </c>
      <c r="AW127" s="1">
        <v>15000</v>
      </c>
      <c r="AX127" s="1">
        <f t="shared" si="34"/>
        <v>-5.2144618107114231E-2</v>
      </c>
      <c r="AY127" s="1">
        <f t="shared" si="35"/>
        <v>-6.5512676978236165E-2</v>
      </c>
      <c r="AZ127" s="1">
        <f t="shared" si="36"/>
        <v>1.3368058871121932E-2</v>
      </c>
      <c r="BA127" s="1">
        <f t="shared" si="37"/>
        <v>0.73255706479599603</v>
      </c>
      <c r="BB127" s="1">
        <f t="shared" si="38"/>
        <v>0.99890288752285994</v>
      </c>
      <c r="BC127" s="1">
        <f t="shared" si="39"/>
        <v>-2.8303955167903792</v>
      </c>
      <c r="BD127" s="1">
        <f t="shared" si="40"/>
        <v>-6.3748442501758324</v>
      </c>
      <c r="BE127" s="1">
        <f t="shared" si="44"/>
        <v>3.5543667613393204</v>
      </c>
      <c r="BF127" s="1">
        <f t="shared" si="44"/>
        <v>3.5544070059574353</v>
      </c>
      <c r="BG127" s="1">
        <f t="shared" si="44"/>
        <v>3.554250622524584</v>
      </c>
      <c r="BH127" s="1">
        <f t="shared" si="43"/>
        <v>3.5548583608306026</v>
      </c>
      <c r="BI127" s="1">
        <f t="shared" si="43"/>
        <v>3.5524974696509988</v>
      </c>
      <c r="BJ127" s="1">
        <f t="shared" si="43"/>
        <v>3.5616826463310267</v>
      </c>
      <c r="BK127" s="1">
        <f t="shared" si="43"/>
        <v>3.5261489000364827</v>
      </c>
      <c r="BL127" s="1">
        <f t="shared" si="41"/>
        <v>3.6670755474694188</v>
      </c>
    </row>
    <row r="128" spans="1:64" x14ac:dyDescent="0.2">
      <c r="A128" s="1" t="s">
        <v>150</v>
      </c>
      <c r="C128" s="54">
        <v>44663.288</v>
      </c>
      <c r="D128" s="54"/>
      <c r="E128" s="1">
        <f t="shared" si="46"/>
        <v>-1675.9994471762302</v>
      </c>
      <c r="F128" s="1">
        <f t="shared" si="47"/>
        <v>-1676</v>
      </c>
      <c r="G128" s="1">
        <f t="shared" si="48"/>
        <v>3.8000000495230779E-4</v>
      </c>
      <c r="I128" s="1">
        <f t="shared" si="67"/>
        <v>3.8000000495230779E-4</v>
      </c>
      <c r="Q128" s="112">
        <f t="shared" si="49"/>
        <v>29644.788</v>
      </c>
      <c r="S128" s="2">
        <v>0.1</v>
      </c>
      <c r="Z128" s="1">
        <f t="shared" si="50"/>
        <v>-1676</v>
      </c>
      <c r="AA128" s="1">
        <f t="shared" si="51"/>
        <v>-3.0957777344216399E-3</v>
      </c>
      <c r="AB128" s="1">
        <f t="shared" si="52"/>
        <v>4.2412251447499962E-3</v>
      </c>
      <c r="AC128" s="1">
        <f t="shared" si="53"/>
        <v>3.8000000495230779E-4</v>
      </c>
      <c r="AE128" s="1">
        <f t="shared" si="54"/>
        <v>1.2081030893527471E-6</v>
      </c>
      <c r="AF128" s="1">
        <f t="shared" si="63"/>
        <v>3.8000000495230779E-4</v>
      </c>
      <c r="AG128" s="2"/>
      <c r="AH128" s="1">
        <f t="shared" si="55"/>
        <v>-3.8612251397976884E-3</v>
      </c>
      <c r="AI128" s="1">
        <f t="shared" si="56"/>
        <v>0.90770705112729255</v>
      </c>
      <c r="AJ128" s="1">
        <f t="shared" si="57"/>
        <v>-2.3307461284880371E-2</v>
      </c>
      <c r="AK128" s="1">
        <f t="shared" si="58"/>
        <v>0.26534430940329223</v>
      </c>
      <c r="AL128" s="1">
        <f t="shared" si="59"/>
        <v>1.9055307301817808</v>
      </c>
      <c r="AM128" s="1">
        <f t="shared" si="60"/>
        <v>1.4065873023989603</v>
      </c>
      <c r="AN128" s="1">
        <f t="shared" si="68"/>
        <v>-4.6599456771871521</v>
      </c>
      <c r="AO128" s="1">
        <f t="shared" si="68"/>
        <v>-4.6599456771826224</v>
      </c>
      <c r="AP128" s="1">
        <f t="shared" si="68"/>
        <v>-4.6599456774901862</v>
      </c>
      <c r="AQ128" s="1">
        <f t="shared" si="68"/>
        <v>-4.6599456566051565</v>
      </c>
      <c r="AR128" s="1">
        <f t="shared" si="68"/>
        <v>-4.6599470748164364</v>
      </c>
      <c r="AS128" s="1">
        <f t="shared" si="68"/>
        <v>-4.6598508571612269</v>
      </c>
      <c r="AT128" s="1">
        <f t="shared" si="68"/>
        <v>-4.6668367955797985</v>
      </c>
      <c r="AU128" s="1">
        <f t="shared" si="62"/>
        <v>-4.9404964227150678</v>
      </c>
      <c r="AW128" s="1">
        <v>15200</v>
      </c>
      <c r="AX128" s="1">
        <f>AB$3+AB$4*AW128+AB$5*AW128^2+AZ128</f>
        <v>-5.2965659080350953E-2</v>
      </c>
      <c r="AY128" s="1">
        <f>AB$3+AB$4*AW128+AB$5*AW128^2</f>
        <v>-6.621335326426149E-2</v>
      </c>
      <c r="AZ128" s="1">
        <f>$AB$6*($AB$11/BA128*BB128+$AB$12)</f>
        <v>1.3247694183910535E-2</v>
      </c>
      <c r="BA128" s="1">
        <f>1+$AB$7*COS(BC128)</f>
        <v>0.73852049405219455</v>
      </c>
      <c r="BB128" s="1">
        <f>SIN(BC128+RADIANS($AB$9))</f>
        <v>0.99986684828731964</v>
      </c>
      <c r="BC128" s="1">
        <f>2*ATAN(BD128)</f>
        <v>-2.767229691194327</v>
      </c>
      <c r="BD128" s="1">
        <f>SQRT((1+$AB$7)/(1-$AB$7))*TAN(BE128/2)</f>
        <v>-5.2798687866819938</v>
      </c>
      <c r="BE128" s="1">
        <f t="shared" ref="BE128:BK131" si="69">$BL128+$AB$7*SIN(BF128)</f>
        <v>3.6367954296267881</v>
      </c>
      <c r="BF128" s="1">
        <f t="shared" si="69"/>
        <v>3.6368321760622568</v>
      </c>
      <c r="BG128" s="1">
        <f t="shared" si="69"/>
        <v>3.6366835216501499</v>
      </c>
      <c r="BH128" s="1">
        <f t="shared" si="69"/>
        <v>3.6372849633118056</v>
      </c>
      <c r="BI128" s="1">
        <f t="shared" si="69"/>
        <v>3.6348527887339186</v>
      </c>
      <c r="BJ128" s="1">
        <f t="shared" si="69"/>
        <v>3.6447081049685552</v>
      </c>
      <c r="BK128" s="1">
        <f t="shared" si="69"/>
        <v>3.6050876696829288</v>
      </c>
      <c r="BL128" s="1">
        <f>RADIANS($AB$9)+$AB$18*(AW128-AB$15)</f>
        <v>3.7703086006018784</v>
      </c>
    </row>
    <row r="129" spans="1:64" x14ac:dyDescent="0.2">
      <c r="A129" s="1" t="s">
        <v>134</v>
      </c>
      <c r="C129" s="54">
        <v>44677.733</v>
      </c>
      <c r="D129" s="54" t="s">
        <v>52</v>
      </c>
      <c r="E129" s="1">
        <f t="shared" si="46"/>
        <v>-1654.9848700864113</v>
      </c>
      <c r="F129" s="1">
        <f t="shared" si="47"/>
        <v>-1655</v>
      </c>
      <c r="G129" s="1">
        <f t="shared" si="48"/>
        <v>1.0399999999208376E-2</v>
      </c>
      <c r="I129" s="1">
        <f t="shared" si="67"/>
        <v>1.0399999999208376E-2</v>
      </c>
      <c r="Q129" s="112">
        <f t="shared" si="49"/>
        <v>29659.233</v>
      </c>
      <c r="S129" s="2">
        <v>0.1</v>
      </c>
      <c r="Z129" s="1">
        <f t="shared" si="50"/>
        <v>-1655</v>
      </c>
      <c r="AA129" s="1">
        <f t="shared" si="51"/>
        <v>-3.0519303974296834E-3</v>
      </c>
      <c r="AB129" s="1">
        <f t="shared" si="52"/>
        <v>1.4124150967824121E-2</v>
      </c>
      <c r="AC129" s="1">
        <f t="shared" si="53"/>
        <v>1.0399999999208376E-2</v>
      </c>
      <c r="AE129" s="1">
        <f t="shared" si="54"/>
        <v>1.8095443139599501E-5</v>
      </c>
      <c r="AF129" s="1">
        <f t="shared" si="63"/>
        <v>1.0399999999208376E-2</v>
      </c>
      <c r="AG129" s="2"/>
      <c r="AH129" s="1">
        <f t="shared" si="55"/>
        <v>-3.7241509686157448E-3</v>
      </c>
      <c r="AI129" s="1">
        <f t="shared" si="56"/>
        <v>0.90503884675811341</v>
      </c>
      <c r="AJ129" s="1">
        <f t="shared" si="57"/>
        <v>-1.3235737131163695E-2</v>
      </c>
      <c r="AK129" s="1">
        <f t="shared" si="58"/>
        <v>0.26440115415652254</v>
      </c>
      <c r="AL129" s="1">
        <f t="shared" si="59"/>
        <v>1.9156041786200158</v>
      </c>
      <c r="AM129" s="1">
        <f t="shared" si="60"/>
        <v>1.4216962930394152</v>
      </c>
      <c r="AN129" s="1">
        <f t="shared" si="68"/>
        <v>-4.6492792423751039</v>
      </c>
      <c r="AO129" s="1">
        <f t="shared" si="68"/>
        <v>-4.6492792423648659</v>
      </c>
      <c r="AP129" s="1">
        <f t="shared" si="68"/>
        <v>-4.6492792429426766</v>
      </c>
      <c r="AQ129" s="1">
        <f t="shared" si="68"/>
        <v>-4.6492792103313647</v>
      </c>
      <c r="AR129" s="1">
        <f t="shared" si="68"/>
        <v>-4.6492810509228075</v>
      </c>
      <c r="AS129" s="1">
        <f t="shared" si="68"/>
        <v>-4.6491772511713778</v>
      </c>
      <c r="AT129" s="1">
        <f t="shared" si="68"/>
        <v>-4.6553247887061415</v>
      </c>
      <c r="AU129" s="1">
        <f t="shared" si="62"/>
        <v>-4.9296569521361597</v>
      </c>
      <c r="AW129" s="1">
        <v>15400</v>
      </c>
      <c r="AX129" s="1">
        <f>AB$3+AB$4*AW129+AB$5*AW129^2+AZ129</f>
        <v>-5.387670150978717E-2</v>
      </c>
      <c r="AY129" s="1">
        <f>AB$3+AB$4*AW129+AB$5*AW129^2</f>
        <v>-6.6911796412887914E-2</v>
      </c>
      <c r="AZ129" s="1">
        <f>$AB$6*($AB$11/BA129*BB129+$AB$12)</f>
        <v>1.3035094903100746E-2</v>
      </c>
      <c r="BA129" s="1">
        <f>1+$AB$7*COS(BC129)</f>
        <v>0.74566156547230578</v>
      </c>
      <c r="BB129" s="1">
        <f>SIN(BC129+RADIANS($AB$9))</f>
        <v>0.99675236118054811</v>
      </c>
      <c r="BC129" s="1">
        <f>2*ATAN(BD129)</f>
        <v>-2.7029335653880886</v>
      </c>
      <c r="BD129" s="1">
        <f>SQRT((1+$AB$7)/(1-$AB$7))*TAN(BE129/2)</f>
        <v>-4.4860038917615199</v>
      </c>
      <c r="BE129" s="1">
        <f t="shared" si="69"/>
        <v>3.7199584696600496</v>
      </c>
      <c r="BF129" s="1">
        <f t="shared" si="69"/>
        <v>3.7199891523898527</v>
      </c>
      <c r="BG129" s="1">
        <f t="shared" si="69"/>
        <v>3.7198587262696163</v>
      </c>
      <c r="BH129" s="1">
        <f t="shared" si="69"/>
        <v>3.7204132182717542</v>
      </c>
      <c r="BI129" s="1">
        <f t="shared" si="69"/>
        <v>3.7180572422646487</v>
      </c>
      <c r="BJ129" s="1">
        <f t="shared" si="69"/>
        <v>3.7280927574992551</v>
      </c>
      <c r="BK129" s="1">
        <f t="shared" si="69"/>
        <v>3.6857856460775853</v>
      </c>
      <c r="BL129" s="1">
        <f>RADIANS($AB$9)+$AB$18*(AW129-AB$15)</f>
        <v>3.8735416537343381</v>
      </c>
    </row>
    <row r="130" spans="1:64" x14ac:dyDescent="0.2">
      <c r="A130" s="1" t="s">
        <v>151</v>
      </c>
      <c r="C130" s="54">
        <v>44687.334000000003</v>
      </c>
      <c r="D130" s="54"/>
      <c r="E130" s="1">
        <f t="shared" si="46"/>
        <v>-1641.0173412086401</v>
      </c>
      <c r="F130" s="1">
        <f t="shared" si="47"/>
        <v>-1641</v>
      </c>
      <c r="G130" s="1">
        <f t="shared" si="48"/>
        <v>-1.1919999997189734E-2</v>
      </c>
      <c r="I130" s="1">
        <f t="shared" si="67"/>
        <v>-1.1919999997189734E-2</v>
      </c>
      <c r="Q130" s="112">
        <f t="shared" si="49"/>
        <v>29668.834000000003</v>
      </c>
      <c r="S130" s="2">
        <v>0.1</v>
      </c>
      <c r="Z130" s="1">
        <f t="shared" si="50"/>
        <v>-1641</v>
      </c>
      <c r="AA130" s="1">
        <f t="shared" si="51"/>
        <v>-3.022672966355661E-3</v>
      </c>
      <c r="AB130" s="1">
        <f t="shared" si="52"/>
        <v>-8.2872440044747687E-3</v>
      </c>
      <c r="AC130" s="1">
        <f t="shared" si="53"/>
        <v>-1.1919999997189734E-2</v>
      </c>
      <c r="AE130" s="1">
        <f t="shared" si="54"/>
        <v>7.9162428293610655E-6</v>
      </c>
      <c r="AF130" s="1">
        <f t="shared" si="63"/>
        <v>-1.1919999997189734E-2</v>
      </c>
      <c r="AG130" s="2"/>
      <c r="AH130" s="1">
        <f t="shared" si="55"/>
        <v>-3.632755992714965E-3</v>
      </c>
      <c r="AI130" s="1">
        <f t="shared" si="56"/>
        <v>0.90327402948359214</v>
      </c>
      <c r="AJ130" s="1">
        <f t="shared" si="57"/>
        <v>-6.5532355349468318E-3</v>
      </c>
      <c r="AK130" s="1">
        <f t="shared" si="58"/>
        <v>0.26376064447143982</v>
      </c>
      <c r="AL130" s="1">
        <f t="shared" si="59"/>
        <v>1.9222870197909803</v>
      </c>
      <c r="AM130" s="1">
        <f t="shared" si="60"/>
        <v>1.4318396846921786</v>
      </c>
      <c r="AN130" s="1">
        <f t="shared" si="68"/>
        <v>-4.6421856663487109</v>
      </c>
      <c r="AO130" s="1">
        <f t="shared" si="68"/>
        <v>-4.6421856663327326</v>
      </c>
      <c r="AP130" s="1">
        <f t="shared" si="68"/>
        <v>-4.6421856671435533</v>
      </c>
      <c r="AQ130" s="1">
        <f t="shared" si="68"/>
        <v>-4.6421856259987626</v>
      </c>
      <c r="AR130" s="1">
        <f t="shared" si="68"/>
        <v>-4.6421877139065559</v>
      </c>
      <c r="AS130" s="1">
        <f t="shared" si="68"/>
        <v>-4.6420818403762025</v>
      </c>
      <c r="AT130" s="1">
        <f t="shared" si="68"/>
        <v>-4.6476680194580027</v>
      </c>
      <c r="AU130" s="1">
        <f t="shared" si="62"/>
        <v>-4.9224306384168877</v>
      </c>
      <c r="AW130" s="1">
        <v>15600</v>
      </c>
      <c r="AX130" s="1">
        <f>AB$3+AB$4*AW130+AB$5*AW130^2+AZ130</f>
        <v>-5.4879243026706562E-2</v>
      </c>
      <c r="AY130" s="1">
        <f>AB$3+AB$4*AW130+AB$5*AW130^2</f>
        <v>-6.7608006424115408E-2</v>
      </c>
      <c r="AZ130" s="1">
        <f>$AB$6*($AB$11/BA130*BB130+$AB$12)</f>
        <v>1.2728763397408849E-2</v>
      </c>
      <c r="BA130" s="1">
        <f>1+$AB$7*COS(BC130)</f>
        <v>0.75403687502662819</v>
      </c>
      <c r="BB130" s="1">
        <f>SIN(BC130+RADIANS($AB$9))</f>
        <v>0.98932273888726852</v>
      </c>
      <c r="BC130" s="1">
        <f>2*ATAN(BD130)</f>
        <v>-2.6372864749023353</v>
      </c>
      <c r="BD130" s="1">
        <f>SQRT((1+$AB$7)/(1-$AB$7))*TAN(BE130/2)</f>
        <v>-3.8814352560651391</v>
      </c>
      <c r="BE130" s="1">
        <f t="shared" si="69"/>
        <v>3.8039906187230166</v>
      </c>
      <c r="BF130" s="1">
        <f t="shared" si="69"/>
        <v>3.8040140151496957</v>
      </c>
      <c r="BG130" s="1">
        <f t="shared" si="69"/>
        <v>3.8039084019777216</v>
      </c>
      <c r="BH130" s="1">
        <f t="shared" si="69"/>
        <v>3.804385216550763</v>
      </c>
      <c r="BI130" s="1">
        <f t="shared" si="69"/>
        <v>3.802233933323492</v>
      </c>
      <c r="BJ130" s="1">
        <f t="shared" si="69"/>
        <v>3.8119689102908167</v>
      </c>
      <c r="BK130" s="1">
        <f t="shared" si="69"/>
        <v>3.7684827737531936</v>
      </c>
      <c r="BL130" s="1">
        <f>RADIANS($AB$9)+$AB$18*(AW130-AB$15)</f>
        <v>3.9767747068667978</v>
      </c>
    </row>
    <row r="131" spans="1:64" x14ac:dyDescent="0.2">
      <c r="A131" s="1" t="s">
        <v>151</v>
      </c>
      <c r="C131" s="54">
        <v>44691.457999999999</v>
      </c>
      <c r="D131" s="54"/>
      <c r="E131" s="1">
        <f t="shared" si="46"/>
        <v>-1635.017748552473</v>
      </c>
      <c r="F131" s="1">
        <f t="shared" si="47"/>
        <v>-1635</v>
      </c>
      <c r="G131" s="1">
        <f t="shared" si="48"/>
        <v>-1.2199999997392297E-2</v>
      </c>
      <c r="I131" s="1">
        <f t="shared" si="67"/>
        <v>-1.2199999997392297E-2</v>
      </c>
      <c r="Q131" s="112">
        <f t="shared" si="49"/>
        <v>29672.957999999999</v>
      </c>
      <c r="S131" s="2">
        <v>0.1</v>
      </c>
      <c r="Z131" s="1">
        <f t="shared" si="50"/>
        <v>-1635</v>
      </c>
      <c r="AA131" s="1">
        <f t="shared" si="51"/>
        <v>-3.010129096112194E-3</v>
      </c>
      <c r="AB131" s="1">
        <f t="shared" si="52"/>
        <v>-8.606414901569024E-3</v>
      </c>
      <c r="AC131" s="1">
        <f t="shared" si="53"/>
        <v>-1.2199999997392297E-2</v>
      </c>
      <c r="AE131" s="1">
        <f t="shared" si="54"/>
        <v>8.4453727182194755E-6</v>
      </c>
      <c r="AF131" s="1">
        <f t="shared" si="63"/>
        <v>-1.2199999997392297E-2</v>
      </c>
      <c r="AG131" s="2"/>
      <c r="AH131" s="1">
        <f t="shared" si="55"/>
        <v>-3.5935850958232723E-3</v>
      </c>
      <c r="AI131" s="1">
        <f t="shared" si="56"/>
        <v>0.90252109587646756</v>
      </c>
      <c r="AJ131" s="1">
        <f t="shared" si="57"/>
        <v>-3.697165037634943E-3</v>
      </c>
      <c r="AK131" s="1">
        <f t="shared" si="58"/>
        <v>0.26348330913969753</v>
      </c>
      <c r="AL131" s="1">
        <f t="shared" si="59"/>
        <v>1.9251431287710401</v>
      </c>
      <c r="AM131" s="1">
        <f t="shared" si="60"/>
        <v>1.4362044140742236</v>
      </c>
      <c r="AN131" s="1">
        <f t="shared" si="68"/>
        <v>-4.6391497925845888</v>
      </c>
      <c r="AO131" s="1">
        <f t="shared" si="68"/>
        <v>-4.6391497925656395</v>
      </c>
      <c r="AP131" s="1">
        <f t="shared" si="68"/>
        <v>-4.6391497934874115</v>
      </c>
      <c r="AQ131" s="1">
        <f t="shared" si="68"/>
        <v>-4.63914974864805</v>
      </c>
      <c r="AR131" s="1">
        <f t="shared" si="68"/>
        <v>-4.6391519298782677</v>
      </c>
      <c r="AS131" s="1">
        <f t="shared" si="68"/>
        <v>-4.6390458980288853</v>
      </c>
      <c r="AT131" s="1">
        <f t="shared" si="68"/>
        <v>-4.644390937863724</v>
      </c>
      <c r="AU131" s="1">
        <f t="shared" si="62"/>
        <v>-4.9193336468229134</v>
      </c>
      <c r="AW131" s="1">
        <v>15800</v>
      </c>
      <c r="AX131" s="1">
        <f>AB$3+AB$4*AW131+AB$5*AW131^2+AZ131</f>
        <v>-5.597468269330827E-2</v>
      </c>
      <c r="AY131" s="1">
        <f>AB$3+AB$4*AW131+AB$5*AW131^2</f>
        <v>-6.8301983297943986E-2</v>
      </c>
      <c r="AZ131" s="1">
        <f>$AB$6*($AB$11/BA131*BB131+$AB$12)</f>
        <v>1.2327300604635712E-2</v>
      </c>
      <c r="BA131" s="1">
        <f>1+$AB$7*COS(BC131)</f>
        <v>0.76371298726513359</v>
      </c>
      <c r="BB131" s="1">
        <f>SIN(BC131+RADIANS($AB$9))</f>
        <v>0.97729565286915709</v>
      </c>
      <c r="BC131" s="1">
        <f>2*ATAN(BD131)</f>
        <v>-2.5700502674328862</v>
      </c>
      <c r="BD131" s="1">
        <f>SQRT((1+$AB$7)/(1-$AB$7))*TAN(BE131/2)</f>
        <v>-3.4035232801375539</v>
      </c>
      <c r="BE131" s="1">
        <f t="shared" si="69"/>
        <v>3.8890335574053543</v>
      </c>
      <c r="BF131" s="1">
        <f t="shared" si="69"/>
        <v>3.889049734159173</v>
      </c>
      <c r="BG131" s="1">
        <f t="shared" si="69"/>
        <v>3.8889712261448772</v>
      </c>
      <c r="BH131" s="1">
        <f t="shared" si="69"/>
        <v>3.8893522897835573</v>
      </c>
      <c r="BI131" s="1">
        <f t="shared" si="69"/>
        <v>3.8875039325004406</v>
      </c>
      <c r="BJ131" s="1">
        <f t="shared" si="69"/>
        <v>3.8964992716301494</v>
      </c>
      <c r="BK131" s="1">
        <f t="shared" si="69"/>
        <v>3.8533977110749107</v>
      </c>
      <c r="BL131" s="1">
        <f>RADIANS($AB$9)+$AB$18*(AW131-AB$15)</f>
        <v>4.0800077599992575</v>
      </c>
    </row>
    <row r="132" spans="1:64" x14ac:dyDescent="0.2">
      <c r="A132" s="1" t="s">
        <v>151</v>
      </c>
      <c r="C132" s="54">
        <v>44691.474999999999</v>
      </c>
      <c r="D132" s="54"/>
      <c r="E132" s="1">
        <f t="shared" si="46"/>
        <v>-1634.9930169629595</v>
      </c>
      <c r="F132" s="1">
        <f t="shared" si="47"/>
        <v>-1635</v>
      </c>
      <c r="G132" s="1">
        <f t="shared" si="48"/>
        <v>4.8000000024330802E-3</v>
      </c>
      <c r="I132" s="1">
        <f t="shared" si="67"/>
        <v>4.8000000024330802E-3</v>
      </c>
      <c r="Q132" s="112">
        <f t="shared" si="49"/>
        <v>29672.974999999999</v>
      </c>
      <c r="S132" s="2">
        <v>0.1</v>
      </c>
      <c r="Z132" s="1">
        <f t="shared" si="50"/>
        <v>-1635</v>
      </c>
      <c r="AA132" s="1">
        <f t="shared" si="51"/>
        <v>-3.010129096112194E-3</v>
      </c>
      <c r="AB132" s="1">
        <f t="shared" si="52"/>
        <v>8.393585098256353E-3</v>
      </c>
      <c r="AC132" s="1">
        <f t="shared" si="53"/>
        <v>4.8000000024330802E-3</v>
      </c>
      <c r="AE132" s="1">
        <f t="shared" si="54"/>
        <v>6.0998116535943616E-6</v>
      </c>
      <c r="AF132" s="1">
        <f t="shared" si="63"/>
        <v>4.8000000024330802E-3</v>
      </c>
      <c r="AG132" s="2"/>
      <c r="AH132" s="1">
        <f t="shared" si="55"/>
        <v>-3.5935850958232723E-3</v>
      </c>
      <c r="AI132" s="1">
        <f t="shared" si="56"/>
        <v>0.90252109587646756</v>
      </c>
      <c r="AJ132" s="1">
        <f t="shared" si="57"/>
        <v>-3.697165037634943E-3</v>
      </c>
      <c r="AK132" s="1">
        <f t="shared" si="58"/>
        <v>0.26348330913969753</v>
      </c>
      <c r="AL132" s="1">
        <f t="shared" si="59"/>
        <v>1.9251431287710401</v>
      </c>
      <c r="AM132" s="1">
        <f t="shared" si="60"/>
        <v>1.4362044140742236</v>
      </c>
      <c r="AN132" s="1">
        <f t="shared" si="68"/>
        <v>-4.6391497925845888</v>
      </c>
      <c r="AO132" s="1">
        <f t="shared" si="68"/>
        <v>-4.6391497925656395</v>
      </c>
      <c r="AP132" s="1">
        <f t="shared" si="68"/>
        <v>-4.6391497934874115</v>
      </c>
      <c r="AQ132" s="1">
        <f t="shared" si="68"/>
        <v>-4.63914974864805</v>
      </c>
      <c r="AR132" s="1">
        <f t="shared" si="68"/>
        <v>-4.6391519298782677</v>
      </c>
      <c r="AS132" s="1">
        <f t="shared" si="68"/>
        <v>-4.6390458980288853</v>
      </c>
      <c r="AT132" s="1">
        <f t="shared" si="68"/>
        <v>-4.644390937863724</v>
      </c>
      <c r="AU132" s="1">
        <f t="shared" si="62"/>
        <v>-4.9193336468229134</v>
      </c>
      <c r="AW132" s="1">
        <v>16000</v>
      </c>
      <c r="AX132" s="1">
        <f t="shared" ref="AX132:AX138" si="70">AB$3+AB$4*AW132+AB$5*AW132^2+AZ132</f>
        <v>-5.7164285699596355E-2</v>
      </c>
      <c r="AY132" s="1">
        <f t="shared" ref="AY132:AY138" si="71">AB$3+AB$4*AW132+AB$5*AW132^2</f>
        <v>-6.8993727034373661E-2</v>
      </c>
      <c r="AZ132" s="1">
        <f t="shared" ref="AZ132:AZ138" si="72">$AB$6*($AB$11/BA132*BB132+$AB$12)</f>
        <v>1.1829441334777306E-2</v>
      </c>
      <c r="BA132" s="1">
        <f t="shared" ref="BA132:BA138" si="73">1+$AB$7*COS(BC132)</f>
        <v>0.77476684461987433</v>
      </c>
      <c r="BB132" s="1">
        <f t="shared" ref="BB132:BB138" si="74">SIN(BC132+RADIANS($AB$9))</f>
        <v>0.96033844648524158</v>
      </c>
      <c r="BC132" s="1">
        <f t="shared" ref="BC132:BC138" si="75">2*ATAN(BD132)</f>
        <v>-2.5009658217738764</v>
      </c>
      <c r="BD132" s="1">
        <f t="shared" ref="BD132:BD138" si="76">SQRT((1+$AB$7)/(1-$AB$7))*TAN(BE132/2)</f>
        <v>-3.0144336241742447</v>
      </c>
      <c r="BE132" s="1">
        <f t="shared" ref="BE132:BE138" si="77">$BL132+$AB$7*SIN(BF132)</f>
        <v>3.9752371059150784</v>
      </c>
      <c r="BF132" s="1">
        <f t="shared" ref="BF132:BF138" si="78">$BL132+$AB$7*SIN(BG132)</f>
        <v>3.9752471136057865</v>
      </c>
      <c r="BG132" s="1">
        <f t="shared" ref="BG132:BG138" si="79">$BL132+$AB$7*SIN(BH132)</f>
        <v>3.9751941191747746</v>
      </c>
      <c r="BH132" s="1">
        <f t="shared" ref="BH132:BH138" si="80">$BL132+$AB$7*SIN(BI132)</f>
        <v>3.9754747795176213</v>
      </c>
      <c r="BI132" s="1">
        <f t="shared" ref="BI132:BI138" si="81">$BL132+$AB$7*SIN(BJ132)</f>
        <v>3.9739893779595836</v>
      </c>
      <c r="BJ132" s="1">
        <f t="shared" ref="BJ132:BJ138" si="82">$BL132+$AB$7*SIN(BK132)</f>
        <v>3.9818787579045689</v>
      </c>
      <c r="BK132" s="1">
        <f t="shared" ref="BK132:BK138" si="83">$BL132+$AB$7*SIN(BL132)</f>
        <v>3.9407255020530183</v>
      </c>
      <c r="BL132" s="1">
        <f t="shared" ref="BL132:BL138" si="84">RADIANS($AB$9)+$AB$18*(AW132-AB$15)</f>
        <v>4.1832408131317171</v>
      </c>
    </row>
    <row r="133" spans="1:64" x14ac:dyDescent="0.2">
      <c r="A133" s="1" t="s">
        <v>151</v>
      </c>
      <c r="C133" s="54">
        <v>44691.476000000002</v>
      </c>
      <c r="D133" s="54"/>
      <c r="E133" s="1">
        <f t="shared" si="46"/>
        <v>-1634.9915621635707</v>
      </c>
      <c r="F133" s="1">
        <f t="shared" si="47"/>
        <v>-1635</v>
      </c>
      <c r="G133" s="1">
        <f t="shared" si="48"/>
        <v>5.8000000062747858E-3</v>
      </c>
      <c r="I133" s="1">
        <f t="shared" si="67"/>
        <v>5.8000000062747858E-3</v>
      </c>
      <c r="Q133" s="112">
        <f t="shared" si="49"/>
        <v>29672.976000000002</v>
      </c>
      <c r="S133" s="2">
        <v>0.1</v>
      </c>
      <c r="Z133" s="1">
        <f t="shared" si="50"/>
        <v>-1635</v>
      </c>
      <c r="AA133" s="1">
        <f t="shared" si="51"/>
        <v>-3.010129096112194E-3</v>
      </c>
      <c r="AB133" s="1">
        <f t="shared" si="52"/>
        <v>9.3935851020980586E-3</v>
      </c>
      <c r="AC133" s="1">
        <f t="shared" si="53"/>
        <v>5.8000000062747858E-3</v>
      </c>
      <c r="AE133" s="1">
        <f t="shared" si="54"/>
        <v>7.761837480072603E-6</v>
      </c>
      <c r="AF133" s="1">
        <f t="shared" si="63"/>
        <v>5.8000000062747858E-3</v>
      </c>
      <c r="AG133" s="2"/>
      <c r="AH133" s="1">
        <f t="shared" si="55"/>
        <v>-3.5935850958232723E-3</v>
      </c>
      <c r="AI133" s="1">
        <f t="shared" si="56"/>
        <v>0.90252109587646756</v>
      </c>
      <c r="AJ133" s="1">
        <f t="shared" si="57"/>
        <v>-3.697165037634943E-3</v>
      </c>
      <c r="AK133" s="1">
        <f t="shared" si="58"/>
        <v>0.26348330913969753</v>
      </c>
      <c r="AL133" s="1">
        <f t="shared" si="59"/>
        <v>1.9251431287710401</v>
      </c>
      <c r="AM133" s="1">
        <f t="shared" si="60"/>
        <v>1.4362044140742236</v>
      </c>
      <c r="AN133" s="1">
        <f t="shared" ref="AN133:AT148" si="85">$AU133+$AB$7*SIN(AO133)</f>
        <v>-4.6391497925845888</v>
      </c>
      <c r="AO133" s="1">
        <f t="shared" si="85"/>
        <v>-4.6391497925656395</v>
      </c>
      <c r="AP133" s="1">
        <f t="shared" si="85"/>
        <v>-4.6391497934874115</v>
      </c>
      <c r="AQ133" s="1">
        <f t="shared" si="85"/>
        <v>-4.63914974864805</v>
      </c>
      <c r="AR133" s="1">
        <f t="shared" si="85"/>
        <v>-4.6391519298782677</v>
      </c>
      <c r="AS133" s="1">
        <f t="shared" si="85"/>
        <v>-4.6390458980288853</v>
      </c>
      <c r="AT133" s="1">
        <f t="shared" si="85"/>
        <v>-4.644390937863724</v>
      </c>
      <c r="AU133" s="1">
        <f t="shared" si="62"/>
        <v>-4.9193336468229134</v>
      </c>
      <c r="AW133" s="1">
        <v>16200</v>
      </c>
      <c r="AX133" s="1">
        <f t="shared" si="70"/>
        <v>-5.8449134404743336E-2</v>
      </c>
      <c r="AY133" s="1">
        <f t="shared" si="71"/>
        <v>-6.9683237633404407E-2</v>
      </c>
      <c r="AZ133" s="1">
        <f t="shared" si="72"/>
        <v>1.1234103228661075E-2</v>
      </c>
      <c r="BA133" s="1">
        <f t="shared" si="73"/>
        <v>0.78728604161987037</v>
      </c>
      <c r="BB133" s="1">
        <f t="shared" si="74"/>
        <v>0.9380631034532344</v>
      </c>
      <c r="BC133" s="1">
        <f t="shared" si="75"/>
        <v>-2.4297492017306315</v>
      </c>
      <c r="BD133" s="1">
        <f t="shared" si="76"/>
        <v>-2.6899517347311908</v>
      </c>
      <c r="BE133" s="1">
        <f t="shared" si="77"/>
        <v>4.0627604237701407</v>
      </c>
      <c r="BF133" s="1">
        <f t="shared" si="78"/>
        <v>4.0627658448815991</v>
      </c>
      <c r="BG133" s="1">
        <f t="shared" si="79"/>
        <v>4.0627339444532913</v>
      </c>
      <c r="BH133" s="1">
        <f t="shared" si="80"/>
        <v>4.0629216811806375</v>
      </c>
      <c r="BI133" s="1">
        <f t="shared" si="81"/>
        <v>4.061817500604362</v>
      </c>
      <c r="BJ133" s="1">
        <f t="shared" si="82"/>
        <v>4.0683350192885861</v>
      </c>
      <c r="BK133" s="1">
        <f t="shared" si="83"/>
        <v>4.0306354995918863</v>
      </c>
      <c r="BL133" s="1">
        <f t="shared" si="84"/>
        <v>4.2864738662641768</v>
      </c>
    </row>
    <row r="134" spans="1:64" x14ac:dyDescent="0.2">
      <c r="A134" s="1" t="s">
        <v>152</v>
      </c>
      <c r="C134" s="54">
        <v>44744.4</v>
      </c>
      <c r="D134" s="54"/>
      <c r="E134" s="1">
        <f t="shared" si="46"/>
        <v>-1557.9977596089443</v>
      </c>
      <c r="F134" s="1">
        <f t="shared" si="47"/>
        <v>-1558</v>
      </c>
      <c r="G134" s="1">
        <f t="shared" si="48"/>
        <v>1.5400000047520734E-3</v>
      </c>
      <c r="I134" s="1">
        <f t="shared" si="67"/>
        <v>1.5400000047520734E-3</v>
      </c>
      <c r="Q134" s="112">
        <f t="shared" si="49"/>
        <v>29725.9</v>
      </c>
      <c r="S134" s="2">
        <v>0.1</v>
      </c>
      <c r="Z134" s="1">
        <f t="shared" si="50"/>
        <v>-1558</v>
      </c>
      <c r="AA134" s="1">
        <f t="shared" si="51"/>
        <v>-2.8490525171773538E-3</v>
      </c>
      <c r="AB134" s="1">
        <f t="shared" si="52"/>
        <v>4.6309734127522265E-3</v>
      </c>
      <c r="AC134" s="1">
        <f t="shared" si="53"/>
        <v>1.5400000047520734E-3</v>
      </c>
      <c r="AE134" s="1">
        <f t="shared" si="54"/>
        <v>1.9263782040255071E-6</v>
      </c>
      <c r="AF134" s="1">
        <f t="shared" si="63"/>
        <v>1.5400000047520734E-3</v>
      </c>
      <c r="AG134" s="2"/>
      <c r="AH134" s="1">
        <f t="shared" si="55"/>
        <v>-3.0909734080001535E-3</v>
      </c>
      <c r="AI134" s="1">
        <f t="shared" si="56"/>
        <v>0.893039284696027</v>
      </c>
      <c r="AJ134" s="1">
        <f t="shared" si="57"/>
        <v>3.2534275654425869E-2</v>
      </c>
      <c r="AK134" s="1">
        <f t="shared" si="58"/>
        <v>0.25977874494652697</v>
      </c>
      <c r="AL134" s="1">
        <f t="shared" si="59"/>
        <v>1.9613803200965485</v>
      </c>
      <c r="AM134" s="1">
        <f t="shared" si="60"/>
        <v>1.4931849134986099</v>
      </c>
      <c r="AN134" s="1">
        <f t="shared" si="85"/>
        <v>-4.6004114248432852</v>
      </c>
      <c r="AO134" s="1">
        <f t="shared" si="85"/>
        <v>-4.6004114247760448</v>
      </c>
      <c r="AP134" s="1">
        <f t="shared" si="85"/>
        <v>-4.600411426917935</v>
      </c>
      <c r="AQ134" s="1">
        <f t="shared" si="85"/>
        <v>-4.6004113586895423</v>
      </c>
      <c r="AR134" s="1">
        <f t="shared" si="85"/>
        <v>-4.6004135320770079</v>
      </c>
      <c r="AS134" s="1">
        <f t="shared" si="85"/>
        <v>-4.6003443203417707</v>
      </c>
      <c r="AT134" s="1">
        <f t="shared" si="85"/>
        <v>-4.6025697060168289</v>
      </c>
      <c r="AU134" s="1">
        <f t="shared" si="62"/>
        <v>-4.879588921366917</v>
      </c>
      <c r="AW134" s="1">
        <v>16400</v>
      </c>
      <c r="AX134" s="1">
        <f t="shared" si="70"/>
        <v>-5.9830061654475394E-2</v>
      </c>
      <c r="AY134" s="1">
        <f t="shared" si="71"/>
        <v>-7.0370515095036223E-2</v>
      </c>
      <c r="AZ134" s="1">
        <f t="shared" si="72"/>
        <v>1.0540453440560826E-2</v>
      </c>
      <c r="BA134" s="1">
        <f t="shared" si="73"/>
        <v>0.80136882263415754</v>
      </c>
      <c r="BB134" s="1">
        <f t="shared" si="74"/>
        <v>0.9100211452226008</v>
      </c>
      <c r="BC134" s="1">
        <f t="shared" si="75"/>
        <v>-2.3560874165500971</v>
      </c>
      <c r="BD134" s="1">
        <f t="shared" si="76"/>
        <v>-2.4138480373350735</v>
      </c>
      <c r="BE134" s="1">
        <f t="shared" si="77"/>
        <v>4.1517731893440519</v>
      </c>
      <c r="BF134" s="1">
        <f t="shared" si="78"/>
        <v>4.1517756733476583</v>
      </c>
      <c r="BG134" s="1">
        <f t="shared" si="79"/>
        <v>4.1517590443446366</v>
      </c>
      <c r="BH134" s="1">
        <f t="shared" si="80"/>
        <v>4.1518703745369958</v>
      </c>
      <c r="BI134" s="1">
        <f t="shared" si="81"/>
        <v>4.1511254014085033</v>
      </c>
      <c r="BJ134" s="1">
        <f t="shared" si="82"/>
        <v>4.1561274016911778</v>
      </c>
      <c r="BK134" s="1">
        <f t="shared" si="83"/>
        <v>4.1232695622876179</v>
      </c>
      <c r="BL134" s="1">
        <f t="shared" si="84"/>
        <v>4.3897069193966365</v>
      </c>
    </row>
    <row r="135" spans="1:64" x14ac:dyDescent="0.2">
      <c r="A135" s="1" t="s">
        <v>153</v>
      </c>
      <c r="C135" s="54">
        <v>44744.409</v>
      </c>
      <c r="D135" s="54"/>
      <c r="E135" s="1">
        <f t="shared" si="46"/>
        <v>-1557.9846664144984</v>
      </c>
      <c r="F135" s="1">
        <f t="shared" si="47"/>
        <v>-1558</v>
      </c>
      <c r="G135" s="1">
        <f t="shared" si="48"/>
        <v>1.0540000002947636E-2</v>
      </c>
      <c r="I135" s="1">
        <f t="shared" si="67"/>
        <v>1.0540000002947636E-2</v>
      </c>
      <c r="Q135" s="112">
        <f t="shared" si="49"/>
        <v>29725.909</v>
      </c>
      <c r="S135" s="2">
        <v>0.1</v>
      </c>
      <c r="Z135" s="1">
        <f t="shared" si="50"/>
        <v>-1558</v>
      </c>
      <c r="AA135" s="1">
        <f t="shared" si="51"/>
        <v>-2.8490525171773538E-3</v>
      </c>
      <c r="AB135" s="1">
        <f t="shared" si="52"/>
        <v>1.3630973410947789E-2</v>
      </c>
      <c r="AC135" s="1">
        <f t="shared" si="53"/>
        <v>1.0540000002947636E-2</v>
      </c>
      <c r="AE135" s="1">
        <f t="shared" si="54"/>
        <v>1.7926672738666536E-5</v>
      </c>
      <c r="AF135" s="1">
        <f t="shared" si="63"/>
        <v>1.0540000002947636E-2</v>
      </c>
      <c r="AG135" s="2"/>
      <c r="AH135" s="1">
        <f t="shared" si="55"/>
        <v>-3.0909734080001535E-3</v>
      </c>
      <c r="AI135" s="1">
        <f t="shared" si="56"/>
        <v>0.893039284696027</v>
      </c>
      <c r="AJ135" s="1">
        <f t="shared" si="57"/>
        <v>3.2534275654425869E-2</v>
      </c>
      <c r="AK135" s="1">
        <f t="shared" si="58"/>
        <v>0.25977874494652697</v>
      </c>
      <c r="AL135" s="1">
        <f t="shared" si="59"/>
        <v>1.9613803200965485</v>
      </c>
      <c r="AM135" s="1">
        <f t="shared" si="60"/>
        <v>1.4931849134986099</v>
      </c>
      <c r="AN135" s="1">
        <f t="shared" si="85"/>
        <v>-4.6004114248432852</v>
      </c>
      <c r="AO135" s="1">
        <f t="shared" si="85"/>
        <v>-4.6004114247760448</v>
      </c>
      <c r="AP135" s="1">
        <f t="shared" si="85"/>
        <v>-4.600411426917935</v>
      </c>
      <c r="AQ135" s="1">
        <f t="shared" si="85"/>
        <v>-4.6004113586895423</v>
      </c>
      <c r="AR135" s="1">
        <f t="shared" si="85"/>
        <v>-4.6004135320770079</v>
      </c>
      <c r="AS135" s="1">
        <f t="shared" si="85"/>
        <v>-4.6003443203417707</v>
      </c>
      <c r="AT135" s="1">
        <f t="shared" si="85"/>
        <v>-4.6025697060168289</v>
      </c>
      <c r="AU135" s="1">
        <f t="shared" si="62"/>
        <v>-4.879588921366917</v>
      </c>
      <c r="AW135" s="1">
        <v>16600</v>
      </c>
      <c r="AX135" s="1">
        <f t="shared" si="70"/>
        <v>-6.1307561287799343E-2</v>
      </c>
      <c r="AY135" s="1">
        <f t="shared" si="71"/>
        <v>-7.1055559419269124E-2</v>
      </c>
      <c r="AZ135" s="1">
        <f t="shared" si="72"/>
        <v>9.7479981314697785E-3</v>
      </c>
      <c r="BA135" s="1">
        <f t="shared" si="73"/>
        <v>0.8171235908609471</v>
      </c>
      <c r="BB135" s="1">
        <f t="shared" si="74"/>
        <v>0.87569893865423254</v>
      </c>
      <c r="BC135" s="1">
        <f t="shared" si="75"/>
        <v>-2.2796337783832823</v>
      </c>
      <c r="BD135" s="1">
        <f t="shared" si="76"/>
        <v>-2.1748255128622147</v>
      </c>
      <c r="BE135" s="1">
        <f t="shared" si="77"/>
        <v>4.2424567286494153</v>
      </c>
      <c r="BF135" s="1">
        <f t="shared" si="78"/>
        <v>4.2424576376482381</v>
      </c>
      <c r="BG135" s="1">
        <f t="shared" si="79"/>
        <v>4.242450492341451</v>
      </c>
      <c r="BH135" s="1">
        <f t="shared" si="80"/>
        <v>4.2425066616917562</v>
      </c>
      <c r="BI135" s="1">
        <f t="shared" si="81"/>
        <v>4.2420652810767132</v>
      </c>
      <c r="BJ135" s="1">
        <f t="shared" si="82"/>
        <v>4.2455440684331212</v>
      </c>
      <c r="BK135" s="1">
        <f t="shared" si="83"/>
        <v>4.2187405439741479</v>
      </c>
      <c r="BL135" s="1">
        <f t="shared" si="84"/>
        <v>4.4929399725290962</v>
      </c>
    </row>
    <row r="136" spans="1:64" x14ac:dyDescent="0.2">
      <c r="A136" s="1" t="s">
        <v>134</v>
      </c>
      <c r="C136" s="54">
        <v>44778.754999999997</v>
      </c>
      <c r="D136" s="54" t="s">
        <v>52</v>
      </c>
      <c r="E136" s="1">
        <f t="shared" si="46"/>
        <v>-1508.0181268003146</v>
      </c>
      <c r="F136" s="1">
        <f t="shared" si="47"/>
        <v>-1508</v>
      </c>
      <c r="G136" s="1">
        <f t="shared" si="48"/>
        <v>-1.2459999998100102E-2</v>
      </c>
      <c r="I136" s="1">
        <f t="shared" si="67"/>
        <v>-1.2459999998100102E-2</v>
      </c>
      <c r="Q136" s="112">
        <f t="shared" si="49"/>
        <v>29760.254999999997</v>
      </c>
      <c r="S136" s="2">
        <v>0.1</v>
      </c>
      <c r="Z136" s="1">
        <f t="shared" si="50"/>
        <v>-1508</v>
      </c>
      <c r="AA136" s="1">
        <f t="shared" si="51"/>
        <v>-2.7445828541021611E-3</v>
      </c>
      <c r="AB136" s="1">
        <f t="shared" si="52"/>
        <v>-9.6950950426267501E-3</v>
      </c>
      <c r="AC136" s="1">
        <f t="shared" si="53"/>
        <v>-1.2459999998100102E-2</v>
      </c>
      <c r="AE136" s="1">
        <f t="shared" si="54"/>
        <v>9.4389330281889099E-6</v>
      </c>
      <c r="AF136" s="1">
        <f t="shared" si="63"/>
        <v>-1.2459999998100102E-2</v>
      </c>
      <c r="AG136" s="2"/>
      <c r="AH136" s="1">
        <f t="shared" si="55"/>
        <v>-2.7649049554733527E-3</v>
      </c>
      <c r="AI136" s="1">
        <f t="shared" si="56"/>
        <v>0.88706029666890629</v>
      </c>
      <c r="AJ136" s="1">
        <f t="shared" si="57"/>
        <v>5.5639140170900138E-2</v>
      </c>
      <c r="AK136" s="1">
        <f t="shared" si="58"/>
        <v>0.25723571749625829</v>
      </c>
      <c r="AL136" s="1">
        <f t="shared" si="59"/>
        <v>1.984508189610791</v>
      </c>
      <c r="AM136" s="1">
        <f t="shared" si="60"/>
        <v>1.5311897378116142</v>
      </c>
      <c r="AN136" s="1">
        <f t="shared" si="85"/>
        <v>-4.5754727881273531</v>
      </c>
      <c r="AO136" s="1">
        <f t="shared" si="85"/>
        <v>-4.5754727881123509</v>
      </c>
      <c r="AP136" s="1">
        <f t="shared" si="85"/>
        <v>-4.57547278850359</v>
      </c>
      <c r="AQ136" s="1">
        <f t="shared" si="85"/>
        <v>-4.575472778300389</v>
      </c>
      <c r="AR136" s="1">
        <f t="shared" si="85"/>
        <v>-4.5754730443917877</v>
      </c>
      <c r="AS136" s="1">
        <f t="shared" si="85"/>
        <v>-4.5754661051070773</v>
      </c>
      <c r="AT136" s="1">
        <f t="shared" si="85"/>
        <v>-4.5756471862044599</v>
      </c>
      <c r="AU136" s="1">
        <f t="shared" si="62"/>
        <v>-4.853780658083803</v>
      </c>
      <c r="AW136" s="1">
        <v>16800</v>
      </c>
      <c r="AX136" s="1">
        <f t="shared" si="70"/>
        <v>-6.2881669532619741E-2</v>
      </c>
      <c r="AY136" s="1">
        <f t="shared" si="71"/>
        <v>-7.1738370606103108E-2</v>
      </c>
      <c r="AZ136" s="1">
        <f t="shared" si="72"/>
        <v>8.8567010734833633E-3</v>
      </c>
      <c r="BA136" s="1">
        <f t="shared" si="73"/>
        <v>0.83466761216770458</v>
      </c>
      <c r="BB136" s="1">
        <f t="shared" si="74"/>
        <v>0.83451421988908259</v>
      </c>
      <c r="BC136" s="1">
        <f t="shared" si="75"/>
        <v>-2.2000028917063617</v>
      </c>
      <c r="BD136" s="1">
        <f t="shared" si="76"/>
        <v>-1.9647666845206513</v>
      </c>
      <c r="BE136" s="1">
        <f t="shared" si="77"/>
        <v>4.3350050414690937</v>
      </c>
      <c r="BF136" s="1">
        <f t="shared" si="78"/>
        <v>4.3350052807417514</v>
      </c>
      <c r="BG136" s="1">
        <f t="shared" si="79"/>
        <v>4.3350029694342682</v>
      </c>
      <c r="BH136" s="1">
        <f t="shared" si="80"/>
        <v>4.3350252965869576</v>
      </c>
      <c r="BI136" s="1">
        <f t="shared" si="81"/>
        <v>4.3348096696178953</v>
      </c>
      <c r="BJ136" s="1">
        <f t="shared" si="82"/>
        <v>4.3368970395118591</v>
      </c>
      <c r="BK136" s="1">
        <f t="shared" si="83"/>
        <v>4.3171310921005137</v>
      </c>
      <c r="BL136" s="1">
        <f t="shared" si="84"/>
        <v>4.5961730256615558</v>
      </c>
    </row>
    <row r="137" spans="1:64" x14ac:dyDescent="0.2">
      <c r="A137" s="1" t="s">
        <v>134</v>
      </c>
      <c r="C137" s="54">
        <v>44958.862000000001</v>
      </c>
      <c r="D137" s="54" t="s">
        <v>52</v>
      </c>
      <c r="E137" s="1">
        <f t="shared" si="46"/>
        <v>-1245.9985742965996</v>
      </c>
      <c r="F137" s="1">
        <f t="shared" si="47"/>
        <v>-1246</v>
      </c>
      <c r="G137" s="1">
        <f t="shared" si="48"/>
        <v>9.8000000434694812E-4</v>
      </c>
      <c r="I137" s="1">
        <f t="shared" si="67"/>
        <v>9.8000000434694812E-4</v>
      </c>
      <c r="Q137" s="112">
        <f t="shared" si="49"/>
        <v>29940.362000000001</v>
      </c>
      <c r="S137" s="2">
        <v>0.1</v>
      </c>
      <c r="Z137" s="1">
        <f t="shared" si="50"/>
        <v>-1246</v>
      </c>
      <c r="AA137" s="1">
        <f t="shared" si="51"/>
        <v>-2.2064797632791221E-3</v>
      </c>
      <c r="AB137" s="1">
        <f t="shared" si="52"/>
        <v>2.0479060320650459E-3</v>
      </c>
      <c r="AC137" s="1">
        <f t="shared" si="53"/>
        <v>9.8000000434694812E-4</v>
      </c>
      <c r="AE137" s="1">
        <f t="shared" si="54"/>
        <v>1.0153653309490296E-6</v>
      </c>
      <c r="AF137" s="1">
        <f t="shared" si="63"/>
        <v>9.8000000434694812E-4</v>
      </c>
      <c r="AG137" s="2"/>
      <c r="AH137" s="1">
        <f t="shared" si="55"/>
        <v>-1.0679060277180978E-3</v>
      </c>
      <c r="AI137" s="1">
        <f t="shared" si="56"/>
        <v>0.85795197797834732</v>
      </c>
      <c r="AJ137" s="1">
        <f t="shared" si="57"/>
        <v>0.17121150375036037</v>
      </c>
      <c r="AK137" s="1">
        <f t="shared" si="58"/>
        <v>0.24237976479909853</v>
      </c>
      <c r="AL137" s="1">
        <f t="shared" si="59"/>
        <v>2.1008995008692497</v>
      </c>
      <c r="AM137" s="1">
        <f t="shared" si="60"/>
        <v>1.7451333442378618</v>
      </c>
      <c r="AN137" s="1">
        <f t="shared" si="85"/>
        <v>-4.4474133815707777</v>
      </c>
      <c r="AO137" s="1">
        <f t="shared" si="85"/>
        <v>-4.4474134046310922</v>
      </c>
      <c r="AP137" s="1">
        <f t="shared" si="85"/>
        <v>-4.4474130911984178</v>
      </c>
      <c r="AQ137" s="1">
        <f t="shared" si="85"/>
        <v>-4.447417351363967</v>
      </c>
      <c r="AR137" s="1">
        <f t="shared" si="85"/>
        <v>-4.4473594530705745</v>
      </c>
      <c r="AS137" s="1">
        <f t="shared" si="85"/>
        <v>-4.4481473866702199</v>
      </c>
      <c r="AT137" s="1">
        <f t="shared" si="85"/>
        <v>-4.4376136948608345</v>
      </c>
      <c r="AU137" s="1">
        <f t="shared" si="62"/>
        <v>-4.7185453584802808</v>
      </c>
      <c r="AW137" s="1">
        <v>17000</v>
      </c>
      <c r="AX137" s="1">
        <f t="shared" si="70"/>
        <v>-6.4551809459274134E-2</v>
      </c>
      <c r="AY137" s="1">
        <f t="shared" si="71"/>
        <v>-7.241894865553819E-2</v>
      </c>
      <c r="AZ137" s="1">
        <f t="shared" si="72"/>
        <v>7.8671391962640592E-3</v>
      </c>
      <c r="BA137" s="1">
        <f t="shared" si="73"/>
        <v>0.85412444539562982</v>
      </c>
      <c r="BB137" s="1">
        <f t="shared" si="74"/>
        <v>0.78581514457977153</v>
      </c>
      <c r="BC137" s="1">
        <f t="shared" si="75"/>
        <v>-2.11676539703774</v>
      </c>
      <c r="BD137" s="1">
        <f t="shared" si="76"/>
        <v>-1.7776772314273599</v>
      </c>
      <c r="BE137" s="1">
        <f t="shared" si="77"/>
        <v>4.4296256293801832</v>
      </c>
      <c r="BF137" s="1">
        <f t="shared" si="78"/>
        <v>4.4296256655330071</v>
      </c>
      <c r="BG137" s="1">
        <f t="shared" si="79"/>
        <v>4.4296252043081044</v>
      </c>
      <c r="BH137" s="1">
        <f t="shared" si="80"/>
        <v>4.4296310885066221</v>
      </c>
      <c r="BI137" s="1">
        <f t="shared" si="81"/>
        <v>4.4295560282253463</v>
      </c>
      <c r="BJ137" s="1">
        <f t="shared" si="82"/>
        <v>4.430514974179192</v>
      </c>
      <c r="BK137" s="1">
        <f t="shared" si="83"/>
        <v>4.4184927677336887</v>
      </c>
      <c r="BL137" s="1">
        <f t="shared" si="84"/>
        <v>4.6994060787940155</v>
      </c>
    </row>
    <row r="138" spans="1:64" x14ac:dyDescent="0.2">
      <c r="A138" s="1" t="s">
        <v>151</v>
      </c>
      <c r="C138" s="54">
        <v>45001.474000000002</v>
      </c>
      <c r="D138" s="54"/>
      <c r="E138" s="1">
        <f t="shared" si="46"/>
        <v>-1184.0066629811686</v>
      </c>
      <c r="F138" s="1">
        <f t="shared" si="47"/>
        <v>-1184</v>
      </c>
      <c r="G138" s="1">
        <f t="shared" si="48"/>
        <v>-4.5799999934388325E-3</v>
      </c>
      <c r="I138" s="1">
        <f t="shared" si="67"/>
        <v>-4.5799999934388325E-3</v>
      </c>
      <c r="Q138" s="112">
        <f t="shared" si="49"/>
        <v>29982.974000000002</v>
      </c>
      <c r="S138" s="2">
        <v>0.1</v>
      </c>
      <c r="Z138" s="1">
        <f t="shared" si="50"/>
        <v>-1184</v>
      </c>
      <c r="AA138" s="1">
        <f t="shared" si="51"/>
        <v>-2.0830897901611802E-3</v>
      </c>
      <c r="AB138" s="1">
        <f t="shared" si="52"/>
        <v>-3.909165724334745E-3</v>
      </c>
      <c r="AC138" s="1">
        <f t="shared" si="53"/>
        <v>-4.5799999934388325E-3</v>
      </c>
      <c r="AE138" s="1">
        <f t="shared" si="54"/>
        <v>6.2345605632320478E-7</v>
      </c>
      <c r="AF138" s="1">
        <f t="shared" si="63"/>
        <v>-4.5799999934388325E-3</v>
      </c>
      <c r="AG138" s="2"/>
      <c r="AH138" s="1">
        <f t="shared" si="55"/>
        <v>-6.7083426910408757E-4</v>
      </c>
      <c r="AI138" s="1">
        <f t="shared" si="56"/>
        <v>0.85159148913797722</v>
      </c>
      <c r="AJ138" s="1">
        <f t="shared" si="57"/>
        <v>0.19720793240732026</v>
      </c>
      <c r="AK138" s="1">
        <f t="shared" si="58"/>
        <v>0.23853826705173978</v>
      </c>
      <c r="AL138" s="1">
        <f t="shared" si="59"/>
        <v>2.1273494054254201</v>
      </c>
      <c r="AM138" s="1">
        <f t="shared" si="60"/>
        <v>1.7999019765943074</v>
      </c>
      <c r="AN138" s="1">
        <f t="shared" si="85"/>
        <v>-4.4177153529531612</v>
      </c>
      <c r="AO138" s="1">
        <f t="shared" si="85"/>
        <v>-4.4177154008024591</v>
      </c>
      <c r="AP138" s="1">
        <f t="shared" si="85"/>
        <v>-4.4177148143558629</v>
      </c>
      <c r="AQ138" s="1">
        <f t="shared" si="85"/>
        <v>-4.4177220019921615</v>
      </c>
      <c r="AR138" s="1">
        <f t="shared" si="85"/>
        <v>-4.417633920260446</v>
      </c>
      <c r="AS138" s="1">
        <f t="shared" si="85"/>
        <v>-4.4187150969408906</v>
      </c>
      <c r="AT138" s="1">
        <f t="shared" si="85"/>
        <v>-4.405699953493734</v>
      </c>
      <c r="AU138" s="1">
        <f t="shared" si="62"/>
        <v>-4.6865431120092182</v>
      </c>
      <c r="AW138" s="1">
        <v>17200</v>
      </c>
      <c r="AX138" s="1">
        <f t="shared" si="70"/>
        <v>-6.6316588750793548E-2</v>
      </c>
      <c r="AY138" s="1">
        <f t="shared" si="71"/>
        <v>-7.3097293567574328E-2</v>
      </c>
      <c r="AZ138" s="1">
        <f t="shared" si="72"/>
        <v>6.7807048167807761E-3</v>
      </c>
      <c r="BA138" s="1">
        <f t="shared" si="73"/>
        <v>0.8756194132708528</v>
      </c>
      <c r="BB138" s="1">
        <f t="shared" si="74"/>
        <v>0.72888394605924101</v>
      </c>
      <c r="BC138" s="1">
        <f t="shared" si="75"/>
        <v>-2.0294427452234158</v>
      </c>
      <c r="BD138" s="1">
        <f t="shared" si="76"/>
        <v>-1.609023189359412</v>
      </c>
      <c r="BE138" s="1">
        <f t="shared" si="77"/>
        <v>4.5265399574999821</v>
      </c>
      <c r="BF138" s="1">
        <f t="shared" si="78"/>
        <v>4.526539958978729</v>
      </c>
      <c r="BG138" s="1">
        <f t="shared" si="79"/>
        <v>4.5265399304929783</v>
      </c>
      <c r="BH138" s="1">
        <f t="shared" si="80"/>
        <v>4.5265404792271378</v>
      </c>
      <c r="BI138" s="1">
        <f t="shared" si="81"/>
        <v>4.5265299089894437</v>
      </c>
      <c r="BJ138" s="1">
        <f t="shared" si="82"/>
        <v>4.5267336275676744</v>
      </c>
      <c r="BK138" s="1">
        <f t="shared" si="83"/>
        <v>4.5228454965568616</v>
      </c>
      <c r="BL138" s="1">
        <f t="shared" si="84"/>
        <v>4.8026391319264752</v>
      </c>
    </row>
    <row r="139" spans="1:64" x14ac:dyDescent="0.2">
      <c r="A139" s="1" t="s">
        <v>154</v>
      </c>
      <c r="C139" s="54">
        <v>45006.296999999999</v>
      </c>
      <c r="D139" s="54"/>
      <c r="E139" s="1">
        <f t="shared" si="46"/>
        <v>-1176.9901655561682</v>
      </c>
      <c r="F139" s="1">
        <f t="shared" si="47"/>
        <v>-1177</v>
      </c>
      <c r="G139" s="1">
        <f t="shared" si="48"/>
        <v>6.7600000038510188E-3</v>
      </c>
      <c r="I139" s="1">
        <f t="shared" si="67"/>
        <v>6.7600000038510188E-3</v>
      </c>
      <c r="Q139" s="112">
        <f t="shared" si="49"/>
        <v>29987.796999999999</v>
      </c>
      <c r="S139" s="2">
        <v>0.1</v>
      </c>
      <c r="Z139" s="1">
        <f t="shared" si="50"/>
        <v>-1177</v>
      </c>
      <c r="AA139" s="1">
        <f t="shared" si="51"/>
        <v>-2.0692861570901322E-3</v>
      </c>
      <c r="AB139" s="1">
        <f t="shared" si="52"/>
        <v>7.3861445660241302E-3</v>
      </c>
      <c r="AC139" s="1">
        <f t="shared" si="53"/>
        <v>6.7600000038510188E-3</v>
      </c>
      <c r="AE139" s="1">
        <f t="shared" si="54"/>
        <v>7.7956294111786947E-6</v>
      </c>
      <c r="AF139" s="1">
        <f t="shared" si="63"/>
        <v>6.7600000038510188E-3</v>
      </c>
      <c r="AG139" s="2"/>
      <c r="AH139" s="1">
        <f t="shared" si="55"/>
        <v>-6.2614456217311104E-4</v>
      </c>
      <c r="AI139" s="1">
        <f t="shared" si="56"/>
        <v>0.85088565234039115</v>
      </c>
      <c r="AJ139" s="1">
        <f t="shared" si="57"/>
        <v>0.2001106413422061</v>
      </c>
      <c r="AK139" s="1">
        <f t="shared" si="58"/>
        <v>0.2380976737945576</v>
      </c>
      <c r="AL139" s="1">
        <f t="shared" si="59"/>
        <v>2.1303111471705813</v>
      </c>
      <c r="AM139" s="1">
        <f t="shared" si="60"/>
        <v>1.8061971303779421</v>
      </c>
      <c r="AN139" s="1">
        <f t="shared" si="85"/>
        <v>-4.4143761460368154</v>
      </c>
      <c r="AO139" s="1">
        <f t="shared" si="85"/>
        <v>-4.4143761976592923</v>
      </c>
      <c r="AP139" s="1">
        <f t="shared" si="85"/>
        <v>-4.4143755718498419</v>
      </c>
      <c r="AQ139" s="1">
        <f t="shared" si="85"/>
        <v>-4.4143831585045721</v>
      </c>
      <c r="AR139" s="1">
        <f t="shared" si="85"/>
        <v>-4.4142911985223909</v>
      </c>
      <c r="AS139" s="1">
        <f t="shared" si="85"/>
        <v>-4.4154077335312412</v>
      </c>
      <c r="AT139" s="1">
        <f t="shared" si="85"/>
        <v>-4.4021148621944359</v>
      </c>
      <c r="AU139" s="1">
        <f t="shared" si="62"/>
        <v>-4.6829299551495822</v>
      </c>
    </row>
    <row r="140" spans="1:64" x14ac:dyDescent="0.2">
      <c r="A140" s="1" t="s">
        <v>151</v>
      </c>
      <c r="C140" s="54">
        <v>45021.387000000002</v>
      </c>
      <c r="D140" s="54"/>
      <c r="E140" s="1">
        <f t="shared" si="46"/>
        <v>-1155.037242864202</v>
      </c>
      <c r="F140" s="1">
        <f t="shared" si="47"/>
        <v>-1155</v>
      </c>
      <c r="G140" s="1">
        <f t="shared" si="48"/>
        <v>-2.5599999993573874E-2</v>
      </c>
      <c r="I140" s="1">
        <f t="shared" si="67"/>
        <v>-2.5599999993573874E-2</v>
      </c>
      <c r="Q140" s="112">
        <f t="shared" si="49"/>
        <v>30002.887000000002</v>
      </c>
      <c r="S140" s="2">
        <v>0.1</v>
      </c>
      <c r="Z140" s="1">
        <f t="shared" si="50"/>
        <v>-1155</v>
      </c>
      <c r="AA140" s="1">
        <f t="shared" si="51"/>
        <v>-2.0260827059717578E-3</v>
      </c>
      <c r="AB140" s="1">
        <f t="shared" si="52"/>
        <v>-2.5114111591093873E-2</v>
      </c>
      <c r="AC140" s="1">
        <f t="shared" si="53"/>
        <v>-2.5599999993573874E-2</v>
      </c>
      <c r="AE140" s="1">
        <f t="shared" si="54"/>
        <v>5.5572957628270589E-5</v>
      </c>
      <c r="AF140" s="1">
        <f t="shared" si="63"/>
        <v>-2.5599999993573874E-2</v>
      </c>
      <c r="AG140" s="2"/>
      <c r="AH140" s="1">
        <f t="shared" si="55"/>
        <v>-4.8588840247999992E-4</v>
      </c>
      <c r="AI140" s="1">
        <f t="shared" si="56"/>
        <v>0.84868338133868715</v>
      </c>
      <c r="AJ140" s="1">
        <f t="shared" si="57"/>
        <v>0.20919079059328854</v>
      </c>
      <c r="AK140" s="1">
        <f t="shared" si="58"/>
        <v>0.23670418640412147</v>
      </c>
      <c r="AL140" s="1">
        <f t="shared" si="59"/>
        <v>2.1395876702571983</v>
      </c>
      <c r="AM140" s="1">
        <f t="shared" si="60"/>
        <v>1.826134183453423</v>
      </c>
      <c r="AN140" s="1">
        <f t="shared" si="85"/>
        <v>-4.4038994446039572</v>
      </c>
      <c r="AO140" s="1">
        <f t="shared" si="85"/>
        <v>-4.4038995096454236</v>
      </c>
      <c r="AP140" s="1">
        <f t="shared" si="85"/>
        <v>-4.4038987471261102</v>
      </c>
      <c r="AQ140" s="1">
        <f t="shared" si="85"/>
        <v>-4.4039076867026106</v>
      </c>
      <c r="AR140" s="1">
        <f t="shared" si="85"/>
        <v>-4.4038028972114072</v>
      </c>
      <c r="AS140" s="1">
        <f t="shared" si="85"/>
        <v>-4.4050334104204314</v>
      </c>
      <c r="AT140" s="1">
        <f t="shared" si="85"/>
        <v>-4.3908712968778385</v>
      </c>
      <c r="AU140" s="1">
        <f t="shared" si="62"/>
        <v>-4.6715743193050105</v>
      </c>
    </row>
    <row r="141" spans="1:64" x14ac:dyDescent="0.2">
      <c r="A141" s="1" t="s">
        <v>154</v>
      </c>
      <c r="C141" s="54">
        <v>45028.29</v>
      </c>
      <c r="D141" s="54"/>
      <c r="E141" s="1">
        <f t="shared" si="46"/>
        <v>-1144.9947627222159</v>
      </c>
      <c r="F141" s="1">
        <f t="shared" si="47"/>
        <v>-1145</v>
      </c>
      <c r="G141" s="1">
        <f t="shared" si="48"/>
        <v>3.6000000036437996E-3</v>
      </c>
      <c r="I141" s="1">
        <f t="shared" si="67"/>
        <v>3.6000000036437996E-3</v>
      </c>
      <c r="Q141" s="112">
        <f t="shared" si="49"/>
        <v>30009.79</v>
      </c>
      <c r="S141" s="2">
        <v>0.1</v>
      </c>
      <c r="Z141" s="1">
        <f t="shared" si="50"/>
        <v>-1145</v>
      </c>
      <c r="AA141" s="1">
        <f t="shared" si="51"/>
        <v>-2.0065370662937345E-3</v>
      </c>
      <c r="AB141" s="1">
        <f t="shared" si="52"/>
        <v>4.0222368314614008E-3</v>
      </c>
      <c r="AC141" s="1">
        <f t="shared" si="53"/>
        <v>3.6000000036437996E-3</v>
      </c>
      <c r="AE141" s="1">
        <f t="shared" si="54"/>
        <v>3.1433257916583751E-6</v>
      </c>
      <c r="AF141" s="1">
        <f t="shared" si="63"/>
        <v>3.6000000036437996E-3</v>
      </c>
      <c r="AG141" s="2"/>
      <c r="AH141" s="1">
        <f t="shared" si="55"/>
        <v>-4.2223682781760156E-4</v>
      </c>
      <c r="AI141" s="1">
        <f t="shared" si="56"/>
        <v>0.84769037819615012</v>
      </c>
      <c r="AJ141" s="1">
        <f t="shared" si="57"/>
        <v>0.21329676555990434</v>
      </c>
      <c r="AK141" s="1">
        <f t="shared" si="58"/>
        <v>0.23606645261514494</v>
      </c>
      <c r="AL141" s="1">
        <f t="shared" si="59"/>
        <v>2.1437884458567269</v>
      </c>
      <c r="AM141" s="1">
        <f t="shared" si="60"/>
        <v>1.8352739430026035</v>
      </c>
      <c r="AN141" s="1">
        <f t="shared" si="85"/>
        <v>-4.3991462515437556</v>
      </c>
      <c r="AO141" s="1">
        <f t="shared" si="85"/>
        <v>-4.3991463235321344</v>
      </c>
      <c r="AP141" s="1">
        <f t="shared" si="85"/>
        <v>-4.3991454919644157</v>
      </c>
      <c r="AQ141" s="1">
        <f t="shared" si="85"/>
        <v>-4.3991550978792837</v>
      </c>
      <c r="AR141" s="1">
        <f t="shared" si="85"/>
        <v>-4.399044151812098</v>
      </c>
      <c r="AS141" s="1">
        <f t="shared" si="85"/>
        <v>-4.4003278768562879</v>
      </c>
      <c r="AT141" s="1">
        <f t="shared" si="85"/>
        <v>-4.3857725521619573</v>
      </c>
      <c r="AU141" s="1">
        <f t="shared" si="62"/>
        <v>-4.6664126666483874</v>
      </c>
    </row>
    <row r="142" spans="1:64" x14ac:dyDescent="0.2">
      <c r="A142" s="1" t="s">
        <v>134</v>
      </c>
      <c r="C142" s="54">
        <v>45042.718000000001</v>
      </c>
      <c r="D142" s="54" t="s">
        <v>52</v>
      </c>
      <c r="E142" s="1">
        <f t="shared" si="46"/>
        <v>-1124.0049172219105</v>
      </c>
      <c r="F142" s="1">
        <f t="shared" si="47"/>
        <v>-1124</v>
      </c>
      <c r="G142" s="1">
        <f t="shared" si="48"/>
        <v>-3.3799999946495518E-3</v>
      </c>
      <c r="I142" s="1">
        <f t="shared" si="67"/>
        <v>-3.3799999946495518E-3</v>
      </c>
      <c r="Q142" s="112">
        <f t="shared" si="49"/>
        <v>30024.218000000001</v>
      </c>
      <c r="S142" s="2">
        <v>0.1</v>
      </c>
      <c r="Z142" s="1">
        <f t="shared" si="50"/>
        <v>-1124</v>
      </c>
      <c r="AA142" s="1">
        <f t="shared" si="51"/>
        <v>-1.9656852992991449E-3</v>
      </c>
      <c r="AB142" s="1">
        <f t="shared" si="52"/>
        <v>-3.0912192251381448E-3</v>
      </c>
      <c r="AC142" s="1">
        <f t="shared" si="53"/>
        <v>-3.3799999946495518E-3</v>
      </c>
      <c r="AE142" s="1">
        <f t="shared" si="54"/>
        <v>2.0002860574841144E-7</v>
      </c>
      <c r="AF142" s="1">
        <f t="shared" si="63"/>
        <v>-3.3799999946495518E-3</v>
      </c>
      <c r="AG142" s="2"/>
      <c r="AH142" s="1">
        <f t="shared" si="55"/>
        <v>-2.8878076951140716E-4</v>
      </c>
      <c r="AI142" s="1">
        <f t="shared" si="56"/>
        <v>0.84562131538362006</v>
      </c>
      <c r="AJ142" s="1">
        <f t="shared" si="57"/>
        <v>0.22187592451267502</v>
      </c>
      <c r="AK142" s="1">
        <f t="shared" si="58"/>
        <v>0.23471858188146624</v>
      </c>
      <c r="AL142" s="1">
        <f t="shared" si="59"/>
        <v>2.1525782303211183</v>
      </c>
      <c r="AM142" s="1">
        <f t="shared" si="60"/>
        <v>1.854628076843104</v>
      </c>
      <c r="AN142" s="1">
        <f t="shared" si="85"/>
        <v>-4.3891825801795026</v>
      </c>
      <c r="AO142" s="1">
        <f t="shared" si="85"/>
        <v>-4.389182668669072</v>
      </c>
      <c r="AP142" s="1">
        <f t="shared" si="85"/>
        <v>-4.3891816769459862</v>
      </c>
      <c r="AQ142" s="1">
        <f t="shared" si="85"/>
        <v>-4.3891927915841311</v>
      </c>
      <c r="AR142" s="1">
        <f t="shared" si="85"/>
        <v>-4.3890682464677315</v>
      </c>
      <c r="AS142" s="1">
        <f t="shared" si="85"/>
        <v>-4.3904664956653363</v>
      </c>
      <c r="AT142" s="1">
        <f t="shared" si="85"/>
        <v>-4.3750895235910843</v>
      </c>
      <c r="AU142" s="1">
        <f t="shared" si="62"/>
        <v>-4.6555731960694793</v>
      </c>
    </row>
    <row r="143" spans="1:64" x14ac:dyDescent="0.2">
      <c r="A143" s="1" t="s">
        <v>154</v>
      </c>
      <c r="C143" s="54">
        <v>45054.394999999997</v>
      </c>
      <c r="D143" s="54"/>
      <c r="E143" s="1">
        <f t="shared" si="46"/>
        <v>-1107.0172248246979</v>
      </c>
      <c r="F143" s="1">
        <f t="shared" si="47"/>
        <v>-1107</v>
      </c>
      <c r="G143" s="1">
        <f t="shared" si="48"/>
        <v>-1.1839999999210704E-2</v>
      </c>
      <c r="I143" s="1">
        <f t="shared" si="67"/>
        <v>-1.1839999999210704E-2</v>
      </c>
      <c r="Q143" s="112">
        <f t="shared" si="49"/>
        <v>30035.894999999997</v>
      </c>
      <c r="S143" s="2">
        <v>0.1</v>
      </c>
      <c r="Z143" s="1">
        <f t="shared" si="50"/>
        <v>-1107</v>
      </c>
      <c r="AA143" s="1">
        <f t="shared" si="51"/>
        <v>-1.9328130048608342E-3</v>
      </c>
      <c r="AB143" s="1">
        <f t="shared" si="52"/>
        <v>-1.1659038870233934E-2</v>
      </c>
      <c r="AC143" s="1">
        <f t="shared" si="53"/>
        <v>-1.1839999999210704E-2</v>
      </c>
      <c r="AE143" s="1">
        <f t="shared" si="54"/>
        <v>9.8152354141015224E-6</v>
      </c>
      <c r="AF143" s="1">
        <f t="shared" si="63"/>
        <v>-1.1839999999210704E-2</v>
      </c>
      <c r="AG143" s="2"/>
      <c r="AH143" s="1">
        <f t="shared" si="55"/>
        <v>-1.8096112897677047E-4</v>
      </c>
      <c r="AI143" s="1">
        <f t="shared" si="56"/>
        <v>0.84396239736557221</v>
      </c>
      <c r="AJ143" s="1">
        <f t="shared" si="57"/>
        <v>0.2287779763473205</v>
      </c>
      <c r="AK143" s="1">
        <f t="shared" si="58"/>
        <v>0.23361904354831747</v>
      </c>
      <c r="AL143" s="1">
        <f t="shared" si="59"/>
        <v>2.1596624831763522</v>
      </c>
      <c r="AM143" s="1">
        <f t="shared" si="60"/>
        <v>1.8704579194197262</v>
      </c>
      <c r="AN143" s="1">
        <f t="shared" si="85"/>
        <v>-4.3811345023704016</v>
      </c>
      <c r="AO143" s="1">
        <f t="shared" si="85"/>
        <v>-4.3811346062961336</v>
      </c>
      <c r="AP143" s="1">
        <f t="shared" si="85"/>
        <v>-4.3811334688690371</v>
      </c>
      <c r="AQ143" s="1">
        <f t="shared" si="85"/>
        <v>-4.3811459177750773</v>
      </c>
      <c r="AR143" s="1">
        <f t="shared" si="85"/>
        <v>-4.3810096915679591</v>
      </c>
      <c r="AS143" s="1">
        <f t="shared" si="85"/>
        <v>-4.3825033387095313</v>
      </c>
      <c r="AT143" s="1">
        <f t="shared" si="85"/>
        <v>-4.3664654955929105</v>
      </c>
      <c r="AU143" s="1">
        <f t="shared" si="62"/>
        <v>-4.6467983865532201</v>
      </c>
    </row>
    <row r="144" spans="1:64" x14ac:dyDescent="0.2">
      <c r="A144" s="1" t="s">
        <v>151</v>
      </c>
      <c r="C144" s="54">
        <v>45056.463000000003</v>
      </c>
      <c r="D144" s="54"/>
      <c r="E144" s="1">
        <f t="shared" si="46"/>
        <v>-1104.0086997003029</v>
      </c>
      <c r="F144" s="1">
        <f t="shared" si="47"/>
        <v>-1104</v>
      </c>
      <c r="G144" s="1">
        <f t="shared" si="48"/>
        <v>-5.9799999944516458E-3</v>
      </c>
      <c r="I144" s="1">
        <f t="shared" ref="I144:I175" si="86">G144</f>
        <v>-5.9799999944516458E-3</v>
      </c>
      <c r="Q144" s="112">
        <f t="shared" si="49"/>
        <v>30037.963000000003</v>
      </c>
      <c r="S144" s="2">
        <v>0.1</v>
      </c>
      <c r="Z144" s="1">
        <f t="shared" si="50"/>
        <v>-1104</v>
      </c>
      <c r="AA144" s="1">
        <f t="shared" si="51"/>
        <v>-1.9270308583799799E-3</v>
      </c>
      <c r="AB144" s="1">
        <f t="shared" si="52"/>
        <v>-5.8180453393549738E-3</v>
      </c>
      <c r="AC144" s="1">
        <f t="shared" si="53"/>
        <v>-5.9799999944516458E-3</v>
      </c>
      <c r="AE144" s="1">
        <f t="shared" si="54"/>
        <v>1.6426558817949507E-6</v>
      </c>
      <c r="AF144" s="1">
        <f t="shared" si="63"/>
        <v>-5.9799999944516458E-3</v>
      </c>
      <c r="AG144" s="2"/>
      <c r="AH144" s="1">
        <f t="shared" si="55"/>
        <v>-1.6195465509667218E-4</v>
      </c>
      <c r="AI144" s="1">
        <f t="shared" si="56"/>
        <v>0.84367113022091111</v>
      </c>
      <c r="AJ144" s="1">
        <f t="shared" si="57"/>
        <v>0.22999199947435031</v>
      </c>
      <c r="AK144" s="1">
        <f t="shared" si="58"/>
        <v>0.23342423913964661</v>
      </c>
      <c r="AL144" s="1">
        <f t="shared" si="59"/>
        <v>2.1609097641787645</v>
      </c>
      <c r="AM144" s="1">
        <f t="shared" si="60"/>
        <v>1.8732667133822294</v>
      </c>
      <c r="AN144" s="1">
        <f t="shared" si="85"/>
        <v>-4.3797158906903517</v>
      </c>
      <c r="AO144" s="1">
        <f t="shared" si="85"/>
        <v>-4.3797159975480069</v>
      </c>
      <c r="AP144" s="1">
        <f t="shared" si="85"/>
        <v>-4.3797148328351438</v>
      </c>
      <c r="AQ144" s="1">
        <f t="shared" si="85"/>
        <v>-4.3797275280294121</v>
      </c>
      <c r="AR144" s="1">
        <f t="shared" si="85"/>
        <v>-4.3795891774870563</v>
      </c>
      <c r="AS144" s="1">
        <f t="shared" si="85"/>
        <v>-4.381099903561454</v>
      </c>
      <c r="AT144" s="1">
        <f t="shared" si="85"/>
        <v>-4.3649458492853537</v>
      </c>
      <c r="AU144" s="1">
        <f t="shared" si="62"/>
        <v>-4.645249890756233</v>
      </c>
    </row>
    <row r="145" spans="1:47" x14ac:dyDescent="0.2">
      <c r="A145" s="1" t="s">
        <v>151</v>
      </c>
      <c r="C145" s="54">
        <v>45056.466</v>
      </c>
      <c r="D145" s="54"/>
      <c r="E145" s="1">
        <f t="shared" si="46"/>
        <v>-1104.0043353021579</v>
      </c>
      <c r="F145" s="1">
        <f t="shared" si="47"/>
        <v>-1104</v>
      </c>
      <c r="G145" s="1">
        <f t="shared" si="48"/>
        <v>-2.9799999974784441E-3</v>
      </c>
      <c r="I145" s="1">
        <f t="shared" si="86"/>
        <v>-2.9799999974784441E-3</v>
      </c>
      <c r="Q145" s="112">
        <f t="shared" si="49"/>
        <v>30037.966</v>
      </c>
      <c r="S145" s="2">
        <v>0.1</v>
      </c>
      <c r="Z145" s="1">
        <f t="shared" si="50"/>
        <v>-1104</v>
      </c>
      <c r="AA145" s="1">
        <f t="shared" si="51"/>
        <v>-1.9270308583799799E-3</v>
      </c>
      <c r="AB145" s="1">
        <f t="shared" si="52"/>
        <v>-2.8180453423817722E-3</v>
      </c>
      <c r="AC145" s="1">
        <f t="shared" si="53"/>
        <v>-2.9799999974784441E-3</v>
      </c>
      <c r="AE145" s="1">
        <f t="shared" si="54"/>
        <v>1.108744007893761E-7</v>
      </c>
      <c r="AF145" s="1">
        <f t="shared" si="63"/>
        <v>-2.9799999974784441E-3</v>
      </c>
      <c r="AG145" s="2"/>
      <c r="AH145" s="1">
        <f t="shared" si="55"/>
        <v>-1.6195465509667218E-4</v>
      </c>
      <c r="AI145" s="1">
        <f t="shared" si="56"/>
        <v>0.84367113022091111</v>
      </c>
      <c r="AJ145" s="1">
        <f t="shared" si="57"/>
        <v>0.22999199947435031</v>
      </c>
      <c r="AK145" s="1">
        <f t="shared" si="58"/>
        <v>0.23342423913964661</v>
      </c>
      <c r="AL145" s="1">
        <f t="shared" si="59"/>
        <v>2.1609097641787645</v>
      </c>
      <c r="AM145" s="1">
        <f t="shared" si="60"/>
        <v>1.8732667133822294</v>
      </c>
      <c r="AN145" s="1">
        <f t="shared" si="85"/>
        <v>-4.3797158906903517</v>
      </c>
      <c r="AO145" s="1">
        <f t="shared" si="85"/>
        <v>-4.3797159975480069</v>
      </c>
      <c r="AP145" s="1">
        <f t="shared" si="85"/>
        <v>-4.3797148328351438</v>
      </c>
      <c r="AQ145" s="1">
        <f t="shared" si="85"/>
        <v>-4.3797275280294121</v>
      </c>
      <c r="AR145" s="1">
        <f t="shared" si="85"/>
        <v>-4.3795891774870563</v>
      </c>
      <c r="AS145" s="1">
        <f t="shared" si="85"/>
        <v>-4.381099903561454</v>
      </c>
      <c r="AT145" s="1">
        <f t="shared" si="85"/>
        <v>-4.3649458492853537</v>
      </c>
      <c r="AU145" s="1">
        <f t="shared" si="62"/>
        <v>-4.645249890756233</v>
      </c>
    </row>
    <row r="146" spans="1:47" x14ac:dyDescent="0.2">
      <c r="A146" s="1" t="s">
        <v>156</v>
      </c>
      <c r="C146" s="54">
        <v>45085.343999999997</v>
      </c>
      <c r="D146" s="54"/>
      <c r="E146" s="1">
        <f t="shared" si="46"/>
        <v>-1061.9926387151215</v>
      </c>
      <c r="F146" s="1">
        <f t="shared" si="47"/>
        <v>-1062</v>
      </c>
      <c r="G146" s="1">
        <f t="shared" si="48"/>
        <v>5.0600000031408854E-3</v>
      </c>
      <c r="I146" s="1">
        <f t="shared" si="86"/>
        <v>5.0600000031408854E-3</v>
      </c>
      <c r="Q146" s="112">
        <f t="shared" si="49"/>
        <v>30066.843999999997</v>
      </c>
      <c r="S146" s="2">
        <v>0.1</v>
      </c>
      <c r="Z146" s="1">
        <f t="shared" si="50"/>
        <v>-1062</v>
      </c>
      <c r="AA146" s="1">
        <f t="shared" si="51"/>
        <v>-1.84669506278015E-3</v>
      </c>
      <c r="AB146" s="1">
        <f t="shared" si="52"/>
        <v>4.9565310369193653E-3</v>
      </c>
      <c r="AC146" s="1">
        <f t="shared" si="53"/>
        <v>5.0600000031408854E-3</v>
      </c>
      <c r="AE146" s="1">
        <f t="shared" si="54"/>
        <v>4.7702436733617974E-6</v>
      </c>
      <c r="AF146" s="1">
        <f t="shared" si="63"/>
        <v>5.0600000031408854E-3</v>
      </c>
      <c r="AG146" s="2"/>
      <c r="AH146" s="1">
        <f t="shared" si="55"/>
        <v>1.0346896622152E-4</v>
      </c>
      <c r="AI146" s="1">
        <f t="shared" si="56"/>
        <v>0.83963979942103539</v>
      </c>
      <c r="AJ146" s="1">
        <f t="shared" si="57"/>
        <v>0.24686307072972688</v>
      </c>
      <c r="AK146" s="1">
        <f t="shared" si="58"/>
        <v>0.23067335566684874</v>
      </c>
      <c r="AL146" s="1">
        <f t="shared" si="59"/>
        <v>2.1782820990375247</v>
      </c>
      <c r="AM146" s="1">
        <f t="shared" si="60"/>
        <v>1.9130826219656467</v>
      </c>
      <c r="AN146" s="1">
        <f t="shared" si="85"/>
        <v>-4.3599063645187117</v>
      </c>
      <c r="AO146" s="1">
        <f t="shared" si="85"/>
        <v>-4.3599065197271791</v>
      </c>
      <c r="AP146" s="1">
        <f t="shared" si="85"/>
        <v>-4.3599049194373407</v>
      </c>
      <c r="AQ146" s="1">
        <f t="shared" si="85"/>
        <v>-4.3599214196932259</v>
      </c>
      <c r="AR146" s="1">
        <f t="shared" si="85"/>
        <v>-4.3597513244965569</v>
      </c>
      <c r="AS146" s="1">
        <f t="shared" si="85"/>
        <v>-4.3615085655921462</v>
      </c>
      <c r="AT146" s="1">
        <f t="shared" si="85"/>
        <v>-4.3437413395807027</v>
      </c>
      <c r="AU146" s="1">
        <f t="shared" si="62"/>
        <v>-4.6235709495984167</v>
      </c>
    </row>
    <row r="147" spans="1:47" x14ac:dyDescent="0.2">
      <c r="A147" s="1" t="s">
        <v>134</v>
      </c>
      <c r="C147" s="54">
        <v>45086.724000000002</v>
      </c>
      <c r="D147" s="54" t="s">
        <v>52</v>
      </c>
      <c r="E147" s="1">
        <f t="shared" si="46"/>
        <v>-1059.9850155663471</v>
      </c>
      <c r="F147" s="1">
        <f t="shared" si="47"/>
        <v>-1060</v>
      </c>
      <c r="G147" s="1">
        <f t="shared" si="48"/>
        <v>1.0300000001734588E-2</v>
      </c>
      <c r="I147" s="1">
        <f t="shared" si="86"/>
        <v>1.0300000001734588E-2</v>
      </c>
      <c r="Q147" s="112">
        <f t="shared" si="49"/>
        <v>30068.224000000002</v>
      </c>
      <c r="S147" s="2">
        <v>0.1</v>
      </c>
      <c r="Z147" s="1">
        <f t="shared" si="50"/>
        <v>-1060</v>
      </c>
      <c r="AA147" s="1">
        <f t="shared" si="51"/>
        <v>-1.8428988661487501E-3</v>
      </c>
      <c r="AB147" s="1">
        <f t="shared" si="52"/>
        <v>1.0183923589346219E-2</v>
      </c>
      <c r="AC147" s="1">
        <f t="shared" si="53"/>
        <v>1.0300000001734588E-2</v>
      </c>
      <c r="AE147" s="1">
        <f t="shared" si="54"/>
        <v>1.4744999291564247E-5</v>
      </c>
      <c r="AF147" s="1">
        <f t="shared" si="63"/>
        <v>1.0300000001734588E-2</v>
      </c>
      <c r="AG147" s="2"/>
      <c r="AH147" s="1">
        <f t="shared" si="55"/>
        <v>1.1607641238836954E-4</v>
      </c>
      <c r="AI147" s="1">
        <f t="shared" si="56"/>
        <v>0.83944998125891057</v>
      </c>
      <c r="AJ147" s="1">
        <f t="shared" si="57"/>
        <v>0.24766063450750983</v>
      </c>
      <c r="AK147" s="1">
        <f t="shared" si="58"/>
        <v>0.23054128139351981</v>
      </c>
      <c r="AL147" s="1">
        <f t="shared" si="59"/>
        <v>2.1791052218794942</v>
      </c>
      <c r="AM147" s="1">
        <f t="shared" si="60"/>
        <v>1.9150019622094605</v>
      </c>
      <c r="AN147" s="1">
        <f t="shared" si="85"/>
        <v>-4.3589654111627461</v>
      </c>
      <c r="AO147" s="1">
        <f t="shared" si="85"/>
        <v>-4.3589655690416089</v>
      </c>
      <c r="AP147" s="1">
        <f t="shared" si="85"/>
        <v>-4.358963945371138</v>
      </c>
      <c r="AQ147" s="1">
        <f t="shared" si="85"/>
        <v>-4.358980643994518</v>
      </c>
      <c r="AR147" s="1">
        <f t="shared" si="85"/>
        <v>-4.3588089432333748</v>
      </c>
      <c r="AS147" s="1">
        <f t="shared" si="85"/>
        <v>-4.3605782582270676</v>
      </c>
      <c r="AT147" s="1">
        <f t="shared" si="85"/>
        <v>-4.342734883289153</v>
      </c>
      <c r="AU147" s="1">
        <f t="shared" si="62"/>
        <v>-4.6225386190670932</v>
      </c>
    </row>
    <row r="148" spans="1:47" x14ac:dyDescent="0.2">
      <c r="A148" s="1" t="s">
        <v>156</v>
      </c>
      <c r="C148" s="54">
        <v>45120.381000000001</v>
      </c>
      <c r="D148" s="54"/>
      <c r="E148" s="1">
        <f t="shared" si="46"/>
        <v>-1011.0208327271616</v>
      </c>
      <c r="F148" s="1">
        <f t="shared" si="47"/>
        <v>-1011</v>
      </c>
      <c r="G148" s="1">
        <f t="shared" si="48"/>
        <v>-1.4319999994768295E-2</v>
      </c>
      <c r="I148" s="1">
        <f t="shared" si="86"/>
        <v>-1.4319999994768295E-2</v>
      </c>
      <c r="Q148" s="112">
        <f t="shared" si="49"/>
        <v>30101.881000000001</v>
      </c>
      <c r="S148" s="2">
        <v>0.1</v>
      </c>
      <c r="Z148" s="1">
        <f t="shared" si="50"/>
        <v>-1011</v>
      </c>
      <c r="AA148" s="1">
        <f t="shared" si="51"/>
        <v>-1.7507641236855103E-3</v>
      </c>
      <c r="AB148" s="1">
        <f t="shared" si="52"/>
        <v>-1.4744017005608928E-2</v>
      </c>
      <c r="AC148" s="1">
        <f t="shared" si="53"/>
        <v>-1.4319999994768295E-2</v>
      </c>
      <c r="AE148" s="1">
        <f t="shared" si="54"/>
        <v>1.5798569038291422E-5</v>
      </c>
      <c r="AF148" s="1">
        <f t="shared" si="63"/>
        <v>-1.4319999994768295E-2</v>
      </c>
      <c r="AG148" s="2"/>
      <c r="AH148" s="1">
        <f t="shared" si="55"/>
        <v>4.2401701084063232E-4</v>
      </c>
      <c r="AI148" s="1">
        <f t="shared" si="56"/>
        <v>0.83485987937541895</v>
      </c>
      <c r="AJ148" s="1">
        <f t="shared" si="57"/>
        <v>0.26703632698843471</v>
      </c>
      <c r="AK148" s="1">
        <f t="shared" si="58"/>
        <v>0.22727589292406061</v>
      </c>
      <c r="AL148" s="1">
        <f t="shared" si="59"/>
        <v>2.1991566675150085</v>
      </c>
      <c r="AM148" s="1">
        <f t="shared" si="60"/>
        <v>1.9627119373870967</v>
      </c>
      <c r="AN148" s="1">
        <f t="shared" si="85"/>
        <v>-4.3359779437520194</v>
      </c>
      <c r="AO148" s="1">
        <f t="shared" si="85"/>
        <v>-4.335978179175263</v>
      </c>
      <c r="AP148" s="1">
        <f t="shared" si="85"/>
        <v>-4.3359758994554554</v>
      </c>
      <c r="AQ148" s="1">
        <f t="shared" si="85"/>
        <v>-4.3359979756637115</v>
      </c>
      <c r="AR148" s="1">
        <f t="shared" si="85"/>
        <v>-4.3357842472736037</v>
      </c>
      <c r="AS148" s="1">
        <f t="shared" si="85"/>
        <v>-4.3378583162438167</v>
      </c>
      <c r="AT148" s="1">
        <f t="shared" si="85"/>
        <v>-4.3181697781833348</v>
      </c>
      <c r="AU148" s="1">
        <f t="shared" si="62"/>
        <v>-4.5972465210496392</v>
      </c>
    </row>
    <row r="149" spans="1:47" x14ac:dyDescent="0.2">
      <c r="A149" s="1" t="s">
        <v>134</v>
      </c>
      <c r="C149" s="54">
        <v>45352.731</v>
      </c>
      <c r="D149" s="54" t="s">
        <v>52</v>
      </c>
      <c r="E149" s="1">
        <f t="shared" ref="E149:E212" si="87">(C149-C$7)/C$8</f>
        <v>-672.99819604876177</v>
      </c>
      <c r="F149" s="1">
        <f t="shared" ref="F149:F212" si="88">ROUND(2*E149,0)/2</f>
        <v>-673</v>
      </c>
      <c r="G149" s="1">
        <f t="shared" ref="G149:G212" si="89">C149-(C$7+C$8*F149)</f>
        <v>1.2400000050547533E-3</v>
      </c>
      <c r="I149" s="1">
        <f t="shared" si="86"/>
        <v>1.2400000050547533E-3</v>
      </c>
      <c r="Q149" s="112">
        <f t="shared" ref="Q149:Q212" si="90">C149-15018.5</f>
        <v>30334.231</v>
      </c>
      <c r="S149" s="2">
        <v>0.1</v>
      </c>
      <c r="Z149" s="1">
        <f t="shared" ref="Z149:Z212" si="91">F149</f>
        <v>-673</v>
      </c>
      <c r="AA149" s="1">
        <f t="shared" ref="AA149:AA212" si="92">AB$3+AB$4*Z149+AB$5*Z149^2+AH149</f>
        <v>-1.1688204239425136E-3</v>
      </c>
      <c r="AB149" s="1">
        <f t="shared" ref="AB149:AB212" si="93">IF(S149&lt;&gt;0,G149-AH149,-9999)</f>
        <v>-1.2509293446063344E-3</v>
      </c>
      <c r="AC149" s="1">
        <f t="shared" ref="AC149:AC212" si="94">+G149-P149</f>
        <v>1.2400000050547533E-3</v>
      </c>
      <c r="AE149" s="1">
        <f t="shared" ref="AE149:AE212" si="95">+(G149-AA149)^2*S149</f>
        <v>5.8024158591545769E-7</v>
      </c>
      <c r="AF149" s="1">
        <f t="shared" si="63"/>
        <v>1.2400000050547533E-3</v>
      </c>
      <c r="AG149" s="2"/>
      <c r="AH149" s="1">
        <f t="shared" ref="AH149:AH212" si="96">$AB$6*($AB$11/AI149*AJ149+$AB$12)</f>
        <v>2.4909293496610876E-3</v>
      </c>
      <c r="AI149" s="1">
        <f t="shared" ref="AI149:AI212" si="97">1+$AB$7*COS(AL149)</f>
        <v>0.80622914031710846</v>
      </c>
      <c r="AJ149" s="1">
        <f t="shared" ref="AJ149:AJ212" si="98">SIN(AL149+RADIANS($AB$9))</f>
        <v>0.39224697258946506</v>
      </c>
      <c r="AK149" s="1">
        <f t="shared" ref="AK149:AK212" si="99">$AB$7*SIN(AL149)</f>
        <v>0.20341692378483026</v>
      </c>
      <c r="AL149" s="1">
        <f t="shared" ref="AL149:AL212" si="100">2*ATAN(AM149)</f>
        <v>2.3319133598514941</v>
      </c>
      <c r="AM149" s="1">
        <f t="shared" ref="AM149:AM212" si="101">SQRT((1+$AB$7)/(1-$AB$7))*TAN(AN149/2)</f>
        <v>2.3336693837864293</v>
      </c>
      <c r="AN149" s="1">
        <f t="shared" ref="AN149:AT164" si="102">$AU149+$AB$7*SIN(AO149)</f>
        <v>-4.1806371503383675</v>
      </c>
      <c r="AO149" s="1">
        <f t="shared" si="102"/>
        <v>-4.1806390017901016</v>
      </c>
      <c r="AP149" s="1">
        <f t="shared" si="102"/>
        <v>-4.1806260044540782</v>
      </c>
      <c r="AQ149" s="1">
        <f t="shared" si="102"/>
        <v>-4.1807172528386918</v>
      </c>
      <c r="AR149" s="1">
        <f t="shared" si="102"/>
        <v>-4.1800769382416307</v>
      </c>
      <c r="AS149" s="1">
        <f t="shared" si="102"/>
        <v>-4.1845850228405395</v>
      </c>
      <c r="AT149" s="1">
        <f t="shared" si="102"/>
        <v>-4.1535449082650109</v>
      </c>
      <c r="AU149" s="1">
        <f t="shared" ref="AU149:AU212" si="103">RADIANS($AB$9)+$AB$18*(F149-AB$15)</f>
        <v>-4.4227826612557823</v>
      </c>
    </row>
    <row r="150" spans="1:47" x14ac:dyDescent="0.2">
      <c r="A150" s="1" t="s">
        <v>157</v>
      </c>
      <c r="C150" s="54">
        <v>45382.275999999998</v>
      </c>
      <c r="D150" s="54"/>
      <c r="E150" s="1">
        <f t="shared" si="87"/>
        <v>-630.01614827315257</v>
      </c>
      <c r="F150" s="1">
        <f t="shared" si="88"/>
        <v>-630</v>
      </c>
      <c r="G150" s="1">
        <f t="shared" si="89"/>
        <v>-1.1099999996076804E-2</v>
      </c>
      <c r="I150" s="1">
        <f t="shared" si="86"/>
        <v>-1.1099999996076804E-2</v>
      </c>
      <c r="Q150" s="112">
        <f t="shared" si="90"/>
        <v>30363.775999999998</v>
      </c>
      <c r="S150" s="2">
        <v>0.1</v>
      </c>
      <c r="Z150" s="1">
        <f t="shared" si="91"/>
        <v>-630</v>
      </c>
      <c r="AA150" s="1">
        <f t="shared" si="92"/>
        <v>-1.1025105401376053E-3</v>
      </c>
      <c r="AB150" s="1">
        <f t="shared" si="93"/>
        <v>-1.3845698039557749E-2</v>
      </c>
      <c r="AC150" s="1">
        <f t="shared" si="94"/>
        <v>-1.1099999996076804E-2</v>
      </c>
      <c r="AE150" s="1">
        <f t="shared" si="95"/>
        <v>9.994979542161545E-6</v>
      </c>
      <c r="AF150" s="1">
        <f t="shared" ref="AF150:AF213" si="104">IF(S150&lt;&gt;0,G150-P150,-9999)</f>
        <v>-1.1099999996076804E-2</v>
      </c>
      <c r="AG150" s="2"/>
      <c r="AH150" s="1">
        <f t="shared" si="96"/>
        <v>2.7456980434809467E-3</v>
      </c>
      <c r="AI150" s="1">
        <f t="shared" si="97"/>
        <v>0.80294855939851029</v>
      </c>
      <c r="AJ150" s="1">
        <f t="shared" si="98"/>
        <v>0.40714583002187826</v>
      </c>
      <c r="AK150" s="1">
        <f t="shared" si="99"/>
        <v>0.20024065696358428</v>
      </c>
      <c r="AL150" s="1">
        <f t="shared" si="100"/>
        <v>2.3481672782717169</v>
      </c>
      <c r="AM150" s="1">
        <f t="shared" si="101"/>
        <v>2.3870698156279069</v>
      </c>
      <c r="AN150" s="1">
        <f t="shared" si="102"/>
        <v>-4.1612490906579938</v>
      </c>
      <c r="AO150" s="1">
        <f t="shared" si="102"/>
        <v>-4.1612513516853697</v>
      </c>
      <c r="AP150" s="1">
        <f t="shared" si="102"/>
        <v>-4.1612359827152323</v>
      </c>
      <c r="AQ150" s="1">
        <f t="shared" si="102"/>
        <v>-4.1613404583919991</v>
      </c>
      <c r="AR150" s="1">
        <f t="shared" si="102"/>
        <v>-4.1606305998423956</v>
      </c>
      <c r="AS150" s="1">
        <f t="shared" si="102"/>
        <v>-4.1654699853659336</v>
      </c>
      <c r="AT150" s="1">
        <f t="shared" si="102"/>
        <v>-4.1331966508737006</v>
      </c>
      <c r="AU150" s="1">
        <f t="shared" si="103"/>
        <v>-4.4005875548323043</v>
      </c>
    </row>
    <row r="151" spans="1:47" x14ac:dyDescent="0.2">
      <c r="A151" s="1" t="s">
        <v>157</v>
      </c>
      <c r="C151" s="54">
        <v>45384.349000000002</v>
      </c>
      <c r="D151" s="54"/>
      <c r="E151" s="1">
        <f t="shared" si="87"/>
        <v>-627.00034915184563</v>
      </c>
      <c r="F151" s="1">
        <f t="shared" si="88"/>
        <v>-627</v>
      </c>
      <c r="G151" s="1">
        <f t="shared" si="89"/>
        <v>-2.3999999393709004E-4</v>
      </c>
      <c r="I151" s="1">
        <f t="shared" si="86"/>
        <v>-2.3999999393709004E-4</v>
      </c>
      <c r="Q151" s="112">
        <f t="shared" si="90"/>
        <v>30365.849000000002</v>
      </c>
      <c r="S151" s="2">
        <v>0.1</v>
      </c>
      <c r="Z151" s="1">
        <f t="shared" si="91"/>
        <v>-627</v>
      </c>
      <c r="AA151" s="1">
        <f t="shared" si="92"/>
        <v>-1.0979563223177842E-3</v>
      </c>
      <c r="AB151" s="1">
        <f t="shared" si="93"/>
        <v>-3.0033966921466549E-3</v>
      </c>
      <c r="AC151" s="1">
        <f t="shared" si="94"/>
        <v>-2.3999999393709004E-4</v>
      </c>
      <c r="AE151" s="1">
        <f t="shared" si="95"/>
        <v>7.3608906140848156E-8</v>
      </c>
      <c r="AF151" s="1">
        <f t="shared" si="104"/>
        <v>-2.3999999393709004E-4</v>
      </c>
      <c r="AG151" s="2"/>
      <c r="AH151" s="1">
        <f t="shared" si="96"/>
        <v>2.7633966982095648E-3</v>
      </c>
      <c r="AI151" s="1">
        <f t="shared" si="97"/>
        <v>0.80272259841438043</v>
      </c>
      <c r="AJ151" s="1">
        <f t="shared" si="98"/>
        <v>0.40817682541013167</v>
      </c>
      <c r="AK151" s="1">
        <f t="shared" si="99"/>
        <v>0.20001804360596184</v>
      </c>
      <c r="AL151" s="1">
        <f t="shared" si="100"/>
        <v>2.3492963528417565</v>
      </c>
      <c r="AM151" s="1">
        <f t="shared" si="101"/>
        <v>2.3908562470768513</v>
      </c>
      <c r="AN151" s="1">
        <f t="shared" si="102"/>
        <v>-4.1598993715770085</v>
      </c>
      <c r="AO151" s="1">
        <f t="shared" si="102"/>
        <v>-4.1599016634235255</v>
      </c>
      <c r="AP151" s="1">
        <f t="shared" si="102"/>
        <v>-4.1598861190847529</v>
      </c>
      <c r="AQ151" s="1">
        <f t="shared" si="102"/>
        <v>-4.1599915555012972</v>
      </c>
      <c r="AR151" s="1">
        <f t="shared" si="102"/>
        <v>-4.1592767391833743</v>
      </c>
      <c r="AS151" s="1">
        <f t="shared" si="102"/>
        <v>-4.1641392667032626</v>
      </c>
      <c r="AT151" s="1">
        <f t="shared" si="102"/>
        <v>-4.1317819312871782</v>
      </c>
      <c r="AU151" s="1">
        <f t="shared" si="103"/>
        <v>-4.3990390590353172</v>
      </c>
    </row>
    <row r="152" spans="1:47" x14ac:dyDescent="0.2">
      <c r="A152" s="1" t="s">
        <v>157</v>
      </c>
      <c r="C152" s="54">
        <v>45399.474000000002</v>
      </c>
      <c r="D152" s="54"/>
      <c r="E152" s="1">
        <f t="shared" si="87"/>
        <v>-604.99650848147405</v>
      </c>
      <c r="F152" s="1">
        <f t="shared" si="88"/>
        <v>-605</v>
      </c>
      <c r="G152" s="1">
        <f t="shared" si="89"/>
        <v>2.4000000048545189E-3</v>
      </c>
      <c r="I152" s="1">
        <f t="shared" si="86"/>
        <v>2.4000000048545189E-3</v>
      </c>
      <c r="Q152" s="112">
        <f t="shared" si="90"/>
        <v>30380.974000000002</v>
      </c>
      <c r="S152" s="2">
        <v>0.1</v>
      </c>
      <c r="Z152" s="1">
        <f t="shared" si="91"/>
        <v>-605</v>
      </c>
      <c r="AA152" s="1">
        <f t="shared" si="92"/>
        <v>-1.0648504493768357E-3</v>
      </c>
      <c r="AB152" s="1">
        <f t="shared" si="93"/>
        <v>-4.9287975080755707E-4</v>
      </c>
      <c r="AC152" s="1">
        <f t="shared" si="94"/>
        <v>2.4000000048545189E-3</v>
      </c>
      <c r="AE152" s="1">
        <f t="shared" si="95"/>
        <v>1.2005188670187225E-6</v>
      </c>
      <c r="AF152" s="1">
        <f t="shared" si="104"/>
        <v>2.4000000048545189E-3</v>
      </c>
      <c r="AG152" s="2"/>
      <c r="AH152" s="1">
        <f t="shared" si="96"/>
        <v>2.892879755662076E-3</v>
      </c>
      <c r="AI152" s="1">
        <f t="shared" si="97"/>
        <v>0.80107708681097356</v>
      </c>
      <c r="AJ152" s="1">
        <f t="shared" si="98"/>
        <v>0.41570390289769643</v>
      </c>
      <c r="AK152" s="1">
        <f t="shared" si="99"/>
        <v>0.19838161596458809</v>
      </c>
      <c r="AL152" s="1">
        <f t="shared" si="100"/>
        <v>2.3575569133458725</v>
      </c>
      <c r="AM152" s="1">
        <f t="shared" si="101"/>
        <v>2.4188728292871038</v>
      </c>
      <c r="AN152" s="1">
        <f t="shared" si="102"/>
        <v>-4.1500129868074307</v>
      </c>
      <c r="AO152" s="1">
        <f t="shared" si="102"/>
        <v>-4.1500155139494534</v>
      </c>
      <c r="AP152" s="1">
        <f t="shared" si="102"/>
        <v>-4.1499986434347171</v>
      </c>
      <c r="AQ152" s="1">
        <f t="shared" si="102"/>
        <v>-4.1501112749720432</v>
      </c>
      <c r="AR152" s="1">
        <f t="shared" si="102"/>
        <v>-4.1493597011918597</v>
      </c>
      <c r="AS152" s="1">
        <f t="shared" si="102"/>
        <v>-4.1543919384235855</v>
      </c>
      <c r="AT152" s="1">
        <f t="shared" si="102"/>
        <v>-4.1214268812698549</v>
      </c>
      <c r="AU152" s="1">
        <f t="shared" si="103"/>
        <v>-4.3876834231907473</v>
      </c>
    </row>
    <row r="153" spans="1:47" x14ac:dyDescent="0.2">
      <c r="A153" s="1" t="s">
        <v>134</v>
      </c>
      <c r="C153" s="54">
        <v>45405.654999999999</v>
      </c>
      <c r="D153" s="54" t="s">
        <v>52</v>
      </c>
      <c r="E153" s="1">
        <f t="shared" si="87"/>
        <v>-596.00439349413534</v>
      </c>
      <c r="F153" s="1">
        <f t="shared" si="88"/>
        <v>-596</v>
      </c>
      <c r="G153" s="1">
        <f t="shared" si="89"/>
        <v>-3.0199999964679591E-3</v>
      </c>
      <c r="I153" s="1">
        <f t="shared" si="86"/>
        <v>-3.0199999964679591E-3</v>
      </c>
      <c r="Q153" s="112">
        <f t="shared" si="90"/>
        <v>30387.154999999999</v>
      </c>
      <c r="S153" s="2">
        <v>0.1</v>
      </c>
      <c r="Z153" s="1">
        <f t="shared" si="91"/>
        <v>-596</v>
      </c>
      <c r="AA153" s="1">
        <f t="shared" si="92"/>
        <v>-1.0514562604856878E-3</v>
      </c>
      <c r="AB153" s="1">
        <f t="shared" si="93"/>
        <v>-5.9656931829819623E-3</v>
      </c>
      <c r="AC153" s="1">
        <f t="shared" si="94"/>
        <v>-3.0199999964679591E-3</v>
      </c>
      <c r="AE153" s="1">
        <f t="shared" si="95"/>
        <v>3.8751644404750387E-7</v>
      </c>
      <c r="AF153" s="1">
        <f t="shared" si="104"/>
        <v>-3.0199999964679591E-3</v>
      </c>
      <c r="AG153" s="2"/>
      <c r="AH153" s="1">
        <f t="shared" si="96"/>
        <v>2.9456931865140031E-3</v>
      </c>
      <c r="AI153" s="1">
        <f t="shared" si="97"/>
        <v>0.80040975223770716</v>
      </c>
      <c r="AJ153" s="1">
        <f t="shared" si="98"/>
        <v>0.41876618121443426</v>
      </c>
      <c r="AK153" s="1">
        <f t="shared" si="99"/>
        <v>0.19771020191815292</v>
      </c>
      <c r="AL153" s="1">
        <f t="shared" si="100"/>
        <v>2.3609265055046569</v>
      </c>
      <c r="AM153" s="1">
        <f t="shared" si="101"/>
        <v>2.4304625183631323</v>
      </c>
      <c r="AN153" s="1">
        <f t="shared" si="102"/>
        <v>-4.1459743811808929</v>
      </c>
      <c r="AO153" s="1">
        <f t="shared" si="102"/>
        <v>-4.1459770093764767</v>
      </c>
      <c r="AP153" s="1">
        <f t="shared" si="102"/>
        <v>-4.1459595758272414</v>
      </c>
      <c r="AQ153" s="1">
        <f t="shared" si="102"/>
        <v>-4.1460752263189367</v>
      </c>
      <c r="AR153" s="1">
        <f t="shared" si="102"/>
        <v>-4.1453084178977191</v>
      </c>
      <c r="AS153" s="1">
        <f t="shared" si="102"/>
        <v>-4.1504100549240475</v>
      </c>
      <c r="AT153" s="1">
        <f t="shared" si="102"/>
        <v>-4.117200627640619</v>
      </c>
      <c r="AU153" s="1">
        <f t="shared" si="103"/>
        <v>-4.383037935799786</v>
      </c>
    </row>
    <row r="154" spans="1:47" x14ac:dyDescent="0.2">
      <c r="A154" s="1" t="s">
        <v>157</v>
      </c>
      <c r="C154" s="54">
        <v>45406.345999999998</v>
      </c>
      <c r="D154" s="54"/>
      <c r="E154" s="1">
        <f t="shared" si="87"/>
        <v>-594.99912712036996</v>
      </c>
      <c r="F154" s="1">
        <f t="shared" si="88"/>
        <v>-595</v>
      </c>
      <c r="G154" s="1">
        <f t="shared" si="89"/>
        <v>5.9999999939464033E-4</v>
      </c>
      <c r="I154" s="1">
        <f t="shared" si="86"/>
        <v>5.9999999939464033E-4</v>
      </c>
      <c r="Q154" s="112">
        <f t="shared" si="90"/>
        <v>30387.845999999998</v>
      </c>
      <c r="S154" s="2">
        <v>0.1</v>
      </c>
      <c r="Z154" s="1">
        <f t="shared" si="91"/>
        <v>-595</v>
      </c>
      <c r="AA154" s="1">
        <f t="shared" si="92"/>
        <v>-1.0499734003466955E-3</v>
      </c>
      <c r="AB154" s="1">
        <f t="shared" si="93"/>
        <v>-2.3515556838895999E-3</v>
      </c>
      <c r="AC154" s="1">
        <f t="shared" si="94"/>
        <v>5.9999999939464033E-4</v>
      </c>
      <c r="AE154" s="1">
        <f t="shared" si="95"/>
        <v>2.722412219853982E-7</v>
      </c>
      <c r="AF154" s="1">
        <f t="shared" si="104"/>
        <v>5.9999999939464033E-4</v>
      </c>
      <c r="AG154" s="2"/>
      <c r="AH154" s="1">
        <f t="shared" si="96"/>
        <v>2.9515556832842402E-3</v>
      </c>
      <c r="AI154" s="1">
        <f t="shared" si="97"/>
        <v>0.80033581213173033</v>
      </c>
      <c r="AJ154" s="1">
        <f t="shared" si="98"/>
        <v>0.41910582712285727</v>
      </c>
      <c r="AK154" s="1">
        <f t="shared" si="99"/>
        <v>0.19763553078137178</v>
      </c>
      <c r="AL154" s="1">
        <f t="shared" si="100"/>
        <v>2.36130055838546</v>
      </c>
      <c r="AM154" s="1">
        <f t="shared" si="101"/>
        <v>2.4317549251693231</v>
      </c>
      <c r="AN154" s="1">
        <f t="shared" si="102"/>
        <v>-4.1455258547379081</v>
      </c>
      <c r="AO154" s="1">
        <f t="shared" si="102"/>
        <v>-4.1455284943363786</v>
      </c>
      <c r="AP154" s="1">
        <f t="shared" si="102"/>
        <v>-4.1455109974880964</v>
      </c>
      <c r="AQ154" s="1">
        <f t="shared" si="102"/>
        <v>-4.1456269861088364</v>
      </c>
      <c r="AR154" s="1">
        <f t="shared" si="102"/>
        <v>-4.1448584780653759</v>
      </c>
      <c r="AS154" s="1">
        <f t="shared" si="102"/>
        <v>-4.1499678242793285</v>
      </c>
      <c r="AT154" s="1">
        <f t="shared" si="102"/>
        <v>-4.116731398200697</v>
      </c>
      <c r="AU154" s="1">
        <f t="shared" si="103"/>
        <v>-4.3825217705341242</v>
      </c>
    </row>
    <row r="155" spans="1:47" x14ac:dyDescent="0.2">
      <c r="A155" s="1" t="s">
        <v>157</v>
      </c>
      <c r="C155" s="54">
        <v>45406.347999999998</v>
      </c>
      <c r="D155" s="54"/>
      <c r="E155" s="1">
        <f t="shared" si="87"/>
        <v>-594.99621752160306</v>
      </c>
      <c r="F155" s="1">
        <f t="shared" si="88"/>
        <v>-595</v>
      </c>
      <c r="G155" s="1">
        <f t="shared" si="89"/>
        <v>2.599999999802094E-3</v>
      </c>
      <c r="I155" s="1">
        <f t="shared" si="86"/>
        <v>2.599999999802094E-3</v>
      </c>
      <c r="Q155" s="112">
        <f t="shared" si="90"/>
        <v>30387.847999999998</v>
      </c>
      <c r="S155" s="2">
        <v>0.1</v>
      </c>
      <c r="Z155" s="1">
        <f t="shared" si="91"/>
        <v>-595</v>
      </c>
      <c r="AA155" s="1">
        <f t="shared" si="92"/>
        <v>-1.0499734003466955E-3</v>
      </c>
      <c r="AB155" s="1">
        <f t="shared" si="93"/>
        <v>-3.5155568348214624E-4</v>
      </c>
      <c r="AC155" s="1">
        <f t="shared" si="94"/>
        <v>2.599999999802094E-3</v>
      </c>
      <c r="AE155" s="1">
        <f t="shared" si="95"/>
        <v>1.3322305821793716E-6</v>
      </c>
      <c r="AF155" s="1">
        <f t="shared" si="104"/>
        <v>2.599999999802094E-3</v>
      </c>
      <c r="AG155" s="2"/>
      <c r="AH155" s="1">
        <f t="shared" si="96"/>
        <v>2.9515556832842402E-3</v>
      </c>
      <c r="AI155" s="1">
        <f t="shared" si="97"/>
        <v>0.80033581213173033</v>
      </c>
      <c r="AJ155" s="1">
        <f t="shared" si="98"/>
        <v>0.41910582712285727</v>
      </c>
      <c r="AK155" s="1">
        <f t="shared" si="99"/>
        <v>0.19763553078137178</v>
      </c>
      <c r="AL155" s="1">
        <f t="shared" si="100"/>
        <v>2.36130055838546</v>
      </c>
      <c r="AM155" s="1">
        <f t="shared" si="101"/>
        <v>2.4317549251693231</v>
      </c>
      <c r="AN155" s="1">
        <f t="shared" si="102"/>
        <v>-4.1455258547379081</v>
      </c>
      <c r="AO155" s="1">
        <f t="shared" si="102"/>
        <v>-4.1455284943363786</v>
      </c>
      <c r="AP155" s="1">
        <f t="shared" si="102"/>
        <v>-4.1455109974880964</v>
      </c>
      <c r="AQ155" s="1">
        <f t="shared" si="102"/>
        <v>-4.1456269861088364</v>
      </c>
      <c r="AR155" s="1">
        <f t="shared" si="102"/>
        <v>-4.1448584780653759</v>
      </c>
      <c r="AS155" s="1">
        <f t="shared" si="102"/>
        <v>-4.1499678242793285</v>
      </c>
      <c r="AT155" s="1">
        <f t="shared" si="102"/>
        <v>-4.116731398200697</v>
      </c>
      <c r="AU155" s="1">
        <f t="shared" si="103"/>
        <v>-4.3825217705341242</v>
      </c>
    </row>
    <row r="156" spans="1:47" x14ac:dyDescent="0.2">
      <c r="A156" s="1" t="s">
        <v>134</v>
      </c>
      <c r="C156" s="54">
        <v>45416.658000000003</v>
      </c>
      <c r="D156" s="54" t="s">
        <v>52</v>
      </c>
      <c r="E156" s="1">
        <f t="shared" si="87"/>
        <v>-579.99723588116399</v>
      </c>
      <c r="F156" s="1">
        <f t="shared" si="88"/>
        <v>-580</v>
      </c>
      <c r="G156" s="1">
        <f t="shared" si="89"/>
        <v>1.9000000029336661E-3</v>
      </c>
      <c r="I156" s="1">
        <f t="shared" si="86"/>
        <v>1.9000000029336661E-3</v>
      </c>
      <c r="Q156" s="112">
        <f t="shared" si="90"/>
        <v>30398.158000000003</v>
      </c>
      <c r="S156" s="2">
        <v>0.1</v>
      </c>
      <c r="Z156" s="1">
        <f t="shared" si="91"/>
        <v>-580</v>
      </c>
      <c r="AA156" s="1">
        <f t="shared" si="92"/>
        <v>-1.0278604013681568E-3</v>
      </c>
      <c r="AB156" s="1">
        <f t="shared" si="93"/>
        <v>-1.139356529385592E-3</v>
      </c>
      <c r="AC156" s="1">
        <f t="shared" si="94"/>
        <v>1.9000000029336661E-3</v>
      </c>
      <c r="AE156" s="1">
        <f t="shared" si="95"/>
        <v>8.5723665470784352E-7</v>
      </c>
      <c r="AF156" s="1">
        <f t="shared" si="104"/>
        <v>1.9000000029336661E-3</v>
      </c>
      <c r="AG156" s="2"/>
      <c r="AH156" s="1">
        <f t="shared" si="96"/>
        <v>3.0393565323192581E-3</v>
      </c>
      <c r="AI156" s="1">
        <f t="shared" si="97"/>
        <v>0.79923169278524375</v>
      </c>
      <c r="AJ156" s="1">
        <f t="shared" si="98"/>
        <v>0.42418596811911369</v>
      </c>
      <c r="AK156" s="1">
        <f t="shared" si="99"/>
        <v>0.19651381061505963</v>
      </c>
      <c r="AL156" s="1">
        <f t="shared" si="100"/>
        <v>2.366903086881563</v>
      </c>
      <c r="AM156" s="1">
        <f t="shared" si="101"/>
        <v>2.4512541546310325</v>
      </c>
      <c r="AN156" s="1">
        <f t="shared" si="102"/>
        <v>-4.1388029151557291</v>
      </c>
      <c r="AO156" s="1">
        <f t="shared" si="102"/>
        <v>-4.1388057300418364</v>
      </c>
      <c r="AP156" s="1">
        <f t="shared" si="102"/>
        <v>-4.1387872658782756</v>
      </c>
      <c r="AQ156" s="1">
        <f t="shared" si="102"/>
        <v>-4.1389083906461108</v>
      </c>
      <c r="AR156" s="1">
        <f t="shared" si="102"/>
        <v>-4.1381142267734488</v>
      </c>
      <c r="AS156" s="1">
        <f t="shared" si="102"/>
        <v>-4.1433391476614752</v>
      </c>
      <c r="AT156" s="1">
        <f t="shared" si="102"/>
        <v>-4.1097014471884474</v>
      </c>
      <c r="AU156" s="1">
        <f t="shared" si="103"/>
        <v>-4.3747792915491885</v>
      </c>
    </row>
    <row r="157" spans="1:47" x14ac:dyDescent="0.2">
      <c r="A157" s="1" t="s">
        <v>157</v>
      </c>
      <c r="C157" s="54">
        <v>45417.347000000002</v>
      </c>
      <c r="D157" s="54"/>
      <c r="E157" s="1">
        <f t="shared" si="87"/>
        <v>-578.99487910616551</v>
      </c>
      <c r="F157" s="1">
        <f t="shared" si="88"/>
        <v>-579</v>
      </c>
      <c r="G157" s="1">
        <f t="shared" si="89"/>
        <v>3.5200000056647696E-3</v>
      </c>
      <c r="I157" s="1">
        <f t="shared" si="86"/>
        <v>3.5200000056647696E-3</v>
      </c>
      <c r="Q157" s="112">
        <f t="shared" si="90"/>
        <v>30398.847000000002</v>
      </c>
      <c r="S157" s="2">
        <v>0.1</v>
      </c>
      <c r="Z157" s="1">
        <f t="shared" si="91"/>
        <v>-579</v>
      </c>
      <c r="AA157" s="1">
        <f t="shared" si="92"/>
        <v>-1.0263948936469194E-3</v>
      </c>
      <c r="AB157" s="1">
        <f t="shared" si="93"/>
        <v>4.7479922224798882E-4</v>
      </c>
      <c r="AC157" s="1">
        <f t="shared" si="94"/>
        <v>3.5200000056647696E-3</v>
      </c>
      <c r="AE157" s="1">
        <f t="shared" si="95"/>
        <v>2.0669706580487344E-6</v>
      </c>
      <c r="AF157" s="1">
        <f t="shared" si="104"/>
        <v>3.5200000056647696E-3</v>
      </c>
      <c r="AG157" s="2"/>
      <c r="AH157" s="1">
        <f t="shared" si="96"/>
        <v>3.0452007834167807E-3</v>
      </c>
      <c r="AI157" s="1">
        <f t="shared" si="97"/>
        <v>0.79915841634196749</v>
      </c>
      <c r="AJ157" s="1">
        <f t="shared" si="98"/>
        <v>0.42452367552712089</v>
      </c>
      <c r="AK157" s="1">
        <f t="shared" si="99"/>
        <v>0.19643891981494857</v>
      </c>
      <c r="AL157" s="1">
        <f t="shared" si="100"/>
        <v>2.367276039843853</v>
      </c>
      <c r="AM157" s="1">
        <f t="shared" si="101"/>
        <v>2.4525617001440798</v>
      </c>
      <c r="AN157" s="1">
        <f t="shared" si="102"/>
        <v>-4.1383550486000331</v>
      </c>
      <c r="AO157" s="1">
        <f t="shared" si="102"/>
        <v>-4.1383578754572268</v>
      </c>
      <c r="AP157" s="1">
        <f t="shared" si="102"/>
        <v>-4.1383393456140345</v>
      </c>
      <c r="AQ157" s="1">
        <f t="shared" si="102"/>
        <v>-4.1384608170561048</v>
      </c>
      <c r="AR157" s="1">
        <f t="shared" si="102"/>
        <v>-4.1376649321995602</v>
      </c>
      <c r="AS157" s="1">
        <f t="shared" si="102"/>
        <v>-4.1428975530629542</v>
      </c>
      <c r="AT157" s="1">
        <f t="shared" si="102"/>
        <v>-4.1092333492530093</v>
      </c>
      <c r="AU157" s="1">
        <f t="shared" si="103"/>
        <v>-4.3742631262835268</v>
      </c>
    </row>
    <row r="158" spans="1:47" x14ac:dyDescent="0.2">
      <c r="A158" s="1" t="s">
        <v>158</v>
      </c>
      <c r="C158" s="54">
        <v>45428.347999999998</v>
      </c>
      <c r="D158" s="54"/>
      <c r="E158" s="1">
        <f t="shared" si="87"/>
        <v>-562.99063109197164</v>
      </c>
      <c r="F158" s="1">
        <f t="shared" si="88"/>
        <v>-563</v>
      </c>
      <c r="G158" s="1">
        <f t="shared" si="89"/>
        <v>6.4399999973829836E-3</v>
      </c>
      <c r="I158" s="1">
        <f t="shared" si="86"/>
        <v>6.4399999973829836E-3</v>
      </c>
      <c r="Q158" s="112">
        <f t="shared" si="90"/>
        <v>30409.847999999998</v>
      </c>
      <c r="S158" s="2">
        <v>0.1</v>
      </c>
      <c r="Z158" s="1">
        <f t="shared" si="91"/>
        <v>-563</v>
      </c>
      <c r="AA158" s="1">
        <f t="shared" si="92"/>
        <v>-1.0030955555253899E-3</v>
      </c>
      <c r="AB158" s="1">
        <f t="shared" si="93"/>
        <v>3.3014475744912622E-3</v>
      </c>
      <c r="AC158" s="1">
        <f t="shared" si="94"/>
        <v>6.4399999973829836E-3</v>
      </c>
      <c r="AE158" s="1">
        <f t="shared" si="95"/>
        <v>5.5399671409724414E-6</v>
      </c>
      <c r="AF158" s="1">
        <f t="shared" si="104"/>
        <v>6.4399999973829836E-3</v>
      </c>
      <c r="AG158" s="2"/>
      <c r="AH158" s="1">
        <f t="shared" si="96"/>
        <v>3.1385524228917214E-3</v>
      </c>
      <c r="AI158" s="1">
        <f t="shared" si="97"/>
        <v>0.79799160867825081</v>
      </c>
      <c r="AJ158" s="1">
        <f t="shared" si="98"/>
        <v>0.42991056478759276</v>
      </c>
      <c r="AK158" s="1">
        <f t="shared" si="99"/>
        <v>0.19523883010284951</v>
      </c>
      <c r="AL158" s="1">
        <f t="shared" si="100"/>
        <v>2.3732340204153477</v>
      </c>
      <c r="AM158" s="1">
        <f t="shared" si="101"/>
        <v>2.4736133614666893</v>
      </c>
      <c r="AN158" s="1">
        <f t="shared" si="102"/>
        <v>-4.1311947501420896</v>
      </c>
      <c r="AO158" s="1">
        <f t="shared" si="102"/>
        <v>-4.1311977734575329</v>
      </c>
      <c r="AP158" s="1">
        <f t="shared" si="102"/>
        <v>-4.131178172380408</v>
      </c>
      <c r="AQ158" s="1">
        <f t="shared" si="102"/>
        <v>-4.1313052625466113</v>
      </c>
      <c r="AR158" s="1">
        <f t="shared" si="102"/>
        <v>-4.1304816673858271</v>
      </c>
      <c r="AS158" s="1">
        <f t="shared" si="102"/>
        <v>-4.1358373774514989</v>
      </c>
      <c r="AT158" s="1">
        <f t="shared" si="102"/>
        <v>-4.1017533766128169</v>
      </c>
      <c r="AU158" s="1">
        <f t="shared" si="103"/>
        <v>-4.3660044820329311</v>
      </c>
    </row>
    <row r="159" spans="1:47" x14ac:dyDescent="0.2">
      <c r="A159" s="1" t="s">
        <v>158</v>
      </c>
      <c r="C159" s="54">
        <v>45441.394999999997</v>
      </c>
      <c r="D159" s="54"/>
      <c r="E159" s="1">
        <f t="shared" si="87"/>
        <v>-544.00986353981909</v>
      </c>
      <c r="F159" s="1">
        <f t="shared" si="88"/>
        <v>-544</v>
      </c>
      <c r="G159" s="1">
        <f t="shared" si="89"/>
        <v>-6.7800000033457763E-3</v>
      </c>
      <c r="I159" s="1">
        <f t="shared" si="86"/>
        <v>-6.7800000033457763E-3</v>
      </c>
      <c r="Q159" s="112">
        <f t="shared" si="90"/>
        <v>30422.894999999997</v>
      </c>
      <c r="S159" s="2">
        <v>0.1</v>
      </c>
      <c r="Z159" s="1">
        <f t="shared" si="91"/>
        <v>-544</v>
      </c>
      <c r="AA159" s="1">
        <f t="shared" si="92"/>
        <v>-9.757941230772605E-4</v>
      </c>
      <c r="AB159" s="1">
        <f t="shared" si="93"/>
        <v>-1.0029022403588175E-2</v>
      </c>
      <c r="AC159" s="1">
        <f t="shared" si="94"/>
        <v>-6.7800000033457763E-3</v>
      </c>
      <c r="AE159" s="1">
        <f t="shared" si="95"/>
        <v>3.3688805900543619E-6</v>
      </c>
      <c r="AF159" s="1">
        <f t="shared" si="104"/>
        <v>-6.7800000033457763E-3</v>
      </c>
      <c r="AG159" s="2"/>
      <c r="AH159" s="1">
        <f t="shared" si="96"/>
        <v>3.2490224002423981E-3</v>
      </c>
      <c r="AI159" s="1">
        <f t="shared" si="97"/>
        <v>0.79661969795241105</v>
      </c>
      <c r="AJ159" s="1">
        <f t="shared" si="98"/>
        <v>0.43626743314452421</v>
      </c>
      <c r="AK159" s="1">
        <f t="shared" si="99"/>
        <v>0.19380929720568554</v>
      </c>
      <c r="AL159" s="1">
        <f t="shared" si="100"/>
        <v>2.3802866442067177</v>
      </c>
      <c r="AM159" s="1">
        <f t="shared" si="101"/>
        <v>2.4989373395816927</v>
      </c>
      <c r="AN159" s="1">
        <f t="shared" si="102"/>
        <v>-4.1227054126889024</v>
      </c>
      <c r="AO159" s="1">
        <f t="shared" si="102"/>
        <v>-4.1227086815199669</v>
      </c>
      <c r="AP159" s="1">
        <f t="shared" si="102"/>
        <v>-4.1226877583488006</v>
      </c>
      <c r="AQ159" s="1">
        <f t="shared" si="102"/>
        <v>-4.1228216949328367</v>
      </c>
      <c r="AR159" s="1">
        <f t="shared" si="102"/>
        <v>-4.1219647826347821</v>
      </c>
      <c r="AS159" s="1">
        <f t="shared" si="102"/>
        <v>-4.1274663216572085</v>
      </c>
      <c r="AT159" s="1">
        <f t="shared" si="102"/>
        <v>-4.0928943137487046</v>
      </c>
      <c r="AU159" s="1">
        <f t="shared" si="103"/>
        <v>-4.3561973419853466</v>
      </c>
    </row>
    <row r="160" spans="1:47" x14ac:dyDescent="0.2">
      <c r="A160" s="1" t="s">
        <v>159</v>
      </c>
      <c r="C160" s="54">
        <v>45662.733999999997</v>
      </c>
      <c r="D160" s="54"/>
      <c r="E160" s="1">
        <f t="shared" si="87"/>
        <v>-222.00602286944758</v>
      </c>
      <c r="F160" s="1">
        <f t="shared" si="88"/>
        <v>-222</v>
      </c>
      <c r="G160" s="1">
        <f t="shared" si="89"/>
        <v>-4.1399999972782098E-3</v>
      </c>
      <c r="I160" s="1">
        <f t="shared" si="86"/>
        <v>-4.1399999972782098E-3</v>
      </c>
      <c r="Q160" s="112">
        <f t="shared" si="90"/>
        <v>30644.233999999997</v>
      </c>
      <c r="S160" s="2">
        <v>0.1</v>
      </c>
      <c r="Z160" s="1">
        <f t="shared" si="91"/>
        <v>-222</v>
      </c>
      <c r="AA160" s="1">
        <f t="shared" si="92"/>
        <v>-5.7788483269848381E-4</v>
      </c>
      <c r="AB160" s="1">
        <f t="shared" si="93"/>
        <v>-9.1933546224972525E-3</v>
      </c>
      <c r="AC160" s="1">
        <f t="shared" si="94"/>
        <v>-4.1399999972782098E-3</v>
      </c>
      <c r="AE160" s="1">
        <f t="shared" si="95"/>
        <v>1.2688664445728849E-6</v>
      </c>
      <c r="AF160" s="1">
        <f t="shared" si="104"/>
        <v>-4.1399999972782098E-3</v>
      </c>
      <c r="AG160" s="2"/>
      <c r="AH160" s="1">
        <f t="shared" si="96"/>
        <v>5.0533546252190427E-3</v>
      </c>
      <c r="AI160" s="1">
        <f t="shared" si="97"/>
        <v>0.775539791680255</v>
      </c>
      <c r="AJ160" s="1">
        <f t="shared" si="98"/>
        <v>0.53755633723935381</v>
      </c>
      <c r="AK160" s="1">
        <f t="shared" si="99"/>
        <v>0.1689473463105797</v>
      </c>
      <c r="AL160" s="1">
        <f t="shared" si="100"/>
        <v>2.4963767392915059</v>
      </c>
      <c r="AM160" s="1">
        <f t="shared" si="101"/>
        <v>2.9914479679867028</v>
      </c>
      <c r="AN160" s="1">
        <f t="shared" si="102"/>
        <v>-3.9809189049451326</v>
      </c>
      <c r="AO160" s="1">
        <f t="shared" si="102"/>
        <v>-3.9809285612736889</v>
      </c>
      <c r="AP160" s="1">
        <f t="shared" si="102"/>
        <v>-3.9808771045613334</v>
      </c>
      <c r="AQ160" s="1">
        <f t="shared" si="102"/>
        <v>-3.9811513414912634</v>
      </c>
      <c r="AR160" s="1">
        <f t="shared" si="102"/>
        <v>-3.9796907694365027</v>
      </c>
      <c r="AS160" s="1">
        <f t="shared" si="102"/>
        <v>-3.9874973301841652</v>
      </c>
      <c r="AT160" s="1">
        <f t="shared" si="102"/>
        <v>-3.9465249020588447</v>
      </c>
      <c r="AU160" s="1">
        <f t="shared" si="103"/>
        <v>-4.1899921264420872</v>
      </c>
    </row>
    <row r="161" spans="1:47" x14ac:dyDescent="0.2">
      <c r="A161" s="1" t="s">
        <v>160</v>
      </c>
      <c r="C161" s="54">
        <v>45792.652999999998</v>
      </c>
      <c r="D161" s="54"/>
      <c r="E161" s="1">
        <f t="shared" si="87"/>
        <v>-32.999941808023486</v>
      </c>
      <c r="F161" s="1">
        <f t="shared" si="88"/>
        <v>-33</v>
      </c>
      <c r="G161" s="1">
        <f t="shared" si="89"/>
        <v>3.9999998989515007E-5</v>
      </c>
      <c r="I161" s="1">
        <f t="shared" si="86"/>
        <v>3.9999998989515007E-5</v>
      </c>
      <c r="Q161" s="112">
        <f t="shared" si="90"/>
        <v>30774.152999999998</v>
      </c>
      <c r="S161" s="2">
        <v>0.1</v>
      </c>
      <c r="Z161" s="1">
        <f t="shared" si="91"/>
        <v>-33</v>
      </c>
      <c r="AA161" s="1">
        <f t="shared" si="92"/>
        <v>-4.0635991863975391E-4</v>
      </c>
      <c r="AB161" s="1">
        <f t="shared" si="93"/>
        <v>-6.0076927268633363E-3</v>
      </c>
      <c r="AC161" s="1">
        <f t="shared" si="94"/>
        <v>3.9999998989515007E-5</v>
      </c>
      <c r="AE161" s="1">
        <f t="shared" si="95"/>
        <v>1.9923717606600775E-8</v>
      </c>
      <c r="AF161" s="1">
        <f t="shared" si="104"/>
        <v>3.9999998989515007E-5</v>
      </c>
      <c r="AG161" s="2"/>
      <c r="AH161" s="1">
        <f t="shared" si="96"/>
        <v>6.0476927258528513E-3</v>
      </c>
      <c r="AI161" s="1">
        <f t="shared" si="97"/>
        <v>0.7649692717584925</v>
      </c>
      <c r="AJ161" s="1">
        <f t="shared" si="98"/>
        <v>0.59156257300124759</v>
      </c>
      <c r="AK161" s="1">
        <f t="shared" si="99"/>
        <v>0.15390304651499567</v>
      </c>
      <c r="AL161" s="1">
        <f t="shared" si="100"/>
        <v>2.5618358214307388</v>
      </c>
      <c r="AM161" s="1">
        <f t="shared" si="101"/>
        <v>3.3525503713080695</v>
      </c>
      <c r="AN161" s="1">
        <f t="shared" si="102"/>
        <v>-3.8993478455076218</v>
      </c>
      <c r="AO161" s="1">
        <f t="shared" si="102"/>
        <v>-3.8993632088511379</v>
      </c>
      <c r="AP161" s="1">
        <f t="shared" si="102"/>
        <v>-3.8992879247306074</v>
      </c>
      <c r="AQ161" s="1">
        <f t="shared" si="102"/>
        <v>-3.8996568865010683</v>
      </c>
      <c r="AR161" s="1">
        <f t="shared" si="102"/>
        <v>-3.8978498618130542</v>
      </c>
      <c r="AS161" s="1">
        <f t="shared" si="102"/>
        <v>-3.9067296945918173</v>
      </c>
      <c r="AT161" s="1">
        <f t="shared" si="102"/>
        <v>-3.8637805089981647</v>
      </c>
      <c r="AU161" s="1">
        <f t="shared" si="103"/>
        <v>-4.0924368912319125</v>
      </c>
    </row>
    <row r="162" spans="1:47" x14ac:dyDescent="0.2">
      <c r="A162" s="1" t="s">
        <v>161</v>
      </c>
      <c r="C162" s="54">
        <v>45815.330999999998</v>
      </c>
      <c r="D162" s="54"/>
      <c r="E162" s="1">
        <f t="shared" si="87"/>
        <v>-8.0013966063916721E-3</v>
      </c>
      <c r="F162" s="1">
        <f t="shared" si="88"/>
        <v>0</v>
      </c>
      <c r="G162" s="1">
        <f t="shared" si="89"/>
        <v>-5.4999999993015081E-3</v>
      </c>
      <c r="I162" s="1">
        <f t="shared" si="86"/>
        <v>-5.4999999993015081E-3</v>
      </c>
      <c r="Q162" s="112">
        <f t="shared" si="90"/>
        <v>30796.830999999998</v>
      </c>
      <c r="S162" s="2">
        <v>0.1</v>
      </c>
      <c r="Z162" s="1">
        <f t="shared" si="91"/>
        <v>0</v>
      </c>
      <c r="AA162" s="1">
        <f t="shared" si="92"/>
        <v>-3.8147358143965273E-4</v>
      </c>
      <c r="AB162" s="1">
        <f t="shared" si="93"/>
        <v>-1.1716040357278516E-2</v>
      </c>
      <c r="AC162" s="1">
        <f t="shared" si="94"/>
        <v>-5.4999999993015081E-3</v>
      </c>
      <c r="AE162" s="1">
        <f t="shared" si="95"/>
        <v>2.6199312690349718E-6</v>
      </c>
      <c r="AF162" s="1">
        <f t="shared" si="104"/>
        <v>-5.4999999993015081E-3</v>
      </c>
      <c r="AG162" s="2"/>
      <c r="AH162" s="1">
        <f t="shared" si="96"/>
        <v>6.2160403579770091E-3</v>
      </c>
      <c r="AI162" s="1">
        <f t="shared" si="97"/>
        <v>0.76325267559860777</v>
      </c>
      <c r="AJ162" s="1">
        <f t="shared" si="98"/>
        <v>0.60059587104462053</v>
      </c>
      <c r="AK162" s="1">
        <f t="shared" si="99"/>
        <v>0.15124911680109807</v>
      </c>
      <c r="AL162" s="1">
        <f t="shared" si="100"/>
        <v>2.5730864580601387</v>
      </c>
      <c r="AM162" s="1">
        <f t="shared" si="101"/>
        <v>3.4227261808078082</v>
      </c>
      <c r="AN162" s="1">
        <f t="shared" si="102"/>
        <v>-3.8852169522342606</v>
      </c>
      <c r="AO162" s="1">
        <f t="shared" si="102"/>
        <v>-3.8852334343936743</v>
      </c>
      <c r="AP162" s="1">
        <f t="shared" si="102"/>
        <v>-3.8851537255881854</v>
      </c>
      <c r="AQ162" s="1">
        <f t="shared" si="102"/>
        <v>-3.8855392568327254</v>
      </c>
      <c r="AR162" s="1">
        <f t="shared" si="102"/>
        <v>-3.8836758062175392</v>
      </c>
      <c r="AS162" s="1">
        <f t="shared" si="102"/>
        <v>-3.8927125859842331</v>
      </c>
      <c r="AT162" s="1">
        <f t="shared" si="102"/>
        <v>-3.8495603477537665</v>
      </c>
      <c r="AU162" s="1">
        <f t="shared" si="103"/>
        <v>-4.0754034374650558</v>
      </c>
    </row>
    <row r="163" spans="1:47" x14ac:dyDescent="0.2">
      <c r="A163" s="1" t="s">
        <v>162</v>
      </c>
      <c r="C163" s="54">
        <v>45815.336499999998</v>
      </c>
      <c r="D163" s="54" t="s">
        <v>52</v>
      </c>
      <c r="E163" s="1">
        <f t="shared" si="87"/>
        <v>0</v>
      </c>
      <c r="F163" s="1">
        <f t="shared" si="88"/>
        <v>0</v>
      </c>
      <c r="G163" s="1">
        <f t="shared" si="89"/>
        <v>0</v>
      </c>
      <c r="I163" s="1">
        <f t="shared" si="86"/>
        <v>0</v>
      </c>
      <c r="Q163" s="112">
        <f t="shared" si="90"/>
        <v>30796.836499999998</v>
      </c>
      <c r="S163" s="2">
        <v>0.1</v>
      </c>
      <c r="Z163" s="1">
        <f t="shared" si="91"/>
        <v>0</v>
      </c>
      <c r="AA163" s="1">
        <f t="shared" si="92"/>
        <v>-3.8147358143965273E-4</v>
      </c>
      <c r="AB163" s="1">
        <f t="shared" si="93"/>
        <v>-6.2160403579770091E-3</v>
      </c>
      <c r="AC163" s="1">
        <f t="shared" si="94"/>
        <v>0</v>
      </c>
      <c r="AE163" s="1">
        <f t="shared" si="95"/>
        <v>1.4552209333639537E-8</v>
      </c>
      <c r="AF163" s="1">
        <f t="shared" si="104"/>
        <v>0</v>
      </c>
      <c r="AG163" s="2"/>
      <c r="AH163" s="1">
        <f t="shared" si="96"/>
        <v>6.2160403579770091E-3</v>
      </c>
      <c r="AI163" s="1">
        <f t="shared" si="97"/>
        <v>0.76325267559860777</v>
      </c>
      <c r="AJ163" s="1">
        <f t="shared" si="98"/>
        <v>0.60059587104462053</v>
      </c>
      <c r="AK163" s="1">
        <f t="shared" si="99"/>
        <v>0.15124911680109807</v>
      </c>
      <c r="AL163" s="1">
        <f t="shared" si="100"/>
        <v>2.5730864580601387</v>
      </c>
      <c r="AM163" s="1">
        <f t="shared" si="101"/>
        <v>3.4227261808078082</v>
      </c>
      <c r="AN163" s="1">
        <f t="shared" si="102"/>
        <v>-3.8852169522342606</v>
      </c>
      <c r="AO163" s="1">
        <f t="shared" si="102"/>
        <v>-3.8852334343936743</v>
      </c>
      <c r="AP163" s="1">
        <f t="shared" si="102"/>
        <v>-3.8851537255881854</v>
      </c>
      <c r="AQ163" s="1">
        <f t="shared" si="102"/>
        <v>-3.8855392568327254</v>
      </c>
      <c r="AR163" s="1">
        <f t="shared" si="102"/>
        <v>-3.8836758062175392</v>
      </c>
      <c r="AS163" s="1">
        <f t="shared" si="102"/>
        <v>-3.8927125859842331</v>
      </c>
      <c r="AT163" s="1">
        <f t="shared" si="102"/>
        <v>-3.8495603477537665</v>
      </c>
      <c r="AU163" s="1">
        <f t="shared" si="103"/>
        <v>-4.0754034374650558</v>
      </c>
    </row>
    <row r="164" spans="1:47" x14ac:dyDescent="0.2">
      <c r="A164" s="1" t="s">
        <v>163</v>
      </c>
      <c r="C164" s="54">
        <v>45854.504999999997</v>
      </c>
      <c r="D164" s="54"/>
      <c r="E164" s="1">
        <f t="shared" si="87"/>
        <v>56.982309639500372</v>
      </c>
      <c r="F164" s="1">
        <f t="shared" si="88"/>
        <v>57</v>
      </c>
      <c r="G164" s="1">
        <f t="shared" si="89"/>
        <v>-1.2159999998402782E-2</v>
      </c>
      <c r="I164" s="1">
        <f t="shared" si="86"/>
        <v>-1.2159999998402782E-2</v>
      </c>
      <c r="Q164" s="112">
        <f t="shared" si="90"/>
        <v>30836.004999999997</v>
      </c>
      <c r="S164" s="2">
        <v>0.1</v>
      </c>
      <c r="Z164" s="1">
        <f t="shared" si="91"/>
        <v>57</v>
      </c>
      <c r="AA164" s="1">
        <f t="shared" si="92"/>
        <v>-3.4214901084264702E-4</v>
      </c>
      <c r="AB164" s="1">
        <f t="shared" si="93"/>
        <v>-1.8663018509182644E-2</v>
      </c>
      <c r="AC164" s="1">
        <f t="shared" si="94"/>
        <v>-1.2159999998402782E-2</v>
      </c>
      <c r="AE164" s="1">
        <f t="shared" si="95"/>
        <v>1.3966160196417607E-5</v>
      </c>
      <c r="AF164" s="1">
        <f t="shared" si="104"/>
        <v>-1.2159999998402782E-2</v>
      </c>
      <c r="AG164" s="2"/>
      <c r="AH164" s="1">
        <f t="shared" si="96"/>
        <v>6.5030185107798613E-3</v>
      </c>
      <c r="AI164" s="1">
        <f t="shared" si="97"/>
        <v>0.76037549599980792</v>
      </c>
      <c r="AJ164" s="1">
        <f t="shared" si="98"/>
        <v>0.61592702134313615</v>
      </c>
      <c r="AK164" s="1">
        <f t="shared" si="99"/>
        <v>0.14664817771452943</v>
      </c>
      <c r="AL164" s="1">
        <f t="shared" si="100"/>
        <v>2.5924024451009005</v>
      </c>
      <c r="AM164" s="1">
        <f t="shared" si="101"/>
        <v>3.5497303792708572</v>
      </c>
      <c r="AN164" s="1">
        <f t="shared" si="102"/>
        <v>-3.8608825880538671</v>
      </c>
      <c r="AO164" s="1">
        <f t="shared" si="102"/>
        <v>-3.8609010681388174</v>
      </c>
      <c r="AP164" s="1">
        <f t="shared" si="102"/>
        <v>-3.86081362826204</v>
      </c>
      <c r="AQ164" s="1">
        <f t="shared" si="102"/>
        <v>-3.861227415588993</v>
      </c>
      <c r="AR164" s="1">
        <f t="shared" si="102"/>
        <v>-3.8592705923748856</v>
      </c>
      <c r="AS164" s="1">
        <f t="shared" si="102"/>
        <v>-3.8685543609027673</v>
      </c>
      <c r="AT164" s="1">
        <f t="shared" si="102"/>
        <v>-3.8251521087366065</v>
      </c>
      <c r="AU164" s="1">
        <f t="shared" si="103"/>
        <v>-4.0459820173223058</v>
      </c>
    </row>
    <row r="165" spans="1:47" x14ac:dyDescent="0.2">
      <c r="A165" s="1" t="s">
        <v>163</v>
      </c>
      <c r="C165" s="54">
        <v>45854.508000000002</v>
      </c>
      <c r="D165" s="54"/>
      <c r="E165" s="1">
        <f t="shared" si="87"/>
        <v>56.986674037656051</v>
      </c>
      <c r="F165" s="1">
        <f t="shared" si="88"/>
        <v>57</v>
      </c>
      <c r="G165" s="1">
        <f t="shared" si="89"/>
        <v>-9.1599999941536225E-3</v>
      </c>
      <c r="I165" s="1">
        <f t="shared" si="86"/>
        <v>-9.1599999941536225E-3</v>
      </c>
      <c r="Q165" s="112">
        <f t="shared" si="90"/>
        <v>30836.008000000002</v>
      </c>
      <c r="S165" s="2">
        <v>0.1</v>
      </c>
      <c r="Z165" s="1">
        <f t="shared" si="91"/>
        <v>57</v>
      </c>
      <c r="AA165" s="1">
        <f t="shared" si="92"/>
        <v>-3.4214901084264702E-4</v>
      </c>
      <c r="AB165" s="1">
        <f t="shared" si="93"/>
        <v>-1.5663018504933485E-2</v>
      </c>
      <c r="AC165" s="1">
        <f t="shared" si="94"/>
        <v>-9.1599999941536225E-3</v>
      </c>
      <c r="AE165" s="1">
        <f t="shared" si="95"/>
        <v>7.7754495963878353E-6</v>
      </c>
      <c r="AF165" s="1">
        <f t="shared" si="104"/>
        <v>-9.1599999941536225E-3</v>
      </c>
      <c r="AG165" s="2"/>
      <c r="AH165" s="1">
        <f t="shared" si="96"/>
        <v>6.5030185107798613E-3</v>
      </c>
      <c r="AI165" s="1">
        <f t="shared" si="97"/>
        <v>0.76037549599980792</v>
      </c>
      <c r="AJ165" s="1">
        <f t="shared" si="98"/>
        <v>0.61592702134313615</v>
      </c>
      <c r="AK165" s="1">
        <f t="shared" si="99"/>
        <v>0.14664817771452943</v>
      </c>
      <c r="AL165" s="1">
        <f t="shared" si="100"/>
        <v>2.5924024451009005</v>
      </c>
      <c r="AM165" s="1">
        <f t="shared" si="101"/>
        <v>3.5497303792708572</v>
      </c>
      <c r="AN165" s="1">
        <f t="shared" ref="AN165:AT180" si="105">$AU165+$AB$7*SIN(AO165)</f>
        <v>-3.8608825880538671</v>
      </c>
      <c r="AO165" s="1">
        <f t="shared" si="105"/>
        <v>-3.8609010681388174</v>
      </c>
      <c r="AP165" s="1">
        <f t="shared" si="105"/>
        <v>-3.86081362826204</v>
      </c>
      <c r="AQ165" s="1">
        <f t="shared" si="105"/>
        <v>-3.861227415588993</v>
      </c>
      <c r="AR165" s="1">
        <f t="shared" si="105"/>
        <v>-3.8592705923748856</v>
      </c>
      <c r="AS165" s="1">
        <f t="shared" si="105"/>
        <v>-3.8685543609027673</v>
      </c>
      <c r="AT165" s="1">
        <f t="shared" si="105"/>
        <v>-3.8251521087366065</v>
      </c>
      <c r="AU165" s="1">
        <f t="shared" si="103"/>
        <v>-4.0459820173223058</v>
      </c>
    </row>
    <row r="166" spans="1:47" x14ac:dyDescent="0.2">
      <c r="A166" s="1" t="s">
        <v>134</v>
      </c>
      <c r="C166" s="54">
        <v>46091.667999999998</v>
      </c>
      <c r="D166" s="54" t="s">
        <v>52</v>
      </c>
      <c r="E166" s="1">
        <f t="shared" si="87"/>
        <v>402.00689574907653</v>
      </c>
      <c r="F166" s="1">
        <f t="shared" si="88"/>
        <v>402</v>
      </c>
      <c r="G166" s="1">
        <f t="shared" si="89"/>
        <v>4.7399999966728501E-3</v>
      </c>
      <c r="I166" s="1">
        <f t="shared" si="86"/>
        <v>4.7399999966728501E-3</v>
      </c>
      <c r="Q166" s="112">
        <f t="shared" si="90"/>
        <v>31073.167999999998</v>
      </c>
      <c r="S166" s="2">
        <v>0.1</v>
      </c>
      <c r="Z166" s="1">
        <f t="shared" si="91"/>
        <v>402</v>
      </c>
      <c r="AA166" s="1">
        <f t="shared" si="92"/>
        <v>-2.0754755821364955E-4</v>
      </c>
      <c r="AB166" s="1">
        <f t="shared" si="93"/>
        <v>-3.3927044362113568E-3</v>
      </c>
      <c r="AC166" s="1">
        <f t="shared" si="94"/>
        <v>4.7399999966728501E-3</v>
      </c>
      <c r="AE166" s="1">
        <f t="shared" si="95"/>
        <v>2.4478226807863386E-6</v>
      </c>
      <c r="AF166" s="1">
        <f t="shared" si="104"/>
        <v>4.7399999966728501E-3</v>
      </c>
      <c r="AG166" s="2"/>
      <c r="AH166" s="1">
        <f t="shared" si="96"/>
        <v>8.1327044328842069E-3</v>
      </c>
      <c r="AI166" s="1">
        <f t="shared" si="97"/>
        <v>0.74524035511754272</v>
      </c>
      <c r="AJ166" s="1">
        <f t="shared" si="98"/>
        <v>0.70159735957054792</v>
      </c>
      <c r="AK166" s="1">
        <f t="shared" si="99"/>
        <v>0.11841923105515645</v>
      </c>
      <c r="AL166" s="1">
        <f t="shared" si="100"/>
        <v>2.7064770088878785</v>
      </c>
      <c r="AM166" s="1">
        <f t="shared" si="101"/>
        <v>4.5237300361351691</v>
      </c>
      <c r="AN166" s="1">
        <f t="shared" si="105"/>
        <v>-3.7153964835507232</v>
      </c>
      <c r="AO166" s="1">
        <f t="shared" si="105"/>
        <v>-3.715427541394217</v>
      </c>
      <c r="AP166" s="1">
        <f t="shared" si="105"/>
        <v>-3.7152959113836008</v>
      </c>
      <c r="AQ166" s="1">
        <f t="shared" si="105"/>
        <v>-3.7158538653715159</v>
      </c>
      <c r="AR166" s="1">
        <f t="shared" si="105"/>
        <v>-3.7134901854597104</v>
      </c>
      <c r="AS166" s="1">
        <f t="shared" si="105"/>
        <v>-3.7235284964494753</v>
      </c>
      <c r="AT166" s="1">
        <f t="shared" si="105"/>
        <v>-3.681329925727733</v>
      </c>
      <c r="AU166" s="1">
        <f t="shared" si="103"/>
        <v>-3.8679050006688129</v>
      </c>
    </row>
    <row r="167" spans="1:47" x14ac:dyDescent="0.2">
      <c r="A167" s="1" t="s">
        <v>165</v>
      </c>
      <c r="C167" s="54">
        <v>46116.419000000002</v>
      </c>
      <c r="D167" s="54"/>
      <c r="E167" s="1">
        <f t="shared" si="87"/>
        <v>438.01463528180057</v>
      </c>
      <c r="F167" s="1">
        <f t="shared" si="88"/>
        <v>438</v>
      </c>
      <c r="G167" s="1">
        <f t="shared" si="89"/>
        <v>1.0060000000521541E-2</v>
      </c>
      <c r="I167" s="1">
        <f t="shared" si="86"/>
        <v>1.0060000000521541E-2</v>
      </c>
      <c r="Q167" s="112">
        <f t="shared" si="90"/>
        <v>31097.919000000002</v>
      </c>
      <c r="S167" s="2">
        <v>0.1</v>
      </c>
      <c r="Z167" s="1">
        <f t="shared" si="91"/>
        <v>438</v>
      </c>
      <c r="AA167" s="1">
        <f t="shared" si="92"/>
        <v>-2.04142711614657E-4</v>
      </c>
      <c r="AB167" s="1">
        <f t="shared" si="93"/>
        <v>1.7682647782392633E-3</v>
      </c>
      <c r="AC167" s="1">
        <f t="shared" si="94"/>
        <v>1.0060000000521541E-2</v>
      </c>
      <c r="AE167" s="1">
        <f t="shared" si="95"/>
        <v>1.0535262561509862E-5</v>
      </c>
      <c r="AF167" s="1">
        <f t="shared" si="104"/>
        <v>1.0060000000521541E-2</v>
      </c>
      <c r="AG167" s="2"/>
      <c r="AH167" s="1">
        <f t="shared" si="96"/>
        <v>8.2917352222822774E-3</v>
      </c>
      <c r="AI167" s="1">
        <f t="shared" si="97"/>
        <v>0.74387769959549632</v>
      </c>
      <c r="AJ167" s="1">
        <f t="shared" si="98"/>
        <v>0.70985342795208917</v>
      </c>
      <c r="AK167" s="1">
        <f t="shared" si="99"/>
        <v>0.1154424453129585</v>
      </c>
      <c r="AL167" s="1">
        <f t="shared" si="100"/>
        <v>2.7181303941051369</v>
      </c>
      <c r="AM167" s="1">
        <f t="shared" si="101"/>
        <v>4.6521821886772061</v>
      </c>
      <c r="AN167" s="1">
        <f t="shared" si="105"/>
        <v>-3.7003753698063639</v>
      </c>
      <c r="AO167" s="1">
        <f t="shared" si="105"/>
        <v>-3.70040763571919</v>
      </c>
      <c r="AP167" s="1">
        <f t="shared" si="105"/>
        <v>-3.7002721853432852</v>
      </c>
      <c r="AQ167" s="1">
        <f t="shared" si="105"/>
        <v>-3.7008408749747672</v>
      </c>
      <c r="AR167" s="1">
        <f t="shared" si="105"/>
        <v>-3.6984545813976113</v>
      </c>
      <c r="AS167" s="1">
        <f t="shared" si="105"/>
        <v>-3.708491853294078</v>
      </c>
      <c r="AT167" s="1">
        <f t="shared" si="105"/>
        <v>-3.666682849478303</v>
      </c>
      <c r="AU167" s="1">
        <f t="shared" si="103"/>
        <v>-3.8493230511049692</v>
      </c>
    </row>
    <row r="168" spans="1:47" x14ac:dyDescent="0.2">
      <c r="A168" s="1" t="s">
        <v>134</v>
      </c>
      <c r="C168" s="54">
        <v>46144.601000000002</v>
      </c>
      <c r="D168" s="54" t="s">
        <v>52</v>
      </c>
      <c r="E168" s="1">
        <f t="shared" si="87"/>
        <v>479.01379149815938</v>
      </c>
      <c r="F168" s="1">
        <f t="shared" si="88"/>
        <v>479</v>
      </c>
      <c r="G168" s="1">
        <f t="shared" si="89"/>
        <v>9.4800000078976154E-3</v>
      </c>
      <c r="I168" s="1">
        <f t="shared" si="86"/>
        <v>9.4800000078976154E-3</v>
      </c>
      <c r="Q168" s="112">
        <f t="shared" si="90"/>
        <v>31126.101000000002</v>
      </c>
      <c r="S168" s="2">
        <v>0.1</v>
      </c>
      <c r="Z168" s="1">
        <f t="shared" si="91"/>
        <v>479</v>
      </c>
      <c r="AA168" s="1">
        <f t="shared" si="92"/>
        <v>-2.0279971992290778E-4</v>
      </c>
      <c r="AB168" s="1">
        <f t="shared" si="93"/>
        <v>1.0097692620314649E-3</v>
      </c>
      <c r="AC168" s="1">
        <f t="shared" si="94"/>
        <v>9.4800000078976154E-3</v>
      </c>
      <c r="AE168" s="1">
        <f t="shared" si="95"/>
        <v>9.375661056908121E-6</v>
      </c>
      <c r="AF168" s="1">
        <f t="shared" si="104"/>
        <v>9.4800000078976154E-3</v>
      </c>
      <c r="AG168" s="2"/>
      <c r="AH168" s="1">
        <f t="shared" si="96"/>
        <v>8.4702307458661506E-3</v>
      </c>
      <c r="AI168" s="1">
        <f t="shared" si="97"/>
        <v>0.74237388317652453</v>
      </c>
      <c r="AJ168" s="1">
        <f t="shared" si="98"/>
        <v>0.71910320048132237</v>
      </c>
      <c r="AK168" s="1">
        <f t="shared" si="99"/>
        <v>0.11204630683243101</v>
      </c>
      <c r="AL168" s="1">
        <f t="shared" si="100"/>
        <v>2.7313512193139364</v>
      </c>
      <c r="AM168" s="1">
        <f t="shared" si="101"/>
        <v>4.8066118335046886</v>
      </c>
      <c r="AN168" s="1">
        <f t="shared" si="105"/>
        <v>-3.6833009513033619</v>
      </c>
      <c r="AO168" s="1">
        <f t="shared" si="105"/>
        <v>-3.6833345316682382</v>
      </c>
      <c r="AP168" s="1">
        <f t="shared" si="105"/>
        <v>-3.6831950321160605</v>
      </c>
      <c r="AQ168" s="1">
        <f t="shared" si="105"/>
        <v>-3.683774617916836</v>
      </c>
      <c r="AR168" s="1">
        <f t="shared" si="105"/>
        <v>-3.6813679057257196</v>
      </c>
      <c r="AS168" s="1">
        <f t="shared" si="105"/>
        <v>-3.6913847134698803</v>
      </c>
      <c r="AT168" s="1">
        <f t="shared" si="105"/>
        <v>-3.6500781874286083</v>
      </c>
      <c r="AU168" s="1">
        <f t="shared" si="103"/>
        <v>-3.8281602752128148</v>
      </c>
    </row>
    <row r="169" spans="1:47" x14ac:dyDescent="0.2">
      <c r="A169" s="1" t="s">
        <v>134</v>
      </c>
      <c r="C169" s="54">
        <v>46170.714999999997</v>
      </c>
      <c r="D169" s="54" t="s">
        <v>52</v>
      </c>
      <c r="E169" s="1">
        <f t="shared" si="87"/>
        <v>517.00442259012323</v>
      </c>
      <c r="F169" s="1">
        <f t="shared" si="88"/>
        <v>517</v>
      </c>
      <c r="G169" s="1">
        <f t="shared" si="89"/>
        <v>3.0399999959627166E-3</v>
      </c>
      <c r="I169" s="1">
        <f t="shared" si="86"/>
        <v>3.0399999959627166E-3</v>
      </c>
      <c r="Q169" s="112">
        <f t="shared" si="90"/>
        <v>31152.214999999997</v>
      </c>
      <c r="S169" s="2">
        <v>0.1</v>
      </c>
      <c r="Z169" s="1">
        <f t="shared" si="91"/>
        <v>517</v>
      </c>
      <c r="AA169" s="1">
        <f t="shared" si="92"/>
        <v>-2.0398615085094086E-4</v>
      </c>
      <c r="AB169" s="1">
        <f t="shared" si="93"/>
        <v>-5.5931506720042785E-3</v>
      </c>
      <c r="AC169" s="1">
        <f t="shared" si="94"/>
        <v>3.0399999959627166E-3</v>
      </c>
      <c r="AE169" s="1">
        <f t="shared" si="95"/>
        <v>1.0523446120718923E-6</v>
      </c>
      <c r="AF169" s="1">
        <f t="shared" si="104"/>
        <v>3.0399999959627166E-3</v>
      </c>
      <c r="AG169" s="2"/>
      <c r="AH169" s="1">
        <f t="shared" si="96"/>
        <v>8.6331506679669951E-3</v>
      </c>
      <c r="AI169" s="1">
        <f t="shared" si="97"/>
        <v>0.74102541955802093</v>
      </c>
      <c r="AJ169" s="1">
        <f t="shared" si="98"/>
        <v>0.72753173639759638</v>
      </c>
      <c r="AK169" s="1">
        <f t="shared" si="99"/>
        <v>0.10889333142681965</v>
      </c>
      <c r="AL169" s="1">
        <f t="shared" si="100"/>
        <v>2.7435576924111986</v>
      </c>
      <c r="AM169" s="1">
        <f t="shared" si="101"/>
        <v>4.9581692548602394</v>
      </c>
      <c r="AN169" s="1">
        <f t="shared" si="105"/>
        <v>-3.6675062477531881</v>
      </c>
      <c r="AO169" s="1">
        <f t="shared" si="105"/>
        <v>-3.6675409779982426</v>
      </c>
      <c r="AP169" s="1">
        <f t="shared" si="105"/>
        <v>-3.6673980422020445</v>
      </c>
      <c r="AQ169" s="1">
        <f t="shared" si="105"/>
        <v>-3.6679863848323748</v>
      </c>
      <c r="AR169" s="1">
        <f t="shared" si="105"/>
        <v>-3.6655659747187652</v>
      </c>
      <c r="AS169" s="1">
        <f t="shared" si="105"/>
        <v>-3.6755453783429508</v>
      </c>
      <c r="AT169" s="1">
        <f t="shared" si="105"/>
        <v>-3.6347597591712306</v>
      </c>
      <c r="AU169" s="1">
        <f t="shared" si="103"/>
        <v>-3.8085459951176475</v>
      </c>
    </row>
    <row r="170" spans="1:47" x14ac:dyDescent="0.2">
      <c r="A170" s="1" t="s">
        <v>165</v>
      </c>
      <c r="C170" s="54">
        <v>46171.404000000002</v>
      </c>
      <c r="D170" s="54"/>
      <c r="E170" s="1">
        <f t="shared" si="87"/>
        <v>518.00677936513227</v>
      </c>
      <c r="F170" s="1">
        <f t="shared" si="88"/>
        <v>518</v>
      </c>
      <c r="G170" s="1">
        <f t="shared" si="89"/>
        <v>4.6600000059697777E-3</v>
      </c>
      <c r="I170" s="1">
        <f t="shared" si="86"/>
        <v>4.6600000059697777E-3</v>
      </c>
      <c r="Q170" s="112">
        <f t="shared" si="90"/>
        <v>31152.904000000002</v>
      </c>
      <c r="S170" s="2">
        <v>0.1</v>
      </c>
      <c r="Z170" s="1">
        <f t="shared" si="91"/>
        <v>518</v>
      </c>
      <c r="AA170" s="1">
        <f t="shared" si="92"/>
        <v>-2.0404914237639148E-4</v>
      </c>
      <c r="AB170" s="1">
        <f t="shared" si="93"/>
        <v>-3.9774051700548867E-3</v>
      </c>
      <c r="AC170" s="1">
        <f t="shared" si="94"/>
        <v>4.6600000059697777E-3</v>
      </c>
      <c r="AE170" s="1">
        <f t="shared" si="95"/>
        <v>2.3658974117527096E-6</v>
      </c>
      <c r="AF170" s="1">
        <f t="shared" si="104"/>
        <v>4.6600000059697777E-3</v>
      </c>
      <c r="AG170" s="2"/>
      <c r="AH170" s="1">
        <f t="shared" si="96"/>
        <v>8.6374051760246644E-3</v>
      </c>
      <c r="AI170" s="1">
        <f t="shared" si="97"/>
        <v>0.74099051872288402</v>
      </c>
      <c r="AJ170" s="1">
        <f t="shared" si="98"/>
        <v>0.72775167288756715</v>
      </c>
      <c r="AK170" s="1">
        <f t="shared" si="99"/>
        <v>0.10881029157616283</v>
      </c>
      <c r="AL170" s="1">
        <f t="shared" si="100"/>
        <v>2.7438783194577909</v>
      </c>
      <c r="AM170" s="1">
        <f t="shared" si="101"/>
        <v>4.962273889294373</v>
      </c>
      <c r="AN170" s="1">
        <f t="shared" si="105"/>
        <v>-3.6670909834161467</v>
      </c>
      <c r="AO170" s="1">
        <f t="shared" si="105"/>
        <v>-3.6671257429428668</v>
      </c>
      <c r="AP170" s="1">
        <f t="shared" si="105"/>
        <v>-3.6669827210944046</v>
      </c>
      <c r="AQ170" s="1">
        <f t="shared" si="105"/>
        <v>-3.6675712760709271</v>
      </c>
      <c r="AR170" s="1">
        <f t="shared" si="105"/>
        <v>-3.6651505746500277</v>
      </c>
      <c r="AS170" s="1">
        <f t="shared" si="105"/>
        <v>-3.6751287538045792</v>
      </c>
      <c r="AT170" s="1">
        <f t="shared" si="105"/>
        <v>-3.6343575527851155</v>
      </c>
      <c r="AU170" s="1">
        <f t="shared" si="103"/>
        <v>-3.8080298298519857</v>
      </c>
    </row>
    <row r="171" spans="1:47" x14ac:dyDescent="0.2">
      <c r="A171" s="1" t="s">
        <v>163</v>
      </c>
      <c r="C171" s="54">
        <v>46175.527000000002</v>
      </c>
      <c r="D171" s="54"/>
      <c r="E171" s="1">
        <f t="shared" si="87"/>
        <v>524.00491722192123</v>
      </c>
      <c r="F171" s="1">
        <f t="shared" si="88"/>
        <v>524</v>
      </c>
      <c r="G171" s="1">
        <f t="shared" si="89"/>
        <v>3.3800000019255094E-3</v>
      </c>
      <c r="I171" s="1">
        <f t="shared" si="86"/>
        <v>3.3800000019255094E-3</v>
      </c>
      <c r="Q171" s="112">
        <f t="shared" si="90"/>
        <v>31157.027000000002</v>
      </c>
      <c r="S171" s="2">
        <v>0.1</v>
      </c>
      <c r="Z171" s="1">
        <f t="shared" si="91"/>
        <v>524</v>
      </c>
      <c r="AA171" s="1">
        <f t="shared" si="92"/>
        <v>-2.0446141628830197E-4</v>
      </c>
      <c r="AB171" s="1">
        <f t="shared" si="93"/>
        <v>-5.2828967252888312E-3</v>
      </c>
      <c r="AC171" s="1">
        <f t="shared" si="94"/>
        <v>3.3800000019255094E-3</v>
      </c>
      <c r="AE171" s="1">
        <f t="shared" si="95"/>
        <v>1.2848363658663369E-6</v>
      </c>
      <c r="AF171" s="1">
        <f t="shared" si="104"/>
        <v>3.3800000019255094E-3</v>
      </c>
      <c r="AG171" s="2"/>
      <c r="AH171" s="1">
        <f t="shared" si="96"/>
        <v>8.6628967272143406E-3</v>
      </c>
      <c r="AI171" s="1">
        <f t="shared" si="97"/>
        <v>0.74078174157448118</v>
      </c>
      <c r="AJ171" s="1">
        <f t="shared" si="98"/>
        <v>0.72906928658457448</v>
      </c>
      <c r="AK171" s="1">
        <f t="shared" si="99"/>
        <v>0.10831198199262723</v>
      </c>
      <c r="AL171" s="1">
        <f t="shared" si="100"/>
        <v>2.7458014485833813</v>
      </c>
      <c r="AM171" s="1">
        <f t="shared" si="101"/>
        <v>4.9870313144123921</v>
      </c>
      <c r="AN171" s="1">
        <f t="shared" si="105"/>
        <v>-3.6645998075471287</v>
      </c>
      <c r="AO171" s="1">
        <f t="shared" si="105"/>
        <v>-3.6646347416562457</v>
      </c>
      <c r="AP171" s="1">
        <f t="shared" si="105"/>
        <v>-3.6644912083609529</v>
      </c>
      <c r="AQ171" s="1">
        <f t="shared" si="105"/>
        <v>-3.6650810175407971</v>
      </c>
      <c r="AR171" s="1">
        <f t="shared" si="105"/>
        <v>-3.6626586434721684</v>
      </c>
      <c r="AS171" s="1">
        <f t="shared" si="105"/>
        <v>-3.6726292169445847</v>
      </c>
      <c r="AT171" s="1">
        <f t="shared" si="105"/>
        <v>-3.6319452850940142</v>
      </c>
      <c r="AU171" s="1">
        <f t="shared" si="103"/>
        <v>-3.8049328382580114</v>
      </c>
    </row>
    <row r="172" spans="1:47" x14ac:dyDescent="0.2">
      <c r="A172" s="1" t="s">
        <v>134</v>
      </c>
      <c r="C172" s="54">
        <v>46181.718999999997</v>
      </c>
      <c r="D172" s="54" t="s">
        <v>52</v>
      </c>
      <c r="E172" s="1">
        <f t="shared" si="87"/>
        <v>533.01303500247275</v>
      </c>
      <c r="F172" s="1">
        <f t="shared" si="88"/>
        <v>533</v>
      </c>
      <c r="G172" s="1">
        <f t="shared" si="89"/>
        <v>8.9599999992060475E-3</v>
      </c>
      <c r="I172" s="1">
        <f t="shared" si="86"/>
        <v>8.9599999992060475E-3</v>
      </c>
      <c r="Q172" s="112">
        <f t="shared" si="90"/>
        <v>31163.218999999997</v>
      </c>
      <c r="S172" s="2">
        <v>0.1</v>
      </c>
      <c r="Z172" s="1">
        <f t="shared" si="91"/>
        <v>533</v>
      </c>
      <c r="AA172" s="1">
        <f t="shared" si="92"/>
        <v>-2.0519028306470108E-4</v>
      </c>
      <c r="AB172" s="1">
        <f t="shared" si="93"/>
        <v>2.5898016953508629E-4</v>
      </c>
      <c r="AC172" s="1">
        <f t="shared" si="94"/>
        <v>8.9599999992060475E-3</v>
      </c>
      <c r="AE172" s="1">
        <f t="shared" si="95"/>
        <v>8.4000712910230177E-6</v>
      </c>
      <c r="AF172" s="1">
        <f t="shared" si="104"/>
        <v>8.9599999992060475E-3</v>
      </c>
      <c r="AG172" s="2"/>
      <c r="AH172" s="1">
        <f t="shared" si="96"/>
        <v>8.7010198296709612E-3</v>
      </c>
      <c r="AI172" s="1">
        <f t="shared" si="97"/>
        <v>0.74047059150656935</v>
      </c>
      <c r="AJ172" s="1">
        <f t="shared" si="98"/>
        <v>0.73103926788765428</v>
      </c>
      <c r="AK172" s="1">
        <f t="shared" si="99"/>
        <v>0.10756429273406808</v>
      </c>
      <c r="AL172" s="1">
        <f t="shared" si="100"/>
        <v>2.7486841169344083</v>
      </c>
      <c r="AM172" s="1">
        <f t="shared" si="101"/>
        <v>5.024589315409842</v>
      </c>
      <c r="AN172" s="1">
        <f t="shared" si="105"/>
        <v>-3.6608643560816141</v>
      </c>
      <c r="AO172" s="1">
        <f t="shared" si="105"/>
        <v>-3.6608995484428721</v>
      </c>
      <c r="AP172" s="1">
        <f t="shared" si="105"/>
        <v>-3.6607552637949192</v>
      </c>
      <c r="AQ172" s="1">
        <f t="shared" si="105"/>
        <v>-3.6613468899711679</v>
      </c>
      <c r="AR172" s="1">
        <f t="shared" si="105"/>
        <v>-3.6589222494060887</v>
      </c>
      <c r="AS172" s="1">
        <f t="shared" si="105"/>
        <v>-3.6688805821153148</v>
      </c>
      <c r="AT172" s="1">
        <f t="shared" si="105"/>
        <v>-3.6283299924707664</v>
      </c>
      <c r="AU172" s="1">
        <f t="shared" si="103"/>
        <v>-3.8002873508670518</v>
      </c>
    </row>
    <row r="173" spans="1:47" x14ac:dyDescent="0.2">
      <c r="A173" s="1" t="s">
        <v>134</v>
      </c>
      <c r="C173" s="54">
        <v>46469.72</v>
      </c>
      <c r="D173" s="54" t="s">
        <v>52</v>
      </c>
      <c r="E173" s="1">
        <f t="shared" si="87"/>
        <v>951.99671215339924</v>
      </c>
      <c r="F173" s="1">
        <f t="shared" si="88"/>
        <v>952</v>
      </c>
      <c r="G173" s="1">
        <f t="shared" si="89"/>
        <v>-2.2599999938393012E-3</v>
      </c>
      <c r="I173" s="1">
        <f t="shared" si="86"/>
        <v>-2.2599999938393012E-3</v>
      </c>
      <c r="Q173" s="112">
        <f t="shared" si="90"/>
        <v>31451.22</v>
      </c>
      <c r="S173" s="2">
        <v>0.1</v>
      </c>
      <c r="Z173" s="1">
        <f t="shared" si="91"/>
        <v>952</v>
      </c>
      <c r="AA173" s="1">
        <f t="shared" si="92"/>
        <v>-3.9017790665462487E-4</v>
      </c>
      <c r="AB173" s="1">
        <f t="shared" si="93"/>
        <v>-1.257980129954058E-2</v>
      </c>
      <c r="AC173" s="1">
        <f t="shared" si="94"/>
        <v>-2.2599999938393012E-3</v>
      </c>
      <c r="AE173" s="1">
        <f t="shared" si="95"/>
        <v>3.4962346377236593E-7</v>
      </c>
      <c r="AF173" s="1">
        <f t="shared" si="104"/>
        <v>-2.2599999938393012E-3</v>
      </c>
      <c r="AG173" s="2"/>
      <c r="AH173" s="1">
        <f t="shared" si="96"/>
        <v>1.0319801305701279E-2</v>
      </c>
      <c r="AI173" s="1">
        <f t="shared" si="97"/>
        <v>0.72858158411643348</v>
      </c>
      <c r="AJ173" s="1">
        <f t="shared" si="98"/>
        <v>0.81440224123223437</v>
      </c>
      <c r="AK173" s="1">
        <f t="shared" si="99"/>
        <v>7.250954739608835E-2</v>
      </c>
      <c r="AL173" s="1">
        <f t="shared" si="100"/>
        <v>2.8805386669607351</v>
      </c>
      <c r="AM173" s="1">
        <f t="shared" si="101"/>
        <v>7.6176920587308512</v>
      </c>
      <c r="AN173" s="1">
        <f t="shared" si="105"/>
        <v>-3.4884900089735136</v>
      </c>
      <c r="AO173" s="1">
        <f t="shared" si="105"/>
        <v>-3.4885304437990157</v>
      </c>
      <c r="AP173" s="1">
        <f t="shared" si="105"/>
        <v>-3.4883774007702892</v>
      </c>
      <c r="AQ173" s="1">
        <f t="shared" si="105"/>
        <v>-3.488956702740714</v>
      </c>
      <c r="AR173" s="1">
        <f t="shared" si="105"/>
        <v>-3.4867645540025456</v>
      </c>
      <c r="AS173" s="1">
        <f t="shared" si="105"/>
        <v>-3.4950691283995261</v>
      </c>
      <c r="AT173" s="1">
        <f t="shared" si="105"/>
        <v>-3.4637368257349648</v>
      </c>
      <c r="AU173" s="1">
        <f t="shared" si="103"/>
        <v>-3.5840141045545479</v>
      </c>
    </row>
    <row r="174" spans="1:47" x14ac:dyDescent="0.2">
      <c r="A174" s="1" t="s">
        <v>134</v>
      </c>
      <c r="C174" s="54">
        <v>46544.648000000001</v>
      </c>
      <c r="D174" s="54" t="s">
        <v>52</v>
      </c>
      <c r="E174" s="1">
        <f t="shared" si="87"/>
        <v>1061.0019203351908</v>
      </c>
      <c r="F174" s="1">
        <f t="shared" si="88"/>
        <v>1061</v>
      </c>
      <c r="G174" s="1">
        <f t="shared" si="89"/>
        <v>1.3200000030337833E-3</v>
      </c>
      <c r="I174" s="1">
        <f t="shared" si="86"/>
        <v>1.3200000030337833E-3</v>
      </c>
      <c r="Q174" s="112">
        <f t="shared" si="90"/>
        <v>31526.148000000001</v>
      </c>
      <c r="S174" s="2">
        <v>0.1</v>
      </c>
      <c r="Z174" s="1">
        <f t="shared" si="91"/>
        <v>1061</v>
      </c>
      <c r="AA174" s="1">
        <f t="shared" si="92"/>
        <v>-4.8839671821951369E-4</v>
      </c>
      <c r="AB174" s="1">
        <f t="shared" si="93"/>
        <v>-9.3692142342502015E-3</v>
      </c>
      <c r="AC174" s="1">
        <f t="shared" si="94"/>
        <v>1.3200000030337833E-3</v>
      </c>
      <c r="AE174" s="1">
        <f t="shared" si="95"/>
        <v>3.2702987014396748E-7</v>
      </c>
      <c r="AF174" s="1">
        <f t="shared" si="104"/>
        <v>1.3200000030337833E-3</v>
      </c>
      <c r="AG174" s="2"/>
      <c r="AH174" s="1">
        <f t="shared" si="96"/>
        <v>1.0689214237283985E-2</v>
      </c>
      <c r="AI174" s="1">
        <f t="shared" si="97"/>
        <v>0.72629404999819469</v>
      </c>
      <c r="AJ174" s="1">
        <f t="shared" si="98"/>
        <v>0.8334794731054993</v>
      </c>
      <c r="AK174" s="1">
        <f t="shared" si="99"/>
        <v>6.3329644542974739E-2</v>
      </c>
      <c r="AL174" s="1">
        <f t="shared" si="100"/>
        <v>2.9142155150739586</v>
      </c>
      <c r="AM174" s="1">
        <f t="shared" si="101"/>
        <v>8.758030169002696</v>
      </c>
      <c r="AN174" s="1">
        <f t="shared" si="105"/>
        <v>-3.4440577226790374</v>
      </c>
      <c r="AO174" s="1">
        <f t="shared" si="105"/>
        <v>-3.4440967481045233</v>
      </c>
      <c r="AP174" s="1">
        <f t="shared" si="105"/>
        <v>-3.4439512322210644</v>
      </c>
      <c r="AQ174" s="1">
        <f t="shared" si="105"/>
        <v>-3.4444938575630886</v>
      </c>
      <c r="AR174" s="1">
        <f t="shared" si="105"/>
        <v>-3.4424708869218636</v>
      </c>
      <c r="AS174" s="1">
        <f t="shared" si="105"/>
        <v>-3.4500192972739421</v>
      </c>
      <c r="AT174" s="1">
        <f t="shared" si="105"/>
        <v>-3.4219418241912742</v>
      </c>
      <c r="AU174" s="1">
        <f t="shared" si="103"/>
        <v>-3.5277520905973576</v>
      </c>
    </row>
    <row r="175" spans="1:47" x14ac:dyDescent="0.2">
      <c r="A175" s="1" t="s">
        <v>167</v>
      </c>
      <c r="C175" s="54">
        <v>46657.38</v>
      </c>
      <c r="D175" s="54"/>
      <c r="E175" s="1">
        <f t="shared" si="87"/>
        <v>1225.0043643981492</v>
      </c>
      <c r="F175" s="1">
        <f t="shared" si="88"/>
        <v>1225</v>
      </c>
      <c r="G175" s="1">
        <f t="shared" si="89"/>
        <v>2.9999999969732016E-3</v>
      </c>
      <c r="I175" s="1">
        <f t="shared" si="86"/>
        <v>2.9999999969732016E-3</v>
      </c>
      <c r="Q175" s="112">
        <f t="shared" si="90"/>
        <v>31638.879999999997</v>
      </c>
      <c r="S175" s="2">
        <v>0.1</v>
      </c>
      <c r="Z175" s="1">
        <f t="shared" si="91"/>
        <v>1225</v>
      </c>
      <c r="AA175" s="1">
        <f t="shared" si="92"/>
        <v>-6.766579092348738E-4</v>
      </c>
      <c r="AB175" s="1">
        <f t="shared" si="93"/>
        <v>-8.2032959884107224E-3</v>
      </c>
      <c r="AC175" s="1">
        <f t="shared" si="94"/>
        <v>2.9999999969732016E-3</v>
      </c>
      <c r="AE175" s="1">
        <f t="shared" si="95"/>
        <v>1.3517813359282349E-6</v>
      </c>
      <c r="AF175" s="1">
        <f t="shared" si="104"/>
        <v>2.9999999969732016E-3</v>
      </c>
      <c r="AG175" s="2"/>
      <c r="AH175" s="1">
        <f t="shared" si="96"/>
        <v>1.1203295985383924E-2</v>
      </c>
      <c r="AI175" s="1">
        <f t="shared" si="97"/>
        <v>0.72345567631390872</v>
      </c>
      <c r="AJ175" s="1">
        <f t="shared" si="98"/>
        <v>0.86021112989025017</v>
      </c>
      <c r="AK175" s="1">
        <f t="shared" si="99"/>
        <v>4.9485634090437096E-2</v>
      </c>
      <c r="AL175" s="1">
        <f t="shared" si="100"/>
        <v>2.9645238607117781</v>
      </c>
      <c r="AM175" s="1">
        <f t="shared" si="101"/>
        <v>11.265518193927848</v>
      </c>
      <c r="AN175" s="1">
        <f t="shared" si="105"/>
        <v>-3.3774446164448166</v>
      </c>
      <c r="AO175" s="1">
        <f t="shared" si="105"/>
        <v>-3.3774790953492513</v>
      </c>
      <c r="AP175" s="1">
        <f t="shared" si="105"/>
        <v>-3.3773528735727552</v>
      </c>
      <c r="AQ175" s="1">
        <f t="shared" si="105"/>
        <v>-3.3778149700467792</v>
      </c>
      <c r="AR175" s="1">
        <f t="shared" si="105"/>
        <v>-3.3761234896848613</v>
      </c>
      <c r="AS175" s="1">
        <f t="shared" si="105"/>
        <v>-3.3823184367286734</v>
      </c>
      <c r="AT175" s="1">
        <f t="shared" si="105"/>
        <v>-3.3596737043798575</v>
      </c>
      <c r="AU175" s="1">
        <f t="shared" si="103"/>
        <v>-3.4431009870287408</v>
      </c>
    </row>
    <row r="176" spans="1:47" x14ac:dyDescent="0.2">
      <c r="A176" s="1" t="s">
        <v>167</v>
      </c>
      <c r="C176" s="54">
        <v>46681.432999999997</v>
      </c>
      <c r="D176" s="54"/>
      <c r="E176" s="1">
        <f t="shared" si="87"/>
        <v>1259.9966539614181</v>
      </c>
      <c r="F176" s="1">
        <f t="shared" si="88"/>
        <v>1260</v>
      </c>
      <c r="G176" s="1">
        <f t="shared" si="89"/>
        <v>-2.3000000001047738E-3</v>
      </c>
      <c r="I176" s="1">
        <f t="shared" ref="I176:I207" si="106">G176</f>
        <v>-2.3000000001047738E-3</v>
      </c>
      <c r="Q176" s="112">
        <f t="shared" si="90"/>
        <v>31662.932999999997</v>
      </c>
      <c r="S176" s="2">
        <v>0.1</v>
      </c>
      <c r="Z176" s="1">
        <f t="shared" si="91"/>
        <v>1260</v>
      </c>
      <c r="AA176" s="1">
        <f t="shared" si="92"/>
        <v>-7.2323112501574902E-4</v>
      </c>
      <c r="AB176" s="1">
        <f t="shared" si="93"/>
        <v>-1.3606418608579586E-2</v>
      </c>
      <c r="AC176" s="1">
        <f t="shared" si="94"/>
        <v>-2.3000000001047738E-3</v>
      </c>
      <c r="AE176" s="1">
        <f t="shared" si="95"/>
        <v>2.4862000854495086E-7</v>
      </c>
      <c r="AF176" s="1">
        <f t="shared" si="104"/>
        <v>-2.3000000001047738E-3</v>
      </c>
      <c r="AG176" s="2"/>
      <c r="AH176" s="1">
        <f t="shared" si="96"/>
        <v>1.1306418608474813E-2</v>
      </c>
      <c r="AI176" s="1">
        <f t="shared" si="97"/>
        <v>0.72294255297517118</v>
      </c>
      <c r="AJ176" s="1">
        <f t="shared" si="98"/>
        <v>0.86561239284433866</v>
      </c>
      <c r="AK176" s="1">
        <f t="shared" si="99"/>
        <v>4.6527002830769458E-2</v>
      </c>
      <c r="AL176" s="1">
        <f t="shared" si="100"/>
        <v>2.9752124215100229</v>
      </c>
      <c r="AM176" s="1">
        <f t="shared" si="101"/>
        <v>11.992915953606159</v>
      </c>
      <c r="AN176" s="1">
        <f t="shared" si="105"/>
        <v>-3.3632602381613994</v>
      </c>
      <c r="AO176" s="1">
        <f t="shared" si="105"/>
        <v>-3.3632933790541086</v>
      </c>
      <c r="AP176" s="1">
        <f t="shared" si="105"/>
        <v>-3.363172455470401</v>
      </c>
      <c r="AQ176" s="1">
        <f t="shared" si="105"/>
        <v>-3.363613694071661</v>
      </c>
      <c r="AR176" s="1">
        <f t="shared" si="105"/>
        <v>-3.3620038682634359</v>
      </c>
      <c r="AS176" s="1">
        <f t="shared" si="105"/>
        <v>-3.3678800367283808</v>
      </c>
      <c r="AT176" s="1">
        <f t="shared" si="105"/>
        <v>-3.3464676666675972</v>
      </c>
      <c r="AU176" s="1">
        <f t="shared" si="103"/>
        <v>-3.4250352027305606</v>
      </c>
    </row>
    <row r="177" spans="1:47" x14ac:dyDescent="0.2">
      <c r="A177" s="1" t="s">
        <v>134</v>
      </c>
      <c r="C177" s="54">
        <v>46880.764000000003</v>
      </c>
      <c r="D177" s="54" t="s">
        <v>52</v>
      </c>
      <c r="E177" s="1">
        <f t="shared" si="87"/>
        <v>1549.9832698071014</v>
      </c>
      <c r="F177" s="1">
        <f t="shared" si="88"/>
        <v>1550</v>
      </c>
      <c r="G177" s="1">
        <f t="shared" si="89"/>
        <v>-1.1499999993247911E-2</v>
      </c>
      <c r="I177" s="1">
        <f t="shared" si="106"/>
        <v>-1.1499999993247911E-2</v>
      </c>
      <c r="Q177" s="112">
        <f t="shared" si="90"/>
        <v>31862.264000000003</v>
      </c>
      <c r="S177" s="2">
        <v>0.1</v>
      </c>
      <c r="Z177" s="1">
        <f t="shared" si="91"/>
        <v>1550</v>
      </c>
      <c r="AA177" s="1">
        <f t="shared" si="92"/>
        <v>-1.1976742550312003E-3</v>
      </c>
      <c r="AB177" s="1">
        <f t="shared" si="93"/>
        <v>-2.3569681507360933E-2</v>
      </c>
      <c r="AC177" s="1">
        <f t="shared" si="94"/>
        <v>-1.1499999993247911E-2</v>
      </c>
      <c r="AE177" s="1">
        <f t="shared" si="95"/>
        <v>1.061379156163225E-5</v>
      </c>
      <c r="AF177" s="1">
        <f t="shared" si="104"/>
        <v>-1.1499999993247911E-2</v>
      </c>
      <c r="AG177" s="2"/>
      <c r="AH177" s="1">
        <f t="shared" si="96"/>
        <v>1.206968151411302E-2</v>
      </c>
      <c r="AI177" s="1">
        <f t="shared" si="97"/>
        <v>0.71992364697383193</v>
      </c>
      <c r="AJ177" s="1">
        <f t="shared" si="98"/>
        <v>0.90630521443996637</v>
      </c>
      <c r="AK177" s="1">
        <f t="shared" si="99"/>
        <v>2.1973334291625082E-2</v>
      </c>
      <c r="AL177" s="1">
        <f t="shared" si="100"/>
        <v>3.0632982287852042</v>
      </c>
      <c r="AM177" s="1">
        <f t="shared" si="101"/>
        <v>25.531552611829913</v>
      </c>
      <c r="AN177" s="1">
        <f t="shared" si="105"/>
        <v>-3.2460497702685949</v>
      </c>
      <c r="AO177" s="1">
        <f t="shared" si="105"/>
        <v>-3.2460675777427133</v>
      </c>
      <c r="AP177" s="1">
        <f t="shared" si="105"/>
        <v>-3.2460038444379742</v>
      </c>
      <c r="AQ177" s="1">
        <f t="shared" si="105"/>
        <v>-3.246231949172083</v>
      </c>
      <c r="AR177" s="1">
        <f t="shared" si="105"/>
        <v>-3.2454155758798415</v>
      </c>
      <c r="AS177" s="1">
        <f t="shared" si="105"/>
        <v>-3.2483376518064442</v>
      </c>
      <c r="AT177" s="1">
        <f t="shared" si="105"/>
        <v>-3.2378825977401013</v>
      </c>
      <c r="AU177" s="1">
        <f t="shared" si="103"/>
        <v>-3.2753472756884943</v>
      </c>
    </row>
    <row r="178" spans="1:47" x14ac:dyDescent="0.2">
      <c r="A178" s="1" t="s">
        <v>168</v>
      </c>
      <c r="C178" s="54">
        <v>46901.394999999997</v>
      </c>
      <c r="D178" s="54"/>
      <c r="E178" s="1">
        <f t="shared" si="87"/>
        <v>1579.9972358811708</v>
      </c>
      <c r="F178" s="1">
        <f t="shared" si="88"/>
        <v>1580</v>
      </c>
      <c r="G178" s="1">
        <f t="shared" si="89"/>
        <v>-1.9000000029336661E-3</v>
      </c>
      <c r="I178" s="1">
        <f t="shared" si="106"/>
        <v>-1.9000000029336661E-3</v>
      </c>
      <c r="Q178" s="112">
        <f t="shared" si="90"/>
        <v>31882.894999999997</v>
      </c>
      <c r="S178" s="2">
        <v>0.1</v>
      </c>
      <c r="Z178" s="1">
        <f t="shared" si="91"/>
        <v>1580</v>
      </c>
      <c r="AA178" s="1">
        <f t="shared" si="92"/>
        <v>-1.2559172262320353E-3</v>
      </c>
      <c r="AB178" s="1">
        <f t="shared" si="93"/>
        <v>-1.4039209124770425E-2</v>
      </c>
      <c r="AC178" s="1">
        <f t="shared" si="94"/>
        <v>-1.9000000029336661E-3</v>
      </c>
      <c r="AE178" s="1">
        <f t="shared" si="95"/>
        <v>4.1484262324368276E-8</v>
      </c>
      <c r="AF178" s="1">
        <f t="shared" si="104"/>
        <v>-1.9000000029336661E-3</v>
      </c>
      <c r="AG178" s="2"/>
      <c r="AH178" s="1">
        <f t="shared" si="96"/>
        <v>1.2139209121836759E-2</v>
      </c>
      <c r="AI178" s="1">
        <f t="shared" si="97"/>
        <v>0.71973574876865687</v>
      </c>
      <c r="AJ178" s="1">
        <f t="shared" si="98"/>
        <v>0.91010370309482302</v>
      </c>
      <c r="AK178" s="1">
        <f t="shared" si="99"/>
        <v>1.9430399534359901E-2</v>
      </c>
      <c r="AL178" s="1">
        <f t="shared" si="100"/>
        <v>3.0723745558646041</v>
      </c>
      <c r="AM178" s="1">
        <f t="shared" si="101"/>
        <v>28.88264020185095</v>
      </c>
      <c r="AN178" s="1">
        <f t="shared" si="105"/>
        <v>-3.2339485574531279</v>
      </c>
      <c r="AO178" s="1">
        <f t="shared" si="105"/>
        <v>-3.2339644303920894</v>
      </c>
      <c r="AP178" s="1">
        <f t="shared" si="105"/>
        <v>-3.2339076886398077</v>
      </c>
      <c r="AQ178" s="1">
        <f t="shared" si="105"/>
        <v>-3.2341105274621427</v>
      </c>
      <c r="AR178" s="1">
        <f t="shared" si="105"/>
        <v>-3.233385442445678</v>
      </c>
      <c r="AS178" s="1">
        <f t="shared" si="105"/>
        <v>-3.2359776188496991</v>
      </c>
      <c r="AT178" s="1">
        <f t="shared" si="105"/>
        <v>-3.2267134004573808</v>
      </c>
      <c r="AU178" s="1">
        <f t="shared" si="103"/>
        <v>-3.2598623177186248</v>
      </c>
    </row>
    <row r="179" spans="1:47" x14ac:dyDescent="0.2">
      <c r="A179" s="1" t="s">
        <v>169</v>
      </c>
      <c r="C179" s="54">
        <v>46903.461000000003</v>
      </c>
      <c r="D179" s="54"/>
      <c r="E179" s="1">
        <f t="shared" si="87"/>
        <v>1583.0028514067988</v>
      </c>
      <c r="F179" s="1">
        <f t="shared" si="88"/>
        <v>1583</v>
      </c>
      <c r="G179" s="1">
        <f t="shared" si="89"/>
        <v>1.9600000086938962E-3</v>
      </c>
      <c r="I179" s="1">
        <f t="shared" si="106"/>
        <v>1.9600000086938962E-3</v>
      </c>
      <c r="Q179" s="112">
        <f t="shared" si="90"/>
        <v>31884.961000000003</v>
      </c>
      <c r="S179" s="2">
        <v>0.1</v>
      </c>
      <c r="Z179" s="1">
        <f t="shared" si="91"/>
        <v>1583</v>
      </c>
      <c r="AA179" s="1">
        <f t="shared" si="92"/>
        <v>-1.26183732647475E-3</v>
      </c>
      <c r="AB179" s="1">
        <f t="shared" si="93"/>
        <v>-1.0186063307285076E-2</v>
      </c>
      <c r="AC179" s="1">
        <f t="shared" si="94"/>
        <v>1.9600000086938962E-3</v>
      </c>
      <c r="AE179" s="1">
        <f t="shared" si="95"/>
        <v>1.0380235814286604E-6</v>
      </c>
      <c r="AF179" s="1">
        <f t="shared" si="104"/>
        <v>1.9600000086938962E-3</v>
      </c>
      <c r="AG179" s="2"/>
      <c r="AH179" s="1">
        <f t="shared" si="96"/>
        <v>1.2146063315978972E-2</v>
      </c>
      <c r="AI179" s="1">
        <f t="shared" si="97"/>
        <v>0.71971823342884722</v>
      </c>
      <c r="AJ179" s="1">
        <f t="shared" si="98"/>
        <v>0.91047932820572586</v>
      </c>
      <c r="AK179" s="1">
        <f t="shared" si="99"/>
        <v>1.9176085942760168E-2</v>
      </c>
      <c r="AL179" s="1">
        <f t="shared" si="100"/>
        <v>3.0732819339069919</v>
      </c>
      <c r="AM179" s="1">
        <f t="shared" si="101"/>
        <v>29.266595682985159</v>
      </c>
      <c r="AN179" s="1">
        <f t="shared" si="105"/>
        <v>-3.2327386062787404</v>
      </c>
      <c r="AO179" s="1">
        <f t="shared" si="105"/>
        <v>-3.2327542831309533</v>
      </c>
      <c r="AP179" s="1">
        <f t="shared" si="105"/>
        <v>-3.2326982485761575</v>
      </c>
      <c r="AQ179" s="1">
        <f t="shared" si="105"/>
        <v>-3.2328985370012817</v>
      </c>
      <c r="AR179" s="1">
        <f t="shared" si="105"/>
        <v>-3.232182648213076</v>
      </c>
      <c r="AS179" s="1">
        <f t="shared" si="105"/>
        <v>-3.2347416587010835</v>
      </c>
      <c r="AT179" s="1">
        <f t="shared" si="105"/>
        <v>-3.2255969349841438</v>
      </c>
      <c r="AU179" s="1">
        <f t="shared" si="103"/>
        <v>-3.2583138219216377</v>
      </c>
    </row>
    <row r="180" spans="1:47" x14ac:dyDescent="0.2">
      <c r="A180" s="1" t="s">
        <v>168</v>
      </c>
      <c r="C180" s="54">
        <v>46910.332000000002</v>
      </c>
      <c r="D180" s="54"/>
      <c r="E180" s="1">
        <f t="shared" si="87"/>
        <v>1592.9987779685248</v>
      </c>
      <c r="F180" s="1">
        <f t="shared" si="88"/>
        <v>1593</v>
      </c>
      <c r="G180" s="1">
        <f t="shared" si="89"/>
        <v>-8.3999999333173037E-4</v>
      </c>
      <c r="I180" s="1">
        <f t="shared" si="106"/>
        <v>-8.3999999333173037E-4</v>
      </c>
      <c r="Q180" s="112">
        <f t="shared" si="90"/>
        <v>31891.832000000002</v>
      </c>
      <c r="S180" s="2">
        <v>0.1</v>
      </c>
      <c r="Z180" s="1">
        <f t="shared" si="91"/>
        <v>1593</v>
      </c>
      <c r="AA180" s="1">
        <f t="shared" si="92"/>
        <v>-1.2816970211877356E-3</v>
      </c>
      <c r="AB180" s="1">
        <f t="shared" si="93"/>
        <v>-1.3008780967032533E-2</v>
      </c>
      <c r="AC180" s="1">
        <f t="shared" si="94"/>
        <v>-8.3999999333173037E-4</v>
      </c>
      <c r="AE180" s="1">
        <f t="shared" si="95"/>
        <v>1.9509626441682869E-8</v>
      </c>
      <c r="AF180" s="1">
        <f t="shared" si="104"/>
        <v>-8.3999999333173037E-4</v>
      </c>
      <c r="AG180" s="2"/>
      <c r="AH180" s="1">
        <f t="shared" si="96"/>
        <v>1.2168780973700803E-2</v>
      </c>
      <c r="AI180" s="1">
        <f t="shared" si="97"/>
        <v>0.71966152144226014</v>
      </c>
      <c r="AJ180" s="1">
        <f t="shared" si="98"/>
        <v>0.91172586712226045</v>
      </c>
      <c r="AK180" s="1">
        <f t="shared" si="99"/>
        <v>1.8328349196311513E-2</v>
      </c>
      <c r="AL180" s="1">
        <f t="shared" si="100"/>
        <v>3.0763062132036421</v>
      </c>
      <c r="AM180" s="1">
        <f t="shared" si="101"/>
        <v>30.623350747184439</v>
      </c>
      <c r="AN180" s="1">
        <f t="shared" si="105"/>
        <v>-3.2287056455846077</v>
      </c>
      <c r="AO180" s="1">
        <f t="shared" si="105"/>
        <v>-3.2287206655471987</v>
      </c>
      <c r="AP180" s="1">
        <f t="shared" si="105"/>
        <v>-3.2286669982863399</v>
      </c>
      <c r="AQ180" s="1">
        <f t="shared" si="105"/>
        <v>-3.2288587559053603</v>
      </c>
      <c r="AR180" s="1">
        <f t="shared" si="105"/>
        <v>-3.2281736046062659</v>
      </c>
      <c r="AS180" s="1">
        <f t="shared" si="105"/>
        <v>-3.2306218445267523</v>
      </c>
      <c r="AT180" s="1">
        <f t="shared" si="105"/>
        <v>-3.2218759441681484</v>
      </c>
      <c r="AU180" s="1">
        <f t="shared" si="103"/>
        <v>-3.2531521692650154</v>
      </c>
    </row>
    <row r="181" spans="1:47" x14ac:dyDescent="0.2">
      <c r="A181" s="1" t="s">
        <v>169</v>
      </c>
      <c r="C181" s="54">
        <v>46914.447</v>
      </c>
      <c r="D181" s="54"/>
      <c r="E181" s="1">
        <f t="shared" si="87"/>
        <v>1598.985277430246</v>
      </c>
      <c r="F181" s="1">
        <f t="shared" si="88"/>
        <v>1599</v>
      </c>
      <c r="G181" s="1">
        <f t="shared" si="89"/>
        <v>-1.0119999999005813E-2</v>
      </c>
      <c r="I181" s="1">
        <f t="shared" si="106"/>
        <v>-1.0119999999005813E-2</v>
      </c>
      <c r="Q181" s="112">
        <f t="shared" si="90"/>
        <v>31895.947</v>
      </c>
      <c r="S181" s="2">
        <v>0.1</v>
      </c>
      <c r="Z181" s="1">
        <f t="shared" si="91"/>
        <v>1599</v>
      </c>
      <c r="AA181" s="1">
        <f t="shared" si="92"/>
        <v>-1.2937059775560526E-3</v>
      </c>
      <c r="AB181" s="1">
        <f t="shared" si="93"/>
        <v>-2.2302315748034308E-2</v>
      </c>
      <c r="AC181" s="1">
        <f t="shared" si="94"/>
        <v>-1.0119999999005813E-2</v>
      </c>
      <c r="AE181" s="1">
        <f t="shared" si="95"/>
        <v>7.7903466153079786E-6</v>
      </c>
      <c r="AF181" s="1">
        <f t="shared" si="104"/>
        <v>-1.0119999999005813E-2</v>
      </c>
      <c r="AG181" s="2"/>
      <c r="AH181" s="1">
        <f t="shared" si="96"/>
        <v>1.2182315749028495E-2</v>
      </c>
      <c r="AI181" s="1">
        <f t="shared" si="97"/>
        <v>0.7196287289779606</v>
      </c>
      <c r="AJ181" s="1">
        <f t="shared" si="98"/>
        <v>0.91246969631003172</v>
      </c>
      <c r="AK181" s="1">
        <f t="shared" si="99"/>
        <v>1.781968938608005E-2</v>
      </c>
      <c r="AL181" s="1">
        <f t="shared" si="100"/>
        <v>3.0781205553693605</v>
      </c>
      <c r="AM181" s="1">
        <f t="shared" si="101"/>
        <v>31.499328992697929</v>
      </c>
      <c r="AN181" s="1">
        <f t="shared" ref="AN181:AT196" si="107">$AU181+$AB$7*SIN(AO181)</f>
        <v>-3.2262860197634433</v>
      </c>
      <c r="AO181" s="1">
        <f t="shared" si="107"/>
        <v>-3.2263006432427117</v>
      </c>
      <c r="AP181" s="1">
        <f t="shared" si="107"/>
        <v>-3.2262484035246595</v>
      </c>
      <c r="AQ181" s="1">
        <f t="shared" si="107"/>
        <v>-3.2264350214742143</v>
      </c>
      <c r="AR181" s="1">
        <f t="shared" si="107"/>
        <v>-3.225768372573691</v>
      </c>
      <c r="AS181" s="1">
        <f t="shared" si="107"/>
        <v>-3.2281499939674632</v>
      </c>
      <c r="AT181" s="1">
        <f t="shared" si="107"/>
        <v>-3.2196437521103598</v>
      </c>
      <c r="AU181" s="1">
        <f t="shared" si="103"/>
        <v>-3.2500551776710411</v>
      </c>
    </row>
    <row r="182" spans="1:47" x14ac:dyDescent="0.2">
      <c r="A182" s="1" t="s">
        <v>170</v>
      </c>
      <c r="C182" s="54">
        <v>46914.453000000001</v>
      </c>
      <c r="D182" s="54"/>
      <c r="E182" s="1">
        <f t="shared" si="87"/>
        <v>1598.9940062265468</v>
      </c>
      <c r="F182" s="1">
        <f t="shared" si="88"/>
        <v>1599</v>
      </c>
      <c r="G182" s="1">
        <f t="shared" si="89"/>
        <v>-4.1199999977834523E-3</v>
      </c>
      <c r="I182" s="1">
        <f t="shared" si="106"/>
        <v>-4.1199999977834523E-3</v>
      </c>
      <c r="Q182" s="112">
        <f t="shared" si="90"/>
        <v>31895.953000000001</v>
      </c>
      <c r="S182" s="2">
        <v>0.1</v>
      </c>
      <c r="Z182" s="1">
        <f t="shared" si="91"/>
        <v>1599</v>
      </c>
      <c r="AA182" s="1">
        <f t="shared" si="92"/>
        <v>-1.2937059775560526E-3</v>
      </c>
      <c r="AB182" s="1">
        <f t="shared" si="93"/>
        <v>-1.6302315746811947E-2</v>
      </c>
      <c r="AC182" s="1">
        <f t="shared" si="94"/>
        <v>-4.1199999977834523E-3</v>
      </c>
      <c r="AE182" s="1">
        <f t="shared" si="95"/>
        <v>7.9879378887731575E-7</v>
      </c>
      <c r="AF182" s="1">
        <f t="shared" si="104"/>
        <v>-4.1199999977834523E-3</v>
      </c>
      <c r="AG182" s="2"/>
      <c r="AH182" s="1">
        <f t="shared" si="96"/>
        <v>1.2182315749028495E-2</v>
      </c>
      <c r="AI182" s="1">
        <f t="shared" si="97"/>
        <v>0.7196287289779606</v>
      </c>
      <c r="AJ182" s="1">
        <f t="shared" si="98"/>
        <v>0.91246969631003172</v>
      </c>
      <c r="AK182" s="1">
        <f t="shared" si="99"/>
        <v>1.781968938608005E-2</v>
      </c>
      <c r="AL182" s="1">
        <f t="shared" si="100"/>
        <v>3.0781205553693605</v>
      </c>
      <c r="AM182" s="1">
        <f t="shared" si="101"/>
        <v>31.499328992697929</v>
      </c>
      <c r="AN182" s="1">
        <f t="shared" si="107"/>
        <v>-3.2262860197634433</v>
      </c>
      <c r="AO182" s="1">
        <f t="shared" si="107"/>
        <v>-3.2263006432427117</v>
      </c>
      <c r="AP182" s="1">
        <f t="shared" si="107"/>
        <v>-3.2262484035246595</v>
      </c>
      <c r="AQ182" s="1">
        <f t="shared" si="107"/>
        <v>-3.2264350214742143</v>
      </c>
      <c r="AR182" s="1">
        <f t="shared" si="107"/>
        <v>-3.225768372573691</v>
      </c>
      <c r="AS182" s="1">
        <f t="shared" si="107"/>
        <v>-3.2281499939674632</v>
      </c>
      <c r="AT182" s="1">
        <f t="shared" si="107"/>
        <v>-3.2196437521103598</v>
      </c>
      <c r="AU182" s="1">
        <f t="shared" si="103"/>
        <v>-3.2500551776710411</v>
      </c>
    </row>
    <row r="183" spans="1:47" x14ac:dyDescent="0.2">
      <c r="A183" s="1" t="s">
        <v>168</v>
      </c>
      <c r="C183" s="54">
        <v>46914.46</v>
      </c>
      <c r="D183" s="54"/>
      <c r="E183" s="1">
        <f t="shared" si="87"/>
        <v>1599.0041898222257</v>
      </c>
      <c r="F183" s="1">
        <f t="shared" si="88"/>
        <v>1599</v>
      </c>
      <c r="G183" s="1">
        <f t="shared" si="89"/>
        <v>2.8800000000046566E-3</v>
      </c>
      <c r="I183" s="1">
        <f t="shared" si="106"/>
        <v>2.8800000000046566E-3</v>
      </c>
      <c r="Q183" s="112">
        <f t="shared" si="90"/>
        <v>31895.96</v>
      </c>
      <c r="S183" s="2">
        <v>0.1</v>
      </c>
      <c r="Z183" s="1">
        <f t="shared" si="91"/>
        <v>1599</v>
      </c>
      <c r="AA183" s="1">
        <f t="shared" si="92"/>
        <v>-1.2937059775560526E-3</v>
      </c>
      <c r="AB183" s="1">
        <f t="shared" si="93"/>
        <v>-9.302315749023838E-3</v>
      </c>
      <c r="AC183" s="1">
        <f t="shared" si="94"/>
        <v>2.8800000000046566E-3</v>
      </c>
      <c r="AE183" s="1">
        <f t="shared" si="95"/>
        <v>1.7419821587125998E-6</v>
      </c>
      <c r="AF183" s="1">
        <f t="shared" si="104"/>
        <v>2.8800000000046566E-3</v>
      </c>
      <c r="AG183" s="2"/>
      <c r="AH183" s="1">
        <f t="shared" si="96"/>
        <v>1.2182315749028495E-2</v>
      </c>
      <c r="AI183" s="1">
        <f t="shared" si="97"/>
        <v>0.7196287289779606</v>
      </c>
      <c r="AJ183" s="1">
        <f t="shared" si="98"/>
        <v>0.91246969631003172</v>
      </c>
      <c r="AK183" s="1">
        <f t="shared" si="99"/>
        <v>1.781968938608005E-2</v>
      </c>
      <c r="AL183" s="1">
        <f t="shared" si="100"/>
        <v>3.0781205553693605</v>
      </c>
      <c r="AM183" s="1">
        <f t="shared" si="101"/>
        <v>31.499328992697929</v>
      </c>
      <c r="AN183" s="1">
        <f t="shared" si="107"/>
        <v>-3.2262860197634433</v>
      </c>
      <c r="AO183" s="1">
        <f t="shared" si="107"/>
        <v>-3.2263006432427117</v>
      </c>
      <c r="AP183" s="1">
        <f t="shared" si="107"/>
        <v>-3.2262484035246595</v>
      </c>
      <c r="AQ183" s="1">
        <f t="shared" si="107"/>
        <v>-3.2264350214742143</v>
      </c>
      <c r="AR183" s="1">
        <f t="shared" si="107"/>
        <v>-3.225768372573691</v>
      </c>
      <c r="AS183" s="1">
        <f t="shared" si="107"/>
        <v>-3.2281499939674632</v>
      </c>
      <c r="AT183" s="1">
        <f t="shared" si="107"/>
        <v>-3.2196437521103598</v>
      </c>
      <c r="AU183" s="1">
        <f t="shared" si="103"/>
        <v>-3.2500551776710411</v>
      </c>
    </row>
    <row r="184" spans="1:47" x14ac:dyDescent="0.2">
      <c r="A184" s="1" t="s">
        <v>134</v>
      </c>
      <c r="C184" s="54">
        <v>46920.641000000003</v>
      </c>
      <c r="D184" s="54" t="s">
        <v>52</v>
      </c>
      <c r="E184" s="1">
        <f t="shared" si="87"/>
        <v>1607.9963048095749</v>
      </c>
      <c r="F184" s="1">
        <f t="shared" si="88"/>
        <v>1608</v>
      </c>
      <c r="G184" s="1">
        <f t="shared" si="89"/>
        <v>-2.5399999940418638E-3</v>
      </c>
      <c r="I184" s="1">
        <f t="shared" si="106"/>
        <v>-2.5399999940418638E-3</v>
      </c>
      <c r="Q184" s="112">
        <f t="shared" si="90"/>
        <v>31902.141000000003</v>
      </c>
      <c r="S184" s="2">
        <v>0.1</v>
      </c>
      <c r="Z184" s="1">
        <f t="shared" si="91"/>
        <v>1608</v>
      </c>
      <c r="AA184" s="1">
        <f t="shared" si="92"/>
        <v>-1.3118505249633348E-3</v>
      </c>
      <c r="AB184" s="1">
        <f t="shared" si="93"/>
        <v>-1.4742483024787732E-2</v>
      </c>
      <c r="AC184" s="1">
        <f t="shared" si="94"/>
        <v>-2.5399999940418638E-3</v>
      </c>
      <c r="AE184" s="1">
        <f t="shared" si="95"/>
        <v>1.5083511183978729E-7</v>
      </c>
      <c r="AF184" s="1">
        <f t="shared" si="104"/>
        <v>-2.5399999940418638E-3</v>
      </c>
      <c r="AG184" s="2"/>
      <c r="AH184" s="1">
        <f t="shared" si="96"/>
        <v>1.2202483030745868E-2</v>
      </c>
      <c r="AI184" s="1">
        <f t="shared" si="97"/>
        <v>0.71958127601881161</v>
      </c>
      <c r="AJ184" s="1">
        <f t="shared" si="98"/>
        <v>0.91357968344524321</v>
      </c>
      <c r="AK184" s="1">
        <f t="shared" si="99"/>
        <v>1.7056675675300195E-2</v>
      </c>
      <c r="AL184" s="1">
        <f t="shared" si="100"/>
        <v>3.0808417638314833</v>
      </c>
      <c r="AM184" s="1">
        <f t="shared" si="101"/>
        <v>32.911202755169533</v>
      </c>
      <c r="AN184" s="1">
        <f t="shared" si="107"/>
        <v>-3.2226567846702294</v>
      </c>
      <c r="AO184" s="1">
        <f t="shared" si="107"/>
        <v>-3.222670810238109</v>
      </c>
      <c r="AP184" s="1">
        <f t="shared" si="107"/>
        <v>-3.2226207215485019</v>
      </c>
      <c r="AQ184" s="1">
        <f t="shared" si="107"/>
        <v>-3.2227996012901401</v>
      </c>
      <c r="AR184" s="1">
        <f t="shared" si="107"/>
        <v>-3.2221607871114535</v>
      </c>
      <c r="AS184" s="1">
        <f t="shared" si="107"/>
        <v>-3.2244422693116728</v>
      </c>
      <c r="AT184" s="1">
        <f t="shared" si="107"/>
        <v>-3.2162960083432326</v>
      </c>
      <c r="AU184" s="1">
        <f t="shared" si="103"/>
        <v>-3.2454096902800806</v>
      </c>
    </row>
    <row r="185" spans="1:47" x14ac:dyDescent="0.2">
      <c r="A185" s="1" t="s">
        <v>134</v>
      </c>
      <c r="C185" s="54">
        <v>46924.766000000003</v>
      </c>
      <c r="D185" s="54" t="s">
        <v>52</v>
      </c>
      <c r="E185" s="1">
        <f t="shared" si="87"/>
        <v>1613.997352265131</v>
      </c>
      <c r="F185" s="1">
        <f t="shared" si="88"/>
        <v>1614</v>
      </c>
      <c r="G185" s="1">
        <f t="shared" si="89"/>
        <v>-1.8199999976786785E-3</v>
      </c>
      <c r="I185" s="1">
        <f t="shared" si="106"/>
        <v>-1.8199999976786785E-3</v>
      </c>
      <c r="Q185" s="112">
        <f t="shared" si="90"/>
        <v>31906.266000000003</v>
      </c>
      <c r="S185" s="2">
        <v>0.1</v>
      </c>
      <c r="Z185" s="1">
        <f t="shared" si="91"/>
        <v>1614</v>
      </c>
      <c r="AA185" s="1">
        <f t="shared" si="92"/>
        <v>-1.3240343741569762E-3</v>
      </c>
      <c r="AB185" s="1">
        <f t="shared" si="93"/>
        <v>-1.4035837886367768E-2</v>
      </c>
      <c r="AC185" s="1">
        <f t="shared" si="94"/>
        <v>-1.8199999976786785E-3</v>
      </c>
      <c r="AE185" s="1">
        <f t="shared" si="95"/>
        <v>2.4598189971527094E-8</v>
      </c>
      <c r="AF185" s="1">
        <f t="shared" si="104"/>
        <v>-1.8199999976786785E-3</v>
      </c>
      <c r="AG185" s="2"/>
      <c r="AH185" s="1">
        <f t="shared" si="96"/>
        <v>1.221583788868909E-2</v>
      </c>
      <c r="AI185" s="1">
        <f t="shared" si="97"/>
        <v>0.71955079754799489</v>
      </c>
      <c r="AJ185" s="1">
        <f t="shared" si="98"/>
        <v>0.91431583749633183</v>
      </c>
      <c r="AK185" s="1">
        <f t="shared" si="99"/>
        <v>1.6547984419999679E-2</v>
      </c>
      <c r="AL185" s="1">
        <f t="shared" si="100"/>
        <v>3.0826557064437945</v>
      </c>
      <c r="AM185" s="1">
        <f t="shared" si="101"/>
        <v>33.924747310693867</v>
      </c>
      <c r="AN185" s="1">
        <f t="shared" si="107"/>
        <v>-3.2202374258121531</v>
      </c>
      <c r="AO185" s="1">
        <f t="shared" si="107"/>
        <v>-3.2202510507145932</v>
      </c>
      <c r="AP185" s="1">
        <f t="shared" si="107"/>
        <v>-3.2202024023151377</v>
      </c>
      <c r="AQ185" s="1">
        <f t="shared" si="107"/>
        <v>-3.2203761047286257</v>
      </c>
      <c r="AR185" s="1">
        <f t="shared" si="107"/>
        <v>-3.2197558993612554</v>
      </c>
      <c r="AS185" s="1">
        <f t="shared" si="107"/>
        <v>-3.2219704857853055</v>
      </c>
      <c r="AT185" s="1">
        <f t="shared" si="107"/>
        <v>-3.2140645299434918</v>
      </c>
      <c r="AU185" s="1">
        <f t="shared" si="103"/>
        <v>-3.2423126986861064</v>
      </c>
    </row>
    <row r="186" spans="1:47" x14ac:dyDescent="0.2">
      <c r="A186" s="1" t="s">
        <v>134</v>
      </c>
      <c r="C186" s="54">
        <v>46942.639000000003</v>
      </c>
      <c r="D186" s="54" t="s">
        <v>52</v>
      </c>
      <c r="E186" s="1">
        <f t="shared" si="87"/>
        <v>1639.9989816404395</v>
      </c>
      <c r="F186" s="1">
        <f t="shared" si="88"/>
        <v>1640</v>
      </c>
      <c r="G186" s="1">
        <f t="shared" si="89"/>
        <v>-6.9999999686842784E-4</v>
      </c>
      <c r="I186" s="1">
        <f t="shared" si="106"/>
        <v>-6.9999999686842784E-4</v>
      </c>
      <c r="Q186" s="112">
        <f t="shared" si="90"/>
        <v>31924.139000000003</v>
      </c>
      <c r="S186" s="2">
        <v>0.1</v>
      </c>
      <c r="Z186" s="1">
        <f t="shared" si="91"/>
        <v>1640</v>
      </c>
      <c r="AA186" s="1">
        <f t="shared" si="92"/>
        <v>-1.3776411599892863E-3</v>
      </c>
      <c r="AB186" s="1">
        <f t="shared" si="93"/>
        <v>-1.2972875606022664E-2</v>
      </c>
      <c r="AC186" s="1">
        <f t="shared" si="94"/>
        <v>-6.9999999686842784E-4</v>
      </c>
      <c r="AE186" s="1">
        <f t="shared" si="95"/>
        <v>4.5919754595578999E-8</v>
      </c>
      <c r="AF186" s="1">
        <f t="shared" si="104"/>
        <v>-6.9999999686842784E-4</v>
      </c>
      <c r="AG186" s="2"/>
      <c r="AH186" s="1">
        <f t="shared" si="96"/>
        <v>1.2272875609154237E-2</v>
      </c>
      <c r="AI186" s="1">
        <f t="shared" si="97"/>
        <v>0.71942941297990337</v>
      </c>
      <c r="AJ186" s="1">
        <f t="shared" si="98"/>
        <v>0.91747037001874632</v>
      </c>
      <c r="AK186" s="1">
        <f t="shared" si="99"/>
        <v>1.4343522702901275E-2</v>
      </c>
      <c r="AL186" s="1">
        <f t="shared" si="100"/>
        <v>3.0905144323315565</v>
      </c>
      <c r="AM186" s="1">
        <f t="shared" si="101"/>
        <v>39.147117911578597</v>
      </c>
      <c r="AN186" s="1">
        <f t="shared" si="107"/>
        <v>-3.2097546681580003</v>
      </c>
      <c r="AO186" s="1">
        <f t="shared" si="107"/>
        <v>-3.2097665390327514</v>
      </c>
      <c r="AP186" s="1">
        <f t="shared" si="107"/>
        <v>-3.2097241861294035</v>
      </c>
      <c r="AQ186" s="1">
        <f t="shared" si="107"/>
        <v>-3.2098752933663839</v>
      </c>
      <c r="AR186" s="1">
        <f t="shared" si="107"/>
        <v>-3.2093361781383778</v>
      </c>
      <c r="AS186" s="1">
        <f t="shared" si="107"/>
        <v>-3.2112597064279713</v>
      </c>
      <c r="AT186" s="1">
        <f t="shared" si="107"/>
        <v>-3.2043978144125478</v>
      </c>
      <c r="AU186" s="1">
        <f t="shared" si="103"/>
        <v>-3.2288924017788867</v>
      </c>
    </row>
    <row r="187" spans="1:47" x14ac:dyDescent="0.2">
      <c r="A187" s="1" t="s">
        <v>169</v>
      </c>
      <c r="C187" s="54">
        <v>46943.319000000003</v>
      </c>
      <c r="D187" s="54"/>
      <c r="E187" s="1">
        <f t="shared" si="87"/>
        <v>1640.988245220992</v>
      </c>
      <c r="F187" s="1">
        <f t="shared" si="88"/>
        <v>1641</v>
      </c>
      <c r="G187" s="1">
        <f t="shared" si="89"/>
        <v>-8.0799999923328869E-3</v>
      </c>
      <c r="I187" s="1">
        <f t="shared" si="106"/>
        <v>-8.0799999923328869E-3</v>
      </c>
      <c r="Q187" s="112">
        <f t="shared" si="90"/>
        <v>31924.819000000003</v>
      </c>
      <c r="S187" s="2">
        <v>0.1</v>
      </c>
      <c r="Z187" s="1">
        <f t="shared" si="91"/>
        <v>1641</v>
      </c>
      <c r="AA187" s="1">
        <f t="shared" si="92"/>
        <v>-1.3797292844563089E-3</v>
      </c>
      <c r="AB187" s="1">
        <f t="shared" si="93"/>
        <v>-2.0355042281270747E-2</v>
      </c>
      <c r="AC187" s="1">
        <f t="shared" si="94"/>
        <v>-8.0799999923328869E-3</v>
      </c>
      <c r="AE187" s="1">
        <f t="shared" si="95"/>
        <v>4.4893627558828907E-6</v>
      </c>
      <c r="AF187" s="1">
        <f t="shared" si="104"/>
        <v>-8.0799999923328869E-3</v>
      </c>
      <c r="AG187" s="2"/>
      <c r="AH187" s="1">
        <f t="shared" si="96"/>
        <v>1.227504228893786E-2</v>
      </c>
      <c r="AI187" s="1">
        <f t="shared" si="97"/>
        <v>0.71942509107925379</v>
      </c>
      <c r="AJ187" s="1">
        <f t="shared" si="98"/>
        <v>0.91759054730813505</v>
      </c>
      <c r="AK187" s="1">
        <f t="shared" si="99"/>
        <v>1.4258731656259599E-2</v>
      </c>
      <c r="AL187" s="1">
        <f t="shared" si="100"/>
        <v>3.090816639322826</v>
      </c>
      <c r="AM187" s="1">
        <f t="shared" si="101"/>
        <v>39.380213468848467</v>
      </c>
      <c r="AN187" s="1">
        <f t="shared" si="107"/>
        <v>-3.209351519719954</v>
      </c>
      <c r="AO187" s="1">
        <f t="shared" si="107"/>
        <v>-3.2093633225860998</v>
      </c>
      <c r="AP187" s="1">
        <f t="shared" si="107"/>
        <v>-3.2093212134790265</v>
      </c>
      <c r="AQ187" s="1">
        <f t="shared" si="107"/>
        <v>-3.209471446768573</v>
      </c>
      <c r="AR187" s="1">
        <f t="shared" si="107"/>
        <v>-3.208935464224322</v>
      </c>
      <c r="AS187" s="1">
        <f t="shared" si="107"/>
        <v>-3.2108477619854749</v>
      </c>
      <c r="AT187" s="1">
        <f t="shared" si="107"/>
        <v>-3.2040261100909984</v>
      </c>
      <c r="AU187" s="1">
        <f t="shared" si="103"/>
        <v>-3.2283762365132249</v>
      </c>
    </row>
    <row r="188" spans="1:47" x14ac:dyDescent="0.2">
      <c r="A188" s="1" t="s">
        <v>134</v>
      </c>
      <c r="C188" s="54">
        <v>47161.917999999998</v>
      </c>
      <c r="D188" s="54" t="s">
        <v>52</v>
      </c>
      <c r="E188" s="1">
        <f t="shared" si="87"/>
        <v>1959.0059355814838</v>
      </c>
      <c r="F188" s="1">
        <f t="shared" si="88"/>
        <v>1959</v>
      </c>
      <c r="G188" s="1">
        <f t="shared" si="89"/>
        <v>4.0799999987939373E-3</v>
      </c>
      <c r="I188" s="1">
        <f t="shared" si="106"/>
        <v>4.0799999987939373E-3</v>
      </c>
      <c r="Q188" s="112">
        <f t="shared" si="90"/>
        <v>32143.417999999998</v>
      </c>
      <c r="S188" s="2">
        <v>0.1</v>
      </c>
      <c r="Z188" s="1">
        <f t="shared" si="91"/>
        <v>1959</v>
      </c>
      <c r="AA188" s="1">
        <f t="shared" si="92"/>
        <v>-2.1440304298388137E-3</v>
      </c>
      <c r="AB188" s="1">
        <f t="shared" si="93"/>
        <v>-8.7809372224164055E-3</v>
      </c>
      <c r="AC188" s="1">
        <f t="shared" si="94"/>
        <v>4.0799999987939373E-3</v>
      </c>
      <c r="AE188" s="1">
        <f t="shared" si="95"/>
        <v>3.8738554776546384E-6</v>
      </c>
      <c r="AF188" s="1">
        <f t="shared" si="104"/>
        <v>4.0799999987939373E-3</v>
      </c>
      <c r="AG188" s="2"/>
      <c r="AH188" s="1">
        <f t="shared" si="96"/>
        <v>1.2860937221210343E-2</v>
      </c>
      <c r="AI188" s="1">
        <f t="shared" si="97"/>
        <v>0.7193506766585106</v>
      </c>
      <c r="AJ188" s="1">
        <f t="shared" si="98"/>
        <v>0.95147983277349946</v>
      </c>
      <c r="AK188" s="1">
        <f t="shared" si="99"/>
        <v>-1.2710163346487084E-2</v>
      </c>
      <c r="AL188" s="1">
        <f t="shared" si="100"/>
        <v>-3.0963351621902651</v>
      </c>
      <c r="AM188" s="1">
        <f t="shared" si="101"/>
        <v>-44.184035683104661</v>
      </c>
      <c r="AN188" s="1">
        <f t="shared" si="107"/>
        <v>-3.0811959858426894</v>
      </c>
      <c r="AO188" s="1">
        <f t="shared" si="107"/>
        <v>-3.081185431538449</v>
      </c>
      <c r="AP188" s="1">
        <f t="shared" si="107"/>
        <v>-3.0812230683698383</v>
      </c>
      <c r="AQ188" s="1">
        <f t="shared" si="107"/>
        <v>-3.0810888543863153</v>
      </c>
      <c r="AR188" s="1">
        <f t="shared" si="107"/>
        <v>-3.0815674601945795</v>
      </c>
      <c r="AS188" s="1">
        <f t="shared" si="107"/>
        <v>-3.0798606926126171</v>
      </c>
      <c r="AT188" s="1">
        <f t="shared" si="107"/>
        <v>-3.0859464482207417</v>
      </c>
      <c r="AU188" s="1">
        <f t="shared" si="103"/>
        <v>-3.0642356820326135</v>
      </c>
    </row>
    <row r="189" spans="1:47" x14ac:dyDescent="0.2">
      <c r="A189" s="1" t="s">
        <v>134</v>
      </c>
      <c r="C189" s="54">
        <v>47170.851000000002</v>
      </c>
      <c r="D189" s="54" t="s">
        <v>52</v>
      </c>
      <c r="E189" s="1">
        <f t="shared" si="87"/>
        <v>1972.0016584713037</v>
      </c>
      <c r="F189" s="1">
        <f t="shared" si="88"/>
        <v>1972</v>
      </c>
      <c r="G189" s="1">
        <f t="shared" si="89"/>
        <v>1.1400000075809658E-3</v>
      </c>
      <c r="I189" s="1">
        <f t="shared" si="106"/>
        <v>1.1400000075809658E-3</v>
      </c>
      <c r="Q189" s="112">
        <f t="shared" si="90"/>
        <v>32152.351000000002</v>
      </c>
      <c r="S189" s="2">
        <v>0.1</v>
      </c>
      <c r="Z189" s="1">
        <f t="shared" si="91"/>
        <v>1972</v>
      </c>
      <c r="AA189" s="1">
        <f t="shared" si="92"/>
        <v>-2.1795841461695956E-3</v>
      </c>
      <c r="AB189" s="1">
        <f t="shared" si="93"/>
        <v>-1.1740460077419225E-2</v>
      </c>
      <c r="AC189" s="1">
        <f t="shared" si="94"/>
        <v>1.1400000075809658E-3</v>
      </c>
      <c r="AE189" s="1">
        <f t="shared" si="95"/>
        <v>1.1019638953831831E-6</v>
      </c>
      <c r="AF189" s="1">
        <f t="shared" si="104"/>
        <v>1.1400000075809658E-3</v>
      </c>
      <c r="AG189" s="2"/>
      <c r="AH189" s="1">
        <f t="shared" si="96"/>
        <v>1.2880460085000191E-2</v>
      </c>
      <c r="AI189" s="1">
        <f t="shared" si="97"/>
        <v>0.71940276899493905</v>
      </c>
      <c r="AJ189" s="1">
        <f t="shared" si="98"/>
        <v>0.95268121937384165</v>
      </c>
      <c r="AK189" s="1">
        <f t="shared" si="99"/>
        <v>-1.3812490601724426E-2</v>
      </c>
      <c r="AL189" s="1">
        <f t="shared" si="100"/>
        <v>-3.0924070281847404</v>
      </c>
      <c r="AM189" s="1">
        <f t="shared" si="101"/>
        <v>-40.654088729858834</v>
      </c>
      <c r="AN189" s="1">
        <f t="shared" si="107"/>
        <v>-3.075955428347819</v>
      </c>
      <c r="AO189" s="1">
        <f t="shared" si="107"/>
        <v>-3.0759439840238385</v>
      </c>
      <c r="AP189" s="1">
        <f t="shared" si="107"/>
        <v>-3.0759848081749506</v>
      </c>
      <c r="AQ189" s="1">
        <f t="shared" si="107"/>
        <v>-3.0758391799088955</v>
      </c>
      <c r="AR189" s="1">
        <f t="shared" si="107"/>
        <v>-3.0763586599504991</v>
      </c>
      <c r="AS189" s="1">
        <f t="shared" si="107"/>
        <v>-3.0745055072648704</v>
      </c>
      <c r="AT189" s="1">
        <f t="shared" si="107"/>
        <v>-3.0811152881926556</v>
      </c>
      <c r="AU189" s="1">
        <f t="shared" si="103"/>
        <v>-3.0575255335790041</v>
      </c>
    </row>
    <row r="190" spans="1:47" x14ac:dyDescent="0.2">
      <c r="A190" s="1" t="s">
        <v>171</v>
      </c>
      <c r="C190" s="54">
        <v>47176.349000000002</v>
      </c>
      <c r="D190" s="54"/>
      <c r="E190" s="1">
        <f t="shared" si="87"/>
        <v>1980.0001454799446</v>
      </c>
      <c r="F190" s="1">
        <f t="shared" si="88"/>
        <v>1980</v>
      </c>
      <c r="G190" s="1">
        <f t="shared" si="89"/>
        <v>1.0000000474974513E-4</v>
      </c>
      <c r="I190" s="1">
        <f t="shared" si="106"/>
        <v>1.0000000474974513E-4</v>
      </c>
      <c r="Q190" s="112">
        <f t="shared" si="90"/>
        <v>32157.849000000002</v>
      </c>
      <c r="S190" s="2">
        <v>0.1</v>
      </c>
      <c r="Z190" s="1">
        <f t="shared" si="91"/>
        <v>1980</v>
      </c>
      <c r="AA190" s="1">
        <f t="shared" si="92"/>
        <v>-2.2016337441534799E-3</v>
      </c>
      <c r="AB190" s="1">
        <f t="shared" si="93"/>
        <v>-1.2792299072752257E-2</v>
      </c>
      <c r="AC190" s="1">
        <f t="shared" si="94"/>
        <v>1.0000000474974513E-4</v>
      </c>
      <c r="AE190" s="1">
        <f t="shared" si="95"/>
        <v>5.2975179140903139E-7</v>
      </c>
      <c r="AF190" s="1">
        <f t="shared" si="104"/>
        <v>1.0000000474974513E-4</v>
      </c>
      <c r="AG190" s="2"/>
      <c r="AH190" s="1">
        <f t="shared" si="96"/>
        <v>1.2892299077502003E-2</v>
      </c>
      <c r="AI190" s="1">
        <f t="shared" si="97"/>
        <v>0.71943698213267371</v>
      </c>
      <c r="AJ190" s="1">
        <f t="shared" si="98"/>
        <v>0.95341331694975673</v>
      </c>
      <c r="AK190" s="1">
        <f t="shared" si="99"/>
        <v>-1.4490822941041084E-2</v>
      </c>
      <c r="AL190" s="1">
        <f t="shared" si="100"/>
        <v>-3.0899894228383684</v>
      </c>
      <c r="AM190" s="1">
        <f t="shared" si="101"/>
        <v>-38.748662353386656</v>
      </c>
      <c r="AN190" s="1">
        <f t="shared" si="107"/>
        <v>-3.0727302746509664</v>
      </c>
      <c r="AO190" s="1">
        <f t="shared" si="107"/>
        <v>-3.0727182857221216</v>
      </c>
      <c r="AP190" s="1">
        <f t="shared" si="107"/>
        <v>-3.0727610618739916</v>
      </c>
      <c r="AQ190" s="1">
        <f t="shared" si="107"/>
        <v>-3.0726084372210645</v>
      </c>
      <c r="AR190" s="1">
        <f t="shared" si="107"/>
        <v>-3.0731529922903054</v>
      </c>
      <c r="AS190" s="1">
        <f t="shared" si="107"/>
        <v>-3.0712099601263048</v>
      </c>
      <c r="AT190" s="1">
        <f t="shared" si="107"/>
        <v>-3.0781417440933674</v>
      </c>
      <c r="AU190" s="1">
        <f t="shared" si="103"/>
        <v>-3.0533962114537054</v>
      </c>
    </row>
    <row r="191" spans="1:47" x14ac:dyDescent="0.2">
      <c r="A191" s="1" t="s">
        <v>171</v>
      </c>
      <c r="C191" s="54">
        <v>47207.275000000001</v>
      </c>
      <c r="D191" s="54"/>
      <c r="E191" s="1">
        <f t="shared" si="87"/>
        <v>2024.9912712037067</v>
      </c>
      <c r="F191" s="1">
        <f t="shared" si="88"/>
        <v>2025</v>
      </c>
      <c r="G191" s="1">
        <f t="shared" si="89"/>
        <v>-5.9999999939464033E-3</v>
      </c>
      <c r="I191" s="1">
        <f t="shared" si="106"/>
        <v>-5.9999999939464033E-3</v>
      </c>
      <c r="Q191" s="112">
        <f t="shared" si="90"/>
        <v>32188.775000000001</v>
      </c>
      <c r="S191" s="2">
        <v>0.1</v>
      </c>
      <c r="Z191" s="1">
        <f t="shared" si="91"/>
        <v>2025</v>
      </c>
      <c r="AA191" s="1">
        <f t="shared" si="92"/>
        <v>-2.3280875290319827E-3</v>
      </c>
      <c r="AB191" s="1">
        <f t="shared" si="93"/>
        <v>-1.8956402032643239E-2</v>
      </c>
      <c r="AC191" s="1">
        <f t="shared" si="94"/>
        <v>-5.9999999939464033E-3</v>
      </c>
      <c r="AE191" s="1">
        <f t="shared" si="95"/>
        <v>1.3482941149993897E-6</v>
      </c>
      <c r="AF191" s="1">
        <f t="shared" si="104"/>
        <v>-5.9999999939464033E-3</v>
      </c>
      <c r="AG191" s="2"/>
      <c r="AH191" s="1">
        <f t="shared" si="96"/>
        <v>1.2956402038696834E-2</v>
      </c>
      <c r="AI191" s="1">
        <f t="shared" si="97"/>
        <v>0.71966006586791309</v>
      </c>
      <c r="AJ191" s="1">
        <f t="shared" si="98"/>
        <v>0.95742877392443049</v>
      </c>
      <c r="AK191" s="1">
        <f t="shared" si="99"/>
        <v>-1.8306072084076842E-2</v>
      </c>
      <c r="AL191" s="1">
        <f t="shared" si="100"/>
        <v>-3.0763856780509369</v>
      </c>
      <c r="AM191" s="1">
        <f t="shared" si="101"/>
        <v>-30.660696573902651</v>
      </c>
      <c r="AN191" s="1">
        <f t="shared" si="107"/>
        <v>-3.054585634433657</v>
      </c>
      <c r="AO191" s="1">
        <f t="shared" si="107"/>
        <v>-3.0545706317991836</v>
      </c>
      <c r="AP191" s="1">
        <f t="shared" si="107"/>
        <v>-3.0546242366499192</v>
      </c>
      <c r="AQ191" s="1">
        <f t="shared" si="107"/>
        <v>-3.0544327038013619</v>
      </c>
      <c r="AR191" s="1">
        <f t="shared" si="107"/>
        <v>-3.0551170456914871</v>
      </c>
      <c r="AS191" s="1">
        <f t="shared" si="107"/>
        <v>-3.0526717209968308</v>
      </c>
      <c r="AT191" s="1">
        <f t="shared" si="107"/>
        <v>-3.061407130849418</v>
      </c>
      <c r="AU191" s="1">
        <f t="shared" si="103"/>
        <v>-3.0301687744989021</v>
      </c>
    </row>
    <row r="192" spans="1:47" x14ac:dyDescent="0.2">
      <c r="A192" s="1" t="s">
        <v>172</v>
      </c>
      <c r="C192" s="54">
        <v>47231.334000000003</v>
      </c>
      <c r="D192" s="54"/>
      <c r="E192" s="1">
        <f t="shared" si="87"/>
        <v>2059.9922895632762</v>
      </c>
      <c r="F192" s="1">
        <f t="shared" si="88"/>
        <v>2060</v>
      </c>
      <c r="G192" s="1">
        <f t="shared" si="89"/>
        <v>-5.2999999970779754E-3</v>
      </c>
      <c r="I192" s="1">
        <f t="shared" si="106"/>
        <v>-5.2999999970779754E-3</v>
      </c>
      <c r="Q192" s="112">
        <f t="shared" si="90"/>
        <v>32212.834000000003</v>
      </c>
      <c r="S192" s="2">
        <v>0.1</v>
      </c>
      <c r="Z192" s="1">
        <f t="shared" si="91"/>
        <v>2060</v>
      </c>
      <c r="AA192" s="1">
        <f t="shared" si="92"/>
        <v>-2.4292963897005974E-3</v>
      </c>
      <c r="AB192" s="1">
        <f t="shared" si="93"/>
        <v>-1.8303325817798713E-2</v>
      </c>
      <c r="AC192" s="1">
        <f t="shared" si="94"/>
        <v>-5.2999999970779754E-3</v>
      </c>
      <c r="AE192" s="1">
        <f t="shared" si="95"/>
        <v>8.2409392014094908E-7</v>
      </c>
      <c r="AF192" s="1">
        <f t="shared" si="104"/>
        <v>-5.2999999970779754E-3</v>
      </c>
      <c r="AG192" s="2"/>
      <c r="AH192" s="1">
        <f t="shared" si="96"/>
        <v>1.3003325820720739E-2</v>
      </c>
      <c r="AI192" s="1">
        <f t="shared" si="97"/>
        <v>0.71986958183252492</v>
      </c>
      <c r="AJ192" s="1">
        <f t="shared" si="98"/>
        <v>0.96043123814313591</v>
      </c>
      <c r="AK192" s="1">
        <f t="shared" si="99"/>
        <v>-2.1272981964121664E-2</v>
      </c>
      <c r="AL192" s="1">
        <f t="shared" si="100"/>
        <v>-3.0657985625856932</v>
      </c>
      <c r="AM192" s="1">
        <f t="shared" si="101"/>
        <v>-26.374647739162153</v>
      </c>
      <c r="AN192" s="1">
        <f t="shared" si="107"/>
        <v>-3.0404688438550784</v>
      </c>
      <c r="AO192" s="1">
        <f t="shared" si="107"/>
        <v>-3.0404515642748051</v>
      </c>
      <c r="AP192" s="1">
        <f t="shared" si="107"/>
        <v>-3.0405133869815204</v>
      </c>
      <c r="AQ192" s="1">
        <f t="shared" si="107"/>
        <v>-3.0402921965403364</v>
      </c>
      <c r="AR192" s="1">
        <f t="shared" si="107"/>
        <v>-3.0410835529992961</v>
      </c>
      <c r="AS192" s="1">
        <f t="shared" si="107"/>
        <v>-3.0382520099735366</v>
      </c>
      <c r="AT192" s="1">
        <f t="shared" si="107"/>
        <v>-3.0483798483304989</v>
      </c>
      <c r="AU192" s="1">
        <f t="shared" si="103"/>
        <v>-3.0121029902007219</v>
      </c>
    </row>
    <row r="193" spans="1:47" x14ac:dyDescent="0.2">
      <c r="A193" s="1" t="s">
        <v>134</v>
      </c>
      <c r="C193" s="54">
        <v>47232.711000000003</v>
      </c>
      <c r="D193" s="54" t="s">
        <v>52</v>
      </c>
      <c r="E193" s="1">
        <f t="shared" si="87"/>
        <v>2061.9955483138951</v>
      </c>
      <c r="F193" s="1">
        <f t="shared" si="88"/>
        <v>2062</v>
      </c>
      <c r="G193" s="1">
        <f t="shared" si="89"/>
        <v>-3.0599999954574741E-3</v>
      </c>
      <c r="I193" s="1">
        <f t="shared" si="106"/>
        <v>-3.0599999954574741E-3</v>
      </c>
      <c r="Q193" s="112">
        <f t="shared" si="90"/>
        <v>32214.211000000003</v>
      </c>
      <c r="S193" s="2">
        <v>0.1</v>
      </c>
      <c r="Z193" s="1">
        <f t="shared" si="91"/>
        <v>2062</v>
      </c>
      <c r="AA193" s="1">
        <f t="shared" si="92"/>
        <v>-2.4351554567163137E-3</v>
      </c>
      <c r="AB193" s="1">
        <f t="shared" si="93"/>
        <v>-1.6065929405949975E-2</v>
      </c>
      <c r="AC193" s="1">
        <f t="shared" si="94"/>
        <v>-3.0599999954574741E-3</v>
      </c>
      <c r="AE193" s="1">
        <f t="shared" si="95"/>
        <v>3.9043069759465357E-8</v>
      </c>
      <c r="AF193" s="1">
        <f t="shared" si="104"/>
        <v>-3.0599999954574741E-3</v>
      </c>
      <c r="AG193" s="2"/>
      <c r="AH193" s="1">
        <f t="shared" si="96"/>
        <v>1.3005929410492502E-2</v>
      </c>
      <c r="AI193" s="1">
        <f t="shared" si="97"/>
        <v>0.71988250689368838</v>
      </c>
      <c r="AJ193" s="1">
        <f t="shared" si="98"/>
        <v>0.96059961246240666</v>
      </c>
      <c r="AK193" s="1">
        <f t="shared" si="99"/>
        <v>-2.1442504521760924E-2</v>
      </c>
      <c r="AL193" s="1">
        <f t="shared" si="100"/>
        <v>-3.0651933928061927</v>
      </c>
      <c r="AM193" s="1">
        <f t="shared" si="101"/>
        <v>-26.165529312805379</v>
      </c>
      <c r="AN193" s="1">
        <f t="shared" si="107"/>
        <v>-3.039662042026094</v>
      </c>
      <c r="AO193" s="1">
        <f t="shared" si="107"/>
        <v>-3.0396446343158861</v>
      </c>
      <c r="AP193" s="1">
        <f t="shared" si="107"/>
        <v>-3.0397069205626317</v>
      </c>
      <c r="AQ193" s="1">
        <f t="shared" si="107"/>
        <v>-3.0394840533179321</v>
      </c>
      <c r="AR193" s="1">
        <f t="shared" si="107"/>
        <v>-3.0402814741643711</v>
      </c>
      <c r="AS193" s="1">
        <f t="shared" si="107"/>
        <v>-3.0374279939793087</v>
      </c>
      <c r="AT193" s="1">
        <f t="shared" si="107"/>
        <v>-3.0476350901786886</v>
      </c>
      <c r="AU193" s="1">
        <f t="shared" si="103"/>
        <v>-3.0110706596693975</v>
      </c>
    </row>
    <row r="194" spans="1:47" x14ac:dyDescent="0.2">
      <c r="A194" s="1" t="s">
        <v>172</v>
      </c>
      <c r="C194" s="54">
        <v>47233.398999999998</v>
      </c>
      <c r="D194" s="54"/>
      <c r="E194" s="1">
        <f t="shared" si="87"/>
        <v>2062.996450289505</v>
      </c>
      <c r="F194" s="1">
        <f t="shared" si="88"/>
        <v>2063</v>
      </c>
      <c r="G194" s="1">
        <f t="shared" si="89"/>
        <v>-2.4399999965680763E-3</v>
      </c>
      <c r="I194" s="1">
        <f t="shared" si="106"/>
        <v>-2.4399999965680763E-3</v>
      </c>
      <c r="Q194" s="112">
        <f t="shared" si="90"/>
        <v>32214.898999999998</v>
      </c>
      <c r="S194" s="2">
        <v>0.1</v>
      </c>
      <c r="Z194" s="1">
        <f t="shared" si="91"/>
        <v>2063</v>
      </c>
      <c r="AA194" s="1">
        <f t="shared" si="92"/>
        <v>-2.4380880635158208E-3</v>
      </c>
      <c r="AB194" s="1">
        <f t="shared" si="93"/>
        <v>-1.5447228044912159E-2</v>
      </c>
      <c r="AC194" s="1">
        <f t="shared" si="94"/>
        <v>-2.4399999965680763E-3</v>
      </c>
      <c r="AE194" s="1">
        <f t="shared" si="95"/>
        <v>3.6554879963071243E-13</v>
      </c>
      <c r="AF194" s="1">
        <f t="shared" si="104"/>
        <v>-2.4399999965680763E-3</v>
      </c>
      <c r="AG194" s="2"/>
      <c r="AH194" s="1">
        <f t="shared" si="96"/>
        <v>1.3007228048344083E-2</v>
      </c>
      <c r="AI194" s="1">
        <f t="shared" si="97"/>
        <v>0.71988900807113732</v>
      </c>
      <c r="AJ194" s="1">
        <f t="shared" si="98"/>
        <v>0.96068366997356769</v>
      </c>
      <c r="AK194" s="1">
        <f t="shared" si="99"/>
        <v>-2.1527265152797757E-2</v>
      </c>
      <c r="AL194" s="1">
        <f t="shared" si="100"/>
        <v>-3.0648907997297812</v>
      </c>
      <c r="AM194" s="1">
        <f t="shared" si="101"/>
        <v>-26.062204160370563</v>
      </c>
      <c r="AN194" s="1">
        <f t="shared" si="107"/>
        <v>-3.0392586356439559</v>
      </c>
      <c r="AO194" s="1">
        <f t="shared" si="107"/>
        <v>-3.0392411639529393</v>
      </c>
      <c r="AP194" s="1">
        <f t="shared" si="107"/>
        <v>-3.0393036817124242</v>
      </c>
      <c r="AQ194" s="1">
        <f t="shared" si="107"/>
        <v>-3.0390799768282601</v>
      </c>
      <c r="AR194" s="1">
        <f t="shared" si="107"/>
        <v>-3.039880427708189</v>
      </c>
      <c r="AS194" s="1">
        <f t="shared" si="107"/>
        <v>-3.0370159845887232</v>
      </c>
      <c r="AT194" s="1">
        <f t="shared" si="107"/>
        <v>-3.0472626965093328</v>
      </c>
      <c r="AU194" s="1">
        <f t="shared" si="103"/>
        <v>-3.0105544944037348</v>
      </c>
    </row>
    <row r="195" spans="1:47" x14ac:dyDescent="0.2">
      <c r="A195" s="1" t="s">
        <v>172</v>
      </c>
      <c r="C195" s="54">
        <v>47246.455999999998</v>
      </c>
      <c r="D195" s="54"/>
      <c r="E195" s="1">
        <f t="shared" si="87"/>
        <v>2081.9917658354925</v>
      </c>
      <c r="F195" s="1">
        <f t="shared" si="88"/>
        <v>2082</v>
      </c>
      <c r="G195" s="1">
        <f t="shared" si="89"/>
        <v>-5.6600000025355257E-3</v>
      </c>
      <c r="I195" s="1">
        <f t="shared" si="106"/>
        <v>-5.6600000025355257E-3</v>
      </c>
      <c r="Q195" s="112">
        <f t="shared" si="90"/>
        <v>32227.955999999998</v>
      </c>
      <c r="S195" s="2">
        <v>0.1</v>
      </c>
      <c r="Z195" s="1">
        <f t="shared" si="91"/>
        <v>2082</v>
      </c>
      <c r="AA195" s="1">
        <f t="shared" si="92"/>
        <v>-2.4941971858240472E-3</v>
      </c>
      <c r="AB195" s="1">
        <f t="shared" si="93"/>
        <v>-1.8691501969539386E-2</v>
      </c>
      <c r="AC195" s="1">
        <f t="shared" si="94"/>
        <v>-5.6600000025355257E-3</v>
      </c>
      <c r="AE195" s="1">
        <f t="shared" si="95"/>
        <v>1.0022307474298332E-6</v>
      </c>
      <c r="AF195" s="1">
        <f t="shared" si="104"/>
        <v>-5.6600000025355257E-3</v>
      </c>
      <c r="AG195" s="2"/>
      <c r="AH195" s="1">
        <f t="shared" si="96"/>
        <v>1.3031501967003862E-2</v>
      </c>
      <c r="AI195" s="1">
        <f t="shared" si="97"/>
        <v>0.72001742750394604</v>
      </c>
      <c r="AJ195" s="1">
        <f t="shared" si="98"/>
        <v>0.96226433148041068</v>
      </c>
      <c r="AK195" s="1">
        <f t="shared" si="99"/>
        <v>-2.313763261057988E-2</v>
      </c>
      <c r="AL195" s="1">
        <f t="shared" si="100"/>
        <v>-3.059140463990726</v>
      </c>
      <c r="AM195" s="1">
        <f t="shared" si="101"/>
        <v>-24.242737769868125</v>
      </c>
      <c r="AN195" s="1">
        <f t="shared" si="107"/>
        <v>-3.0315932016251126</v>
      </c>
      <c r="AO195" s="1">
        <f t="shared" si="107"/>
        <v>-3.0315745252351207</v>
      </c>
      <c r="AP195" s="1">
        <f t="shared" si="107"/>
        <v>-3.0316414082861249</v>
      </c>
      <c r="AQ195" s="1">
        <f t="shared" si="107"/>
        <v>-3.0314018874161155</v>
      </c>
      <c r="AR195" s="1">
        <f t="shared" si="107"/>
        <v>-3.0322596277681169</v>
      </c>
      <c r="AS195" s="1">
        <f t="shared" si="107"/>
        <v>-3.0291876240380007</v>
      </c>
      <c r="AT195" s="1">
        <f t="shared" si="107"/>
        <v>-3.0401853149324549</v>
      </c>
      <c r="AU195" s="1">
        <f t="shared" si="103"/>
        <v>-3.0007473543561511</v>
      </c>
    </row>
    <row r="196" spans="1:47" x14ac:dyDescent="0.2">
      <c r="A196" s="1" t="s">
        <v>170</v>
      </c>
      <c r="C196" s="54">
        <v>47268.446000000004</v>
      </c>
      <c r="D196" s="54"/>
      <c r="E196" s="1">
        <f t="shared" si="87"/>
        <v>2113.9828042712998</v>
      </c>
      <c r="F196" s="1">
        <f t="shared" si="88"/>
        <v>2114</v>
      </c>
      <c r="G196" s="1">
        <f t="shared" si="89"/>
        <v>-1.1819999992439989E-2</v>
      </c>
      <c r="I196" s="1">
        <f t="shared" si="106"/>
        <v>-1.1819999992439989E-2</v>
      </c>
      <c r="Q196" s="112">
        <f t="shared" si="90"/>
        <v>32249.946000000004</v>
      </c>
      <c r="S196" s="2">
        <v>0.1</v>
      </c>
      <c r="Z196" s="1">
        <f t="shared" si="91"/>
        <v>2114</v>
      </c>
      <c r="AA196" s="1">
        <f t="shared" si="92"/>
        <v>-2.5903730963016298E-3</v>
      </c>
      <c r="AB196" s="1">
        <f t="shared" si="93"/>
        <v>-2.4890662456698919E-2</v>
      </c>
      <c r="AC196" s="1">
        <f t="shared" si="94"/>
        <v>-1.1819999992439989E-2</v>
      </c>
      <c r="AE196" s="1">
        <f t="shared" si="95"/>
        <v>8.5186012641920609E-6</v>
      </c>
      <c r="AF196" s="1">
        <f t="shared" si="104"/>
        <v>-1.1819999992439989E-2</v>
      </c>
      <c r="AG196" s="2"/>
      <c r="AH196" s="1">
        <f t="shared" si="96"/>
        <v>1.307066246425893E-2</v>
      </c>
      <c r="AI196" s="1">
        <f t="shared" si="97"/>
        <v>0.72025476359862162</v>
      </c>
      <c r="AJ196" s="1">
        <f t="shared" si="98"/>
        <v>0.96485583510911876</v>
      </c>
      <c r="AK196" s="1">
        <f t="shared" si="99"/>
        <v>-2.5849442064911785E-2</v>
      </c>
      <c r="AL196" s="1">
        <f t="shared" si="100"/>
        <v>-3.049450796285746</v>
      </c>
      <c r="AM196" s="1">
        <f t="shared" si="101"/>
        <v>-21.690302734241076</v>
      </c>
      <c r="AN196" s="1">
        <f t="shared" si="107"/>
        <v>-3.0186797307741013</v>
      </c>
      <c r="AO196" s="1">
        <f t="shared" si="107"/>
        <v>-3.0186590751386402</v>
      </c>
      <c r="AP196" s="1">
        <f t="shared" si="107"/>
        <v>-3.018733157978954</v>
      </c>
      <c r="AQ196" s="1">
        <f t="shared" si="107"/>
        <v>-3.0184674516911238</v>
      </c>
      <c r="AR196" s="1">
        <f t="shared" si="107"/>
        <v>-3.0194203962460064</v>
      </c>
      <c r="AS196" s="1">
        <f t="shared" si="107"/>
        <v>-3.0160021767080094</v>
      </c>
      <c r="AT196" s="1">
        <f t="shared" si="107"/>
        <v>-3.0282568052995718</v>
      </c>
      <c r="AU196" s="1">
        <f t="shared" si="103"/>
        <v>-2.9842300658549572</v>
      </c>
    </row>
    <row r="197" spans="1:47" x14ac:dyDescent="0.2">
      <c r="A197" s="1" t="s">
        <v>170</v>
      </c>
      <c r="C197" s="54">
        <v>47290.445</v>
      </c>
      <c r="D197" s="54"/>
      <c r="E197" s="1">
        <f t="shared" si="87"/>
        <v>2145.9869359015424</v>
      </c>
      <c r="F197" s="1">
        <f t="shared" si="88"/>
        <v>2146</v>
      </c>
      <c r="G197" s="1">
        <f t="shared" si="89"/>
        <v>-8.979999998700805E-3</v>
      </c>
      <c r="I197" s="1">
        <f t="shared" si="106"/>
        <v>-8.979999998700805E-3</v>
      </c>
      <c r="Q197" s="112">
        <f t="shared" si="90"/>
        <v>32271.945</v>
      </c>
      <c r="S197" s="2">
        <v>0.1</v>
      </c>
      <c r="Z197" s="1">
        <f t="shared" si="91"/>
        <v>2146</v>
      </c>
      <c r="AA197" s="1">
        <f t="shared" si="92"/>
        <v>-2.6886589082969047E-3</v>
      </c>
      <c r="AB197" s="1">
        <f t="shared" si="93"/>
        <v>-2.2087655890379698E-2</v>
      </c>
      <c r="AC197" s="1">
        <f t="shared" si="94"/>
        <v>-8.979999998700805E-3</v>
      </c>
      <c r="AE197" s="1">
        <f t="shared" si="95"/>
        <v>3.9580972715804533E-6</v>
      </c>
      <c r="AF197" s="1">
        <f t="shared" si="104"/>
        <v>-8.979999998700805E-3</v>
      </c>
      <c r="AG197" s="2"/>
      <c r="AH197" s="1">
        <f t="shared" si="96"/>
        <v>1.3107655891678891E-2</v>
      </c>
      <c r="AI197" s="1">
        <f t="shared" si="97"/>
        <v>0.72051855764111594</v>
      </c>
      <c r="AJ197" s="1">
        <f t="shared" si="98"/>
        <v>0.96735846169576767</v>
      </c>
      <c r="AK197" s="1">
        <f t="shared" si="99"/>
        <v>-2.8560712899506267E-2</v>
      </c>
      <c r="AL197" s="1">
        <f t="shared" si="100"/>
        <v>-3.0397543719391145</v>
      </c>
      <c r="AM197" s="1">
        <f t="shared" si="101"/>
        <v>-19.622004248582915</v>
      </c>
      <c r="AN197" s="1">
        <f t="shared" ref="AN197:AT212" si="108">$AU197+$AB$7*SIN(AO197)</f>
        <v>-3.0057617499767209</v>
      </c>
      <c r="AO197" s="1">
        <f t="shared" si="108"/>
        <v>-3.0057391828318725</v>
      </c>
      <c r="AP197" s="1">
        <f t="shared" si="108"/>
        <v>-3.0058202575380633</v>
      </c>
      <c r="AQ197" s="1">
        <f t="shared" si="108"/>
        <v>-3.0055289844287838</v>
      </c>
      <c r="AR197" s="1">
        <f t="shared" si="108"/>
        <v>-3.0065753730903184</v>
      </c>
      <c r="AS197" s="1">
        <f t="shared" si="108"/>
        <v>-3.0028155565299723</v>
      </c>
      <c r="AT197" s="1">
        <f t="shared" si="108"/>
        <v>-3.0163162845286347</v>
      </c>
      <c r="AU197" s="1">
        <f t="shared" si="103"/>
        <v>-2.9677127773537642</v>
      </c>
    </row>
    <row r="198" spans="1:47" x14ac:dyDescent="0.2">
      <c r="A198" s="1" t="s">
        <v>173</v>
      </c>
      <c r="C198" s="54">
        <v>47569.527999999998</v>
      </c>
      <c r="D198" s="54"/>
      <c r="E198" s="1">
        <f t="shared" si="87"/>
        <v>2551.9967121533955</v>
      </c>
      <c r="F198" s="1">
        <f t="shared" si="88"/>
        <v>2552</v>
      </c>
      <c r="G198" s="1">
        <f t="shared" si="89"/>
        <v>-2.2600000011152588E-3</v>
      </c>
      <c r="I198" s="1">
        <f t="shared" si="106"/>
        <v>-2.2600000011152588E-3</v>
      </c>
      <c r="Q198" s="112">
        <f t="shared" si="90"/>
        <v>32551.027999999998</v>
      </c>
      <c r="S198" s="2">
        <v>0.1</v>
      </c>
      <c r="Z198" s="1">
        <f t="shared" si="91"/>
        <v>2552</v>
      </c>
      <c r="AA198" s="1">
        <f t="shared" si="92"/>
        <v>-4.1218953697843303E-3</v>
      </c>
      <c r="AB198" s="1">
        <f t="shared" si="93"/>
        <v>-1.5645810851920364E-2</v>
      </c>
      <c r="AC198" s="1">
        <f t="shared" si="94"/>
        <v>-2.2600000011152588E-3</v>
      </c>
      <c r="AE198" s="1">
        <f t="shared" si="95"/>
        <v>3.466654363871338E-7</v>
      </c>
      <c r="AF198" s="1">
        <f t="shared" si="104"/>
        <v>-2.2600000011152588E-3</v>
      </c>
      <c r="AG198" s="2"/>
      <c r="AH198" s="1">
        <f t="shared" si="96"/>
        <v>1.3385810850805103E-2</v>
      </c>
      <c r="AI198" s="1">
        <f t="shared" si="97"/>
        <v>0.72619176655505391</v>
      </c>
      <c r="AJ198" s="1">
        <f t="shared" si="98"/>
        <v>0.99126274710267537</v>
      </c>
      <c r="AK198" s="1">
        <f t="shared" si="99"/>
        <v>-6.2885946300331189E-2</v>
      </c>
      <c r="AL198" s="1">
        <f t="shared" si="100"/>
        <v>-2.9158362882299009</v>
      </c>
      <c r="AM198" s="1">
        <f t="shared" si="101"/>
        <v>-8.8214498402134893</v>
      </c>
      <c r="AN198" s="1">
        <f t="shared" si="108"/>
        <v>-2.8412694279535065</v>
      </c>
      <c r="AO198" s="1">
        <f t="shared" si="108"/>
        <v>-2.8412305032324672</v>
      </c>
      <c r="AP198" s="1">
        <f t="shared" si="108"/>
        <v>-2.8413755470265527</v>
      </c>
      <c r="AQ198" s="1">
        <f t="shared" si="108"/>
        <v>-2.8408350424201276</v>
      </c>
      <c r="AR198" s="1">
        <f t="shared" si="108"/>
        <v>-2.8428487699864857</v>
      </c>
      <c r="AS198" s="1">
        <f t="shared" si="108"/>
        <v>-2.835339917635789</v>
      </c>
      <c r="AT198" s="1">
        <f t="shared" si="108"/>
        <v>-2.8632525983839807</v>
      </c>
      <c r="AU198" s="1">
        <f t="shared" si="103"/>
        <v>-2.7581496794948706</v>
      </c>
    </row>
    <row r="199" spans="1:47" x14ac:dyDescent="0.2">
      <c r="A199" s="1" t="s">
        <v>173</v>
      </c>
      <c r="C199" s="54">
        <v>47587.402000000002</v>
      </c>
      <c r="D199" s="54"/>
      <c r="E199" s="1">
        <f t="shared" si="87"/>
        <v>2577.9997963280925</v>
      </c>
      <c r="F199" s="1">
        <f t="shared" si="88"/>
        <v>2578</v>
      </c>
      <c r="G199" s="1">
        <f t="shared" si="89"/>
        <v>-1.3999999646330252E-4</v>
      </c>
      <c r="I199" s="1">
        <f t="shared" si="106"/>
        <v>-1.3999999646330252E-4</v>
      </c>
      <c r="Q199" s="112">
        <f t="shared" si="90"/>
        <v>32568.902000000002</v>
      </c>
      <c r="S199" s="2">
        <v>0.1</v>
      </c>
      <c r="Z199" s="1">
        <f t="shared" si="91"/>
        <v>2578</v>
      </c>
      <c r="AA199" s="1">
        <f t="shared" si="92"/>
        <v>-4.225628181241961E-3</v>
      </c>
      <c r="AB199" s="1">
        <f t="shared" si="93"/>
        <v>-1.3531360998236115E-2</v>
      </c>
      <c r="AC199" s="1">
        <f t="shared" si="94"/>
        <v>-1.3999999646330252E-4</v>
      </c>
      <c r="AE199" s="1">
        <f t="shared" si="95"/>
        <v>1.6692357664257759E-6</v>
      </c>
      <c r="AF199" s="1">
        <f t="shared" si="104"/>
        <v>-1.3999999646330252E-4</v>
      </c>
      <c r="AG199" s="2"/>
      <c r="AH199" s="1">
        <f t="shared" si="96"/>
        <v>1.3391361001772812E-2</v>
      </c>
      <c r="AI199" s="1">
        <f t="shared" si="97"/>
        <v>0.72670437171354596</v>
      </c>
      <c r="AJ199" s="1">
        <f t="shared" si="98"/>
        <v>0.99228768235319775</v>
      </c>
      <c r="AK199" s="1">
        <f t="shared" si="99"/>
        <v>-6.507757297135941E-2</v>
      </c>
      <c r="AL199" s="1">
        <f t="shared" si="100"/>
        <v>-2.9078245920916164</v>
      </c>
      <c r="AM199" s="1">
        <f t="shared" si="101"/>
        <v>-8.516491787856868</v>
      </c>
      <c r="AN199" s="1">
        <f t="shared" si="108"/>
        <v>-2.8306849815917041</v>
      </c>
      <c r="AO199" s="1">
        <f t="shared" si="108"/>
        <v>-2.8306455887671174</v>
      </c>
      <c r="AP199" s="1">
        <f t="shared" si="108"/>
        <v>-2.8307928677575194</v>
      </c>
      <c r="AQ199" s="1">
        <f t="shared" si="108"/>
        <v>-2.830242196215679</v>
      </c>
      <c r="AR199" s="1">
        <f t="shared" si="108"/>
        <v>-2.8323006418857655</v>
      </c>
      <c r="AS199" s="1">
        <f t="shared" si="108"/>
        <v>-2.824599022495295</v>
      </c>
      <c r="AT199" s="1">
        <f t="shared" si="108"/>
        <v>-2.8533192013645206</v>
      </c>
      <c r="AU199" s="1">
        <f t="shared" si="103"/>
        <v>-2.7447293825876509</v>
      </c>
    </row>
    <row r="200" spans="1:47" x14ac:dyDescent="0.2">
      <c r="A200" s="1" t="s">
        <v>170</v>
      </c>
      <c r="C200" s="54">
        <v>47699.436999999998</v>
      </c>
      <c r="D200" s="54"/>
      <c r="E200" s="1">
        <f t="shared" si="87"/>
        <v>2740.9882452209849</v>
      </c>
      <c r="F200" s="1">
        <f t="shared" si="88"/>
        <v>2741</v>
      </c>
      <c r="G200" s="1">
        <f t="shared" si="89"/>
        <v>-8.0799999996088445E-3</v>
      </c>
      <c r="I200" s="1">
        <f t="shared" si="106"/>
        <v>-8.0799999996088445E-3</v>
      </c>
      <c r="Q200" s="112">
        <f t="shared" si="90"/>
        <v>32680.936999999998</v>
      </c>
      <c r="S200" s="2">
        <v>0.1</v>
      </c>
      <c r="Z200" s="1">
        <f t="shared" si="91"/>
        <v>2741</v>
      </c>
      <c r="AA200" s="1">
        <f t="shared" si="92"/>
        <v>-4.9093691739360134E-3</v>
      </c>
      <c r="AB200" s="1">
        <f t="shared" si="93"/>
        <v>-2.1471880165979104E-2</v>
      </c>
      <c r="AC200" s="1">
        <f t="shared" si="94"/>
        <v>-8.0799999996088445E-3</v>
      </c>
      <c r="AE200" s="1">
        <f t="shared" si="95"/>
        <v>1.0052899832706778E-6</v>
      </c>
      <c r="AF200" s="1">
        <f t="shared" si="104"/>
        <v>-8.0799999996088445E-3</v>
      </c>
      <c r="AG200" s="2"/>
      <c r="AH200" s="1">
        <f t="shared" si="96"/>
        <v>1.3391880166370258E-2</v>
      </c>
      <c r="AI200" s="1">
        <f t="shared" si="97"/>
        <v>0.73033831317599107</v>
      </c>
      <c r="AJ200" s="1">
        <f t="shared" si="98"/>
        <v>0.99728026726158336</v>
      </c>
      <c r="AK200" s="1">
        <f t="shared" si="99"/>
        <v>-7.8791913313235637E-2</v>
      </c>
      <c r="AL200" s="1">
        <f t="shared" si="100"/>
        <v>-2.8573181360294813</v>
      </c>
      <c r="AM200" s="1">
        <f t="shared" si="101"/>
        <v>-6.9880099513880287</v>
      </c>
      <c r="AN200" s="1">
        <f t="shared" si="108"/>
        <v>-2.7641442933267761</v>
      </c>
      <c r="AO200" s="1">
        <f t="shared" si="108"/>
        <v>-2.7641036227261293</v>
      </c>
      <c r="AP200" s="1">
        <f t="shared" si="108"/>
        <v>-2.764259350250081</v>
      </c>
      <c r="AQ200" s="1">
        <f t="shared" si="108"/>
        <v>-2.7636630182484487</v>
      </c>
      <c r="AR200" s="1">
        <f t="shared" si="108"/>
        <v>-2.7659458076950951</v>
      </c>
      <c r="AS200" s="1">
        <f t="shared" si="108"/>
        <v>-2.7571959055931119</v>
      </c>
      <c r="AT200" s="1">
        <f t="shared" si="108"/>
        <v>-2.7905739735347419</v>
      </c>
      <c r="AU200" s="1">
        <f t="shared" si="103"/>
        <v>-2.6605944442846967</v>
      </c>
    </row>
    <row r="201" spans="1:47" x14ac:dyDescent="0.2">
      <c r="A201" s="1" t="s">
        <v>174</v>
      </c>
      <c r="C201" s="54">
        <v>47928.334999999999</v>
      </c>
      <c r="D201" s="54"/>
      <c r="E201" s="1">
        <f t="shared" si="87"/>
        <v>3073.9889144287026</v>
      </c>
      <c r="F201" s="1">
        <f t="shared" si="88"/>
        <v>3074</v>
      </c>
      <c r="G201" s="1">
        <f t="shared" si="89"/>
        <v>-7.6199999966775067E-3</v>
      </c>
      <c r="I201" s="1">
        <f t="shared" si="106"/>
        <v>-7.6199999966775067E-3</v>
      </c>
      <c r="Q201" s="112">
        <f t="shared" si="90"/>
        <v>32909.834999999999</v>
      </c>
      <c r="S201" s="2">
        <v>0.1</v>
      </c>
      <c r="Z201" s="1">
        <f t="shared" si="91"/>
        <v>3074</v>
      </c>
      <c r="AA201" s="1">
        <f t="shared" si="92"/>
        <v>-6.48829170721873E-3</v>
      </c>
      <c r="AB201" s="1">
        <f t="shared" si="93"/>
        <v>-2.0826252814402098E-2</v>
      </c>
      <c r="AC201" s="1">
        <f t="shared" si="94"/>
        <v>-7.6199999966775067E-3</v>
      </c>
      <c r="AE201" s="1">
        <f t="shared" si="95"/>
        <v>1.2807636524297105E-7</v>
      </c>
      <c r="AF201" s="1">
        <f t="shared" si="104"/>
        <v>-7.6199999966775067E-3</v>
      </c>
      <c r="AG201" s="2"/>
      <c r="AH201" s="1">
        <f t="shared" si="96"/>
        <v>1.3206252817724593E-2</v>
      </c>
      <c r="AI201" s="1">
        <f t="shared" si="97"/>
        <v>0.74008461278132143</v>
      </c>
      <c r="AJ201" s="1">
        <f t="shared" si="98"/>
        <v>0.99951142942449667</v>
      </c>
      <c r="AK201" s="1">
        <f t="shared" si="99"/>
        <v>-0.10662824405988598</v>
      </c>
      <c r="AL201" s="1">
        <f t="shared" si="100"/>
        <v>-2.7522881482721395</v>
      </c>
      <c r="AM201" s="1">
        <f t="shared" si="101"/>
        <v>-5.0723181225107883</v>
      </c>
      <c r="AN201" s="1">
        <f t="shared" si="108"/>
        <v>-2.6269933668766381</v>
      </c>
      <c r="AO201" s="1">
        <f t="shared" si="108"/>
        <v>-2.6269578576251016</v>
      </c>
      <c r="AP201" s="1">
        <f t="shared" si="108"/>
        <v>-2.6271030553111294</v>
      </c>
      <c r="AQ201" s="1">
        <f t="shared" si="108"/>
        <v>-2.6265092651942203</v>
      </c>
      <c r="AR201" s="1">
        <f t="shared" si="108"/>
        <v>-2.6289363301063133</v>
      </c>
      <c r="AS201" s="1">
        <f t="shared" si="108"/>
        <v>-2.6189947229671353</v>
      </c>
      <c r="AT201" s="1">
        <f t="shared" si="108"/>
        <v>-2.6593743380889574</v>
      </c>
      <c r="AU201" s="1">
        <f t="shared" si="103"/>
        <v>-2.4887114108191515</v>
      </c>
    </row>
    <row r="202" spans="1:47" x14ac:dyDescent="0.2">
      <c r="A202" s="1" t="s">
        <v>174</v>
      </c>
      <c r="C202" s="54">
        <v>47954.453999999998</v>
      </c>
      <c r="D202" s="54"/>
      <c r="E202" s="1">
        <f t="shared" si="87"/>
        <v>3111.9868195175891</v>
      </c>
      <c r="F202" s="1">
        <f t="shared" si="88"/>
        <v>3112</v>
      </c>
      <c r="G202" s="1">
        <f t="shared" si="89"/>
        <v>-9.059999996679835E-3</v>
      </c>
      <c r="I202" s="1">
        <f t="shared" si="106"/>
        <v>-9.059999996679835E-3</v>
      </c>
      <c r="Q202" s="112">
        <f t="shared" si="90"/>
        <v>32935.953999999998</v>
      </c>
      <c r="S202" s="2">
        <v>0.1</v>
      </c>
      <c r="Z202" s="1">
        <f t="shared" si="91"/>
        <v>3112</v>
      </c>
      <c r="AA202" s="1">
        <f t="shared" si="92"/>
        <v>-6.6842593129415664E-3</v>
      </c>
      <c r="AB202" s="1">
        <f t="shared" si="93"/>
        <v>-2.2228886319737785E-2</v>
      </c>
      <c r="AC202" s="1">
        <f t="shared" si="94"/>
        <v>-9.059999996679835E-3</v>
      </c>
      <c r="AE202" s="1">
        <f t="shared" si="95"/>
        <v>5.6441437963691765E-7</v>
      </c>
      <c r="AF202" s="1">
        <f t="shared" si="104"/>
        <v>-9.059999996679835E-3</v>
      </c>
      <c r="AG202" s="2"/>
      <c r="AH202" s="1">
        <f t="shared" si="96"/>
        <v>1.316888632305795E-2</v>
      </c>
      <c r="AI202" s="1">
        <f t="shared" si="97"/>
        <v>0.74140204413202671</v>
      </c>
      <c r="AJ202" s="1">
        <f t="shared" si="98"/>
        <v>0.99905682524548833</v>
      </c>
      <c r="AK202" s="1">
        <f t="shared" si="99"/>
        <v>-0.10978473557483304</v>
      </c>
      <c r="AL202" s="1">
        <f t="shared" si="100"/>
        <v>-2.7401131384439568</v>
      </c>
      <c r="AM202" s="1">
        <f t="shared" si="101"/>
        <v>-4.914480510799172</v>
      </c>
      <c r="AN202" s="1">
        <f t="shared" si="108"/>
        <v>-2.6112190368796293</v>
      </c>
      <c r="AO202" s="1">
        <f t="shared" si="108"/>
        <v>-2.6111846242981098</v>
      </c>
      <c r="AP202" s="1">
        <f t="shared" si="108"/>
        <v>-2.6113266217107629</v>
      </c>
      <c r="AQ202" s="1">
        <f t="shared" si="108"/>
        <v>-2.6107406182727573</v>
      </c>
      <c r="AR202" s="1">
        <f t="shared" si="108"/>
        <v>-2.6131576757429316</v>
      </c>
      <c r="AS202" s="1">
        <f t="shared" si="108"/>
        <v>-2.6031659012310904</v>
      </c>
      <c r="AT202" s="1">
        <f t="shared" si="108"/>
        <v>-2.6441040447589583</v>
      </c>
      <c r="AU202" s="1">
        <f t="shared" si="103"/>
        <v>-2.4690971307239842</v>
      </c>
    </row>
    <row r="203" spans="1:47" x14ac:dyDescent="0.2">
      <c r="A203" s="1" t="s">
        <v>175</v>
      </c>
      <c r="C203" s="54">
        <v>47967.506000000001</v>
      </c>
      <c r="D203" s="54"/>
      <c r="E203" s="1">
        <f t="shared" si="87"/>
        <v>3130.9748610666643</v>
      </c>
      <c r="F203" s="1">
        <f t="shared" si="88"/>
        <v>3131</v>
      </c>
      <c r="G203" s="1">
        <f t="shared" si="89"/>
        <v>-1.7279999992751982E-2</v>
      </c>
      <c r="I203" s="1">
        <f t="shared" si="106"/>
        <v>-1.7279999992751982E-2</v>
      </c>
      <c r="Q203" s="112">
        <f t="shared" si="90"/>
        <v>32949.006000000001</v>
      </c>
      <c r="S203" s="2">
        <v>0.1</v>
      </c>
      <c r="Z203" s="1">
        <f t="shared" si="91"/>
        <v>3131</v>
      </c>
      <c r="AA203" s="1">
        <f t="shared" si="92"/>
        <v>-6.783469691073565E-3</v>
      </c>
      <c r="AB203" s="1">
        <f t="shared" si="93"/>
        <v>-3.0428946262108493E-2</v>
      </c>
      <c r="AC203" s="1">
        <f t="shared" si="94"/>
        <v>-1.7279999992751982E-2</v>
      </c>
      <c r="AE203" s="1">
        <f t="shared" si="95"/>
        <v>1.101771483740532E-5</v>
      </c>
      <c r="AF203" s="1">
        <f t="shared" si="104"/>
        <v>-1.7279999992751982E-2</v>
      </c>
      <c r="AG203" s="2"/>
      <c r="AH203" s="1">
        <f t="shared" si="96"/>
        <v>1.3148946269356509E-2</v>
      </c>
      <c r="AI203" s="1">
        <f t="shared" si="97"/>
        <v>0.74207697639087722</v>
      </c>
      <c r="AJ203" s="1">
        <f t="shared" si="98"/>
        <v>0.99877317110262986</v>
      </c>
      <c r="AK203" s="1">
        <f t="shared" si="99"/>
        <v>-0.11136114599202986</v>
      </c>
      <c r="AL203" s="1">
        <f t="shared" si="100"/>
        <v>-2.7340092023587532</v>
      </c>
      <c r="AM203" s="1">
        <f t="shared" si="101"/>
        <v>-4.8388511657869762</v>
      </c>
      <c r="AN203" s="1">
        <f t="shared" si="108"/>
        <v>-2.603321231604506</v>
      </c>
      <c r="AO203" s="1">
        <f t="shared" si="108"/>
        <v>-2.6032873952607138</v>
      </c>
      <c r="AP203" s="1">
        <f t="shared" si="108"/>
        <v>-2.6034276689347138</v>
      </c>
      <c r="AQ203" s="1">
        <f t="shared" si="108"/>
        <v>-2.6028460665870616</v>
      </c>
      <c r="AR203" s="1">
        <f t="shared" si="108"/>
        <v>-2.6052561900967675</v>
      </c>
      <c r="AS203" s="1">
        <f t="shared" si="108"/>
        <v>-2.5952460037338736</v>
      </c>
      <c r="AT203" s="1">
        <f t="shared" si="108"/>
        <v>-2.636443754100509</v>
      </c>
      <c r="AU203" s="1">
        <f t="shared" si="103"/>
        <v>-2.4592899906764005</v>
      </c>
    </row>
    <row r="204" spans="1:47" x14ac:dyDescent="0.2">
      <c r="A204" s="1" t="s">
        <v>175</v>
      </c>
      <c r="C204" s="54">
        <v>47967.516000000003</v>
      </c>
      <c r="D204" s="54"/>
      <c r="E204" s="1">
        <f t="shared" si="87"/>
        <v>3130.9894090604989</v>
      </c>
      <c r="F204" s="1">
        <f t="shared" si="88"/>
        <v>3131</v>
      </c>
      <c r="G204" s="1">
        <f t="shared" si="89"/>
        <v>-7.2799999907147139E-3</v>
      </c>
      <c r="I204" s="1">
        <f t="shared" si="106"/>
        <v>-7.2799999907147139E-3</v>
      </c>
      <c r="Q204" s="112">
        <f t="shared" si="90"/>
        <v>32949.016000000003</v>
      </c>
      <c r="S204" s="2">
        <v>0.1</v>
      </c>
      <c r="Z204" s="1">
        <f t="shared" si="91"/>
        <v>3131</v>
      </c>
      <c r="AA204" s="1">
        <f t="shared" si="92"/>
        <v>-6.783469691073565E-3</v>
      </c>
      <c r="AB204" s="1">
        <f t="shared" si="93"/>
        <v>-2.0428946260071225E-2</v>
      </c>
      <c r="AC204" s="1">
        <f t="shared" si="94"/>
        <v>-7.2799999907147139E-3</v>
      </c>
      <c r="AE204" s="1">
        <f t="shared" si="95"/>
        <v>2.4654233846172916E-8</v>
      </c>
      <c r="AF204" s="1">
        <f t="shared" si="104"/>
        <v>-7.2799999907147139E-3</v>
      </c>
      <c r="AG204" s="2"/>
      <c r="AH204" s="1">
        <f t="shared" si="96"/>
        <v>1.3148946269356509E-2</v>
      </c>
      <c r="AI204" s="1">
        <f t="shared" si="97"/>
        <v>0.74207697639087722</v>
      </c>
      <c r="AJ204" s="1">
        <f t="shared" si="98"/>
        <v>0.99877317110262986</v>
      </c>
      <c r="AK204" s="1">
        <f t="shared" si="99"/>
        <v>-0.11136114599202986</v>
      </c>
      <c r="AL204" s="1">
        <f t="shared" si="100"/>
        <v>-2.7340092023587532</v>
      </c>
      <c r="AM204" s="1">
        <f t="shared" si="101"/>
        <v>-4.8388511657869762</v>
      </c>
      <c r="AN204" s="1">
        <f t="shared" si="108"/>
        <v>-2.603321231604506</v>
      </c>
      <c r="AO204" s="1">
        <f t="shared" si="108"/>
        <v>-2.6032873952607138</v>
      </c>
      <c r="AP204" s="1">
        <f t="shared" si="108"/>
        <v>-2.6034276689347138</v>
      </c>
      <c r="AQ204" s="1">
        <f t="shared" si="108"/>
        <v>-2.6028460665870616</v>
      </c>
      <c r="AR204" s="1">
        <f t="shared" si="108"/>
        <v>-2.6052561900967675</v>
      </c>
      <c r="AS204" s="1">
        <f t="shared" si="108"/>
        <v>-2.5952460037338736</v>
      </c>
      <c r="AT204" s="1">
        <f t="shared" si="108"/>
        <v>-2.636443754100509</v>
      </c>
      <c r="AU204" s="1">
        <f t="shared" si="103"/>
        <v>-2.4592899906764005</v>
      </c>
    </row>
    <row r="205" spans="1:47" x14ac:dyDescent="0.2">
      <c r="A205" s="1" t="s">
        <v>176</v>
      </c>
      <c r="C205" s="54">
        <v>47996.381999999998</v>
      </c>
      <c r="D205" s="54"/>
      <c r="E205" s="1">
        <f t="shared" si="87"/>
        <v>3172.9836480549334</v>
      </c>
      <c r="F205" s="1">
        <f t="shared" si="88"/>
        <v>3173</v>
      </c>
      <c r="G205" s="1">
        <f t="shared" si="89"/>
        <v>-1.1239999999816064E-2</v>
      </c>
      <c r="I205" s="1">
        <f t="shared" si="106"/>
        <v>-1.1239999999816064E-2</v>
      </c>
      <c r="Q205" s="112">
        <f t="shared" si="90"/>
        <v>32977.881999999998</v>
      </c>
      <c r="S205" s="2">
        <v>0.1</v>
      </c>
      <c r="Z205" s="1">
        <f t="shared" si="91"/>
        <v>3173</v>
      </c>
      <c r="AA205" s="1">
        <f t="shared" si="92"/>
        <v>-7.0056864314206341E-3</v>
      </c>
      <c r="AB205" s="1">
        <f t="shared" si="93"/>
        <v>-2.4341887150815221E-2</v>
      </c>
      <c r="AC205" s="1">
        <f t="shared" si="94"/>
        <v>-1.1239999999816064E-2</v>
      </c>
      <c r="AE205" s="1">
        <f t="shared" si="95"/>
        <v>1.7929411395497638E-6</v>
      </c>
      <c r="AF205" s="1">
        <f t="shared" si="104"/>
        <v>-1.1239999999816064E-2</v>
      </c>
      <c r="AG205" s="2"/>
      <c r="AH205" s="1">
        <f t="shared" si="96"/>
        <v>1.3101887150999159E-2</v>
      </c>
      <c r="AI205" s="1">
        <f t="shared" si="97"/>
        <v>0.74360759224576956</v>
      </c>
      <c r="AJ205" s="1">
        <f t="shared" si="98"/>
        <v>0.99801159425225927</v>
      </c>
      <c r="AK205" s="1">
        <f t="shared" si="99"/>
        <v>-0.11484130002015261</v>
      </c>
      <c r="AL205" s="1">
        <f t="shared" si="100"/>
        <v>-2.7204762585556863</v>
      </c>
      <c r="AM205" s="1">
        <f t="shared" si="101"/>
        <v>-4.6788863863237635</v>
      </c>
      <c r="AN205" s="1">
        <f t="shared" si="108"/>
        <v>-2.5858370435966531</v>
      </c>
      <c r="AO205" s="1">
        <f t="shared" si="108"/>
        <v>-2.5858045397668739</v>
      </c>
      <c r="AP205" s="1">
        <f t="shared" si="108"/>
        <v>-2.5859407317649654</v>
      </c>
      <c r="AQ205" s="1">
        <f t="shared" si="108"/>
        <v>-2.58537000628196</v>
      </c>
      <c r="AR205" s="1">
        <f t="shared" si="108"/>
        <v>-2.5877603358994126</v>
      </c>
      <c r="AS205" s="1">
        <f t="shared" si="108"/>
        <v>-2.5777251887770625</v>
      </c>
      <c r="AT205" s="1">
        <f t="shared" si="108"/>
        <v>-2.619449726077169</v>
      </c>
      <c r="AU205" s="1">
        <f t="shared" si="103"/>
        <v>-2.4376110495185834</v>
      </c>
    </row>
    <row r="206" spans="1:47" x14ac:dyDescent="0.2">
      <c r="A206" s="1" t="s">
        <v>176</v>
      </c>
      <c r="C206" s="54">
        <v>48042.446000000004</v>
      </c>
      <c r="D206" s="54"/>
      <c r="E206" s="1">
        <f t="shared" si="87"/>
        <v>3239.9975268410572</v>
      </c>
      <c r="F206" s="1">
        <f t="shared" si="88"/>
        <v>3240</v>
      </c>
      <c r="G206" s="1">
        <f t="shared" si="89"/>
        <v>-1.6999999934341758E-3</v>
      </c>
      <c r="I206" s="1">
        <f t="shared" si="106"/>
        <v>-1.6999999934341758E-3</v>
      </c>
      <c r="Q206" s="112">
        <f t="shared" si="90"/>
        <v>33023.946000000004</v>
      </c>
      <c r="S206" s="2">
        <v>0.1</v>
      </c>
      <c r="Z206" s="1">
        <f t="shared" si="91"/>
        <v>3240</v>
      </c>
      <c r="AA206" s="1">
        <f t="shared" si="92"/>
        <v>-7.3684977598929505E-3</v>
      </c>
      <c r="AB206" s="1">
        <f t="shared" si="93"/>
        <v>-1.4718290069700031E-2</v>
      </c>
      <c r="AC206" s="1">
        <f t="shared" si="94"/>
        <v>-1.6999999934341758E-3</v>
      </c>
      <c r="AE206" s="1">
        <f t="shared" si="95"/>
        <v>3.2131866928348124E-6</v>
      </c>
      <c r="AF206" s="1">
        <f t="shared" si="104"/>
        <v>-1.6999999934341758E-3</v>
      </c>
      <c r="AG206" s="2"/>
      <c r="AH206" s="1">
        <f t="shared" si="96"/>
        <v>1.3018290076265855E-2</v>
      </c>
      <c r="AI206" s="1">
        <f t="shared" si="97"/>
        <v>0.74616062674694184</v>
      </c>
      <c r="AJ206" s="1">
        <f t="shared" si="98"/>
        <v>0.99640840004589104</v>
      </c>
      <c r="AK206" s="1">
        <f t="shared" si="99"/>
        <v>-0.12037924875502799</v>
      </c>
      <c r="AL206" s="1">
        <f t="shared" si="100"/>
        <v>-2.6987695303948755</v>
      </c>
      <c r="AM206" s="1">
        <f t="shared" si="101"/>
        <v>-4.4424297898644785</v>
      </c>
      <c r="AN206" s="1">
        <f t="shared" si="108"/>
        <v>-2.557869180711748</v>
      </c>
      <c r="AO206" s="1">
        <f t="shared" si="108"/>
        <v>-2.5578389428625896</v>
      </c>
      <c r="AP206" s="1">
        <f t="shared" si="108"/>
        <v>-2.5579679308801206</v>
      </c>
      <c r="AQ206" s="1">
        <f t="shared" si="108"/>
        <v>-2.5574176197670813</v>
      </c>
      <c r="AR206" s="1">
        <f t="shared" si="108"/>
        <v>-2.5597640618139019</v>
      </c>
      <c r="AS206" s="1">
        <f t="shared" si="108"/>
        <v>-2.5497336661864254</v>
      </c>
      <c r="AT206" s="1">
        <f t="shared" si="108"/>
        <v>-2.5921624196584192</v>
      </c>
      <c r="AU206" s="1">
        <f t="shared" si="103"/>
        <v>-2.4030279767192093</v>
      </c>
    </row>
    <row r="207" spans="1:47" x14ac:dyDescent="0.2">
      <c r="A207" s="1" t="s">
        <v>134</v>
      </c>
      <c r="C207" s="54">
        <v>48212.913999999997</v>
      </c>
      <c r="D207" s="54" t="s">
        <v>52</v>
      </c>
      <c r="E207" s="1">
        <f t="shared" si="87"/>
        <v>3487.9942680904296</v>
      </c>
      <c r="F207" s="1">
        <f t="shared" si="88"/>
        <v>3488</v>
      </c>
      <c r="G207" s="1">
        <f t="shared" si="89"/>
        <v>-3.9400000023306347E-3</v>
      </c>
      <c r="I207" s="1">
        <f t="shared" si="106"/>
        <v>-3.9400000023306347E-3</v>
      </c>
      <c r="Q207" s="112">
        <f t="shared" si="90"/>
        <v>33194.413999999997</v>
      </c>
      <c r="S207" s="2">
        <v>0.1</v>
      </c>
      <c r="Z207" s="1">
        <f t="shared" si="91"/>
        <v>3488</v>
      </c>
      <c r="AA207" s="1">
        <f t="shared" si="92"/>
        <v>-8.8013051260226183E-3</v>
      </c>
      <c r="AB207" s="1">
        <f t="shared" si="93"/>
        <v>-1.6556811530323262E-2</v>
      </c>
      <c r="AC207" s="1">
        <f t="shared" si="94"/>
        <v>-3.9400000023306347E-3</v>
      </c>
      <c r="AE207" s="1">
        <f t="shared" si="95"/>
        <v>2.3632287505633934E-6</v>
      </c>
      <c r="AF207" s="1">
        <f t="shared" si="104"/>
        <v>-3.9400000023306347E-3</v>
      </c>
      <c r="AG207" s="2"/>
      <c r="AH207" s="1">
        <f t="shared" si="96"/>
        <v>1.2616811527992627E-2</v>
      </c>
      <c r="AI207" s="1">
        <f t="shared" si="97"/>
        <v>0.75683826487930494</v>
      </c>
      <c r="AJ207" s="1">
        <f t="shared" si="98"/>
        <v>0.98616621008241345</v>
      </c>
      <c r="AK207" s="1">
        <f t="shared" si="99"/>
        <v>-0.14070522917583123</v>
      </c>
      <c r="AL207" s="1">
        <f t="shared" si="100"/>
        <v>-2.6170205800400912</v>
      </c>
      <c r="AM207" s="1">
        <f t="shared" si="101"/>
        <v>-3.7247991825772413</v>
      </c>
      <c r="AN207" s="1">
        <f t="shared" si="108"/>
        <v>-2.4534480891851671</v>
      </c>
      <c r="AO207" s="1">
        <f t="shared" si="108"/>
        <v>-2.4534269482432198</v>
      </c>
      <c r="AP207" s="1">
        <f t="shared" si="108"/>
        <v>-2.4535243684014252</v>
      </c>
      <c r="AQ207" s="1">
        <f t="shared" si="108"/>
        <v>-2.4530753789799302</v>
      </c>
      <c r="AR207" s="1">
        <f t="shared" si="108"/>
        <v>-2.4551433029263223</v>
      </c>
      <c r="AS207" s="1">
        <f t="shared" si="108"/>
        <v>-2.4455895404812829</v>
      </c>
      <c r="AT207" s="1">
        <f t="shared" si="108"/>
        <v>-2.489125300369786</v>
      </c>
      <c r="AU207" s="1">
        <f t="shared" si="103"/>
        <v>-2.2750189908349601</v>
      </c>
    </row>
    <row r="208" spans="1:47" x14ac:dyDescent="0.2">
      <c r="A208" s="1" t="s">
        <v>134</v>
      </c>
      <c r="C208" s="54">
        <v>48219.783000000003</v>
      </c>
      <c r="D208" s="54" t="s">
        <v>52</v>
      </c>
      <c r="E208" s="1">
        <f t="shared" si="87"/>
        <v>3497.9872850533993</v>
      </c>
      <c r="F208" s="1">
        <f t="shared" si="88"/>
        <v>3498</v>
      </c>
      <c r="G208" s="1">
        <f t="shared" si="89"/>
        <v>-8.7399999974877574E-3</v>
      </c>
      <c r="I208" s="1">
        <f t="shared" ref="I208:I239" si="109">G208</f>
        <v>-8.7399999974877574E-3</v>
      </c>
      <c r="Q208" s="112">
        <f t="shared" si="90"/>
        <v>33201.283000000003</v>
      </c>
      <c r="S208" s="2">
        <v>0.1</v>
      </c>
      <c r="Z208" s="1">
        <f t="shared" si="91"/>
        <v>3498</v>
      </c>
      <c r="AA208" s="1">
        <f t="shared" si="92"/>
        <v>-8.8620717299177781E-3</v>
      </c>
      <c r="AB208" s="1">
        <f t="shared" si="93"/>
        <v>-2.1337558742333805E-2</v>
      </c>
      <c r="AC208" s="1">
        <f t="shared" si="94"/>
        <v>-8.7399999974877574E-3</v>
      </c>
      <c r="AE208" s="1">
        <f t="shared" si="95"/>
        <v>1.4901507858466588E-9</v>
      </c>
      <c r="AF208" s="1">
        <f t="shared" si="104"/>
        <v>-8.7399999974877574E-3</v>
      </c>
      <c r="AG208" s="2"/>
      <c r="AH208" s="1">
        <f t="shared" si="96"/>
        <v>1.2597558744846048E-2</v>
      </c>
      <c r="AI208" s="1">
        <f t="shared" si="97"/>
        <v>0.75731054006551135</v>
      </c>
      <c r="AJ208" s="1">
        <f t="shared" si="98"/>
        <v>0.98560592187507923</v>
      </c>
      <c r="AK208" s="1">
        <f t="shared" si="99"/>
        <v>-0.14151825670575677</v>
      </c>
      <c r="AL208" s="1">
        <f t="shared" si="100"/>
        <v>-2.6136737661213623</v>
      </c>
      <c r="AM208" s="1">
        <f t="shared" si="101"/>
        <v>-3.7000628726015998</v>
      </c>
      <c r="AN208" s="1">
        <f t="shared" si="108"/>
        <v>-2.4492054069434839</v>
      </c>
      <c r="AO208" s="1">
        <f t="shared" si="108"/>
        <v>-2.4491846338126777</v>
      </c>
      <c r="AP208" s="1">
        <f t="shared" si="108"/>
        <v>-2.449280695021983</v>
      </c>
      <c r="AQ208" s="1">
        <f t="shared" si="108"/>
        <v>-2.4488364149166686</v>
      </c>
      <c r="AR208" s="1">
        <f t="shared" si="108"/>
        <v>-2.4508898269989583</v>
      </c>
      <c r="AS208" s="1">
        <f t="shared" si="108"/>
        <v>-2.4413696516478982</v>
      </c>
      <c r="AT208" s="1">
        <f t="shared" si="108"/>
        <v>-2.4848996458907688</v>
      </c>
      <c r="AU208" s="1">
        <f t="shared" si="103"/>
        <v>-2.2698573381783369</v>
      </c>
    </row>
    <row r="209" spans="1:47" x14ac:dyDescent="0.2">
      <c r="A209" s="1" t="s">
        <v>175</v>
      </c>
      <c r="C209" s="54">
        <v>48220.46</v>
      </c>
      <c r="D209" s="54"/>
      <c r="E209" s="1">
        <f t="shared" si="87"/>
        <v>3498.9721842357962</v>
      </c>
      <c r="F209" s="1">
        <f t="shared" si="88"/>
        <v>3499</v>
      </c>
      <c r="G209" s="1">
        <f t="shared" si="89"/>
        <v>-1.9119999997201376E-2</v>
      </c>
      <c r="I209" s="1">
        <f t="shared" si="109"/>
        <v>-1.9119999997201376E-2</v>
      </c>
      <c r="Q209" s="112">
        <f t="shared" si="90"/>
        <v>33201.96</v>
      </c>
      <c r="S209" s="2">
        <v>0.1</v>
      </c>
      <c r="Z209" s="1">
        <f t="shared" si="91"/>
        <v>3499</v>
      </c>
      <c r="AA209" s="1">
        <f t="shared" si="92"/>
        <v>-8.8681612268271589E-3</v>
      </c>
      <c r="AB209" s="1">
        <f t="shared" si="93"/>
        <v>-3.1715620320156512E-2</v>
      </c>
      <c r="AC209" s="1">
        <f t="shared" si="94"/>
        <v>-1.9119999997201376E-2</v>
      </c>
      <c r="AE209" s="1">
        <f t="shared" si="95"/>
        <v>1.0510019817374793E-5</v>
      </c>
      <c r="AF209" s="1">
        <f t="shared" si="104"/>
        <v>-1.9119999997201376E-2</v>
      </c>
      <c r="AG209" s="2"/>
      <c r="AH209" s="1">
        <f t="shared" si="96"/>
        <v>1.2595620322955135E-2</v>
      </c>
      <c r="AI209" s="1">
        <f t="shared" si="97"/>
        <v>0.75735794974919146</v>
      </c>
      <c r="AJ209" s="1">
        <f t="shared" si="98"/>
        <v>0.98554924679745481</v>
      </c>
      <c r="AK209" s="1">
        <f t="shared" si="99"/>
        <v>-0.14159952822807842</v>
      </c>
      <c r="AL209" s="1">
        <f t="shared" si="100"/>
        <v>-2.6133388547469454</v>
      </c>
      <c r="AM209" s="1">
        <f t="shared" si="101"/>
        <v>-3.6976043938878731</v>
      </c>
      <c r="AN209" s="1">
        <f t="shared" si="108"/>
        <v>-2.4487809929820328</v>
      </c>
      <c r="AO209" s="1">
        <f t="shared" si="108"/>
        <v>-2.4487602565668141</v>
      </c>
      <c r="AP209" s="1">
        <f t="shared" si="108"/>
        <v>-2.4488561817662422</v>
      </c>
      <c r="AQ209" s="1">
        <f t="shared" si="108"/>
        <v>-2.4484123744501076</v>
      </c>
      <c r="AR209" s="1">
        <f t="shared" si="108"/>
        <v>-2.4504643234487804</v>
      </c>
      <c r="AS209" s="1">
        <f t="shared" si="108"/>
        <v>-2.4409475646016077</v>
      </c>
      <c r="AT209" s="1">
        <f t="shared" si="108"/>
        <v>-2.4844767657422859</v>
      </c>
      <c r="AU209" s="1">
        <f t="shared" si="103"/>
        <v>-2.2693411729126742</v>
      </c>
    </row>
    <row r="210" spans="1:47" x14ac:dyDescent="0.2">
      <c r="A210" s="1" t="s">
        <v>134</v>
      </c>
      <c r="C210" s="54">
        <v>48237.663</v>
      </c>
      <c r="D210" s="54" t="s">
        <v>52</v>
      </c>
      <c r="E210" s="1">
        <f t="shared" si="87"/>
        <v>3523.9990980243865</v>
      </c>
      <c r="F210" s="1">
        <f t="shared" si="88"/>
        <v>3524</v>
      </c>
      <c r="G210" s="1">
        <f t="shared" si="89"/>
        <v>-6.1999999888939783E-4</v>
      </c>
      <c r="I210" s="1">
        <f t="shared" si="109"/>
        <v>-6.1999999888939783E-4</v>
      </c>
      <c r="Q210" s="112">
        <f t="shared" si="90"/>
        <v>33219.163</v>
      </c>
      <c r="S210" s="2">
        <v>0.1</v>
      </c>
      <c r="Z210" s="1">
        <f t="shared" si="91"/>
        <v>3524</v>
      </c>
      <c r="AA210" s="1">
        <f t="shared" si="92"/>
        <v>-9.0211578000756413E-3</v>
      </c>
      <c r="AB210" s="1">
        <f t="shared" si="93"/>
        <v>-1.3166382479816325E-2</v>
      </c>
      <c r="AC210" s="1">
        <f t="shared" si="94"/>
        <v>-6.1999999888939783E-4</v>
      </c>
      <c r="AE210" s="1">
        <f t="shared" si="95"/>
        <v>7.0579452400432482E-6</v>
      </c>
      <c r="AF210" s="1">
        <f t="shared" si="104"/>
        <v>-6.1999999888939783E-4</v>
      </c>
      <c r="AG210" s="2"/>
      <c r="AH210" s="1">
        <f t="shared" si="96"/>
        <v>1.2546382480926927E-2</v>
      </c>
      <c r="AI210" s="1">
        <f t="shared" si="97"/>
        <v>0.75855399299041415</v>
      </c>
      <c r="AJ210" s="1">
        <f t="shared" si="98"/>
        <v>0.98409402327542927</v>
      </c>
      <c r="AK210" s="1">
        <f t="shared" si="99"/>
        <v>-0.14362944211914661</v>
      </c>
      <c r="AL210" s="1">
        <f t="shared" si="100"/>
        <v>-2.6049523557905947</v>
      </c>
      <c r="AM210" s="1">
        <f t="shared" si="101"/>
        <v>-3.6370188925055613</v>
      </c>
      <c r="AN210" s="1">
        <f t="shared" si="108"/>
        <v>-2.4381619597596598</v>
      </c>
      <c r="AO210" s="1">
        <f t="shared" si="108"/>
        <v>-2.4381421368485019</v>
      </c>
      <c r="AP210" s="1">
        <f t="shared" si="108"/>
        <v>-2.4382346569861046</v>
      </c>
      <c r="AQ210" s="1">
        <f t="shared" si="108"/>
        <v>-2.4378027724844835</v>
      </c>
      <c r="AR210" s="1">
        <f t="shared" si="108"/>
        <v>-2.4398174598875988</v>
      </c>
      <c r="AS210" s="1">
        <f t="shared" si="108"/>
        <v>-2.4303894949152527</v>
      </c>
      <c r="AT210" s="1">
        <f t="shared" si="108"/>
        <v>-2.4738860693815425</v>
      </c>
      <c r="AU210" s="1">
        <f t="shared" si="103"/>
        <v>-2.2564370412711172</v>
      </c>
    </row>
    <row r="211" spans="1:47" x14ac:dyDescent="0.2">
      <c r="A211" s="1" t="s">
        <v>177</v>
      </c>
      <c r="C211" s="54">
        <v>48321.519</v>
      </c>
      <c r="D211" s="54"/>
      <c r="E211" s="1">
        <f t="shared" si="87"/>
        <v>3645.9927550990756</v>
      </c>
      <c r="F211" s="1">
        <f t="shared" si="88"/>
        <v>3646</v>
      </c>
      <c r="G211" s="1">
        <f t="shared" si="89"/>
        <v>-4.9799999978858978E-3</v>
      </c>
      <c r="I211" s="1">
        <f t="shared" si="109"/>
        <v>-4.9799999978858978E-3</v>
      </c>
      <c r="Q211" s="112">
        <f t="shared" si="90"/>
        <v>33303.019</v>
      </c>
      <c r="S211" s="2">
        <v>0.1</v>
      </c>
      <c r="Z211" s="1">
        <f t="shared" si="91"/>
        <v>3646</v>
      </c>
      <c r="AA211" s="1">
        <f t="shared" si="92"/>
        <v>-9.7887962664096155E-3</v>
      </c>
      <c r="AB211" s="1">
        <f t="shared" si="93"/>
        <v>-1.7264586007257388E-2</v>
      </c>
      <c r="AC211" s="1">
        <f t="shared" si="94"/>
        <v>-4.9799999978858978E-3</v>
      </c>
      <c r="AE211" s="1">
        <f t="shared" si="95"/>
        <v>2.3124521552167634E-6</v>
      </c>
      <c r="AF211" s="1">
        <f t="shared" si="104"/>
        <v>-4.9799999978858978E-3</v>
      </c>
      <c r="AG211" s="2"/>
      <c r="AH211" s="1">
        <f t="shared" si="96"/>
        <v>1.228458600937149E-2</v>
      </c>
      <c r="AI211" s="1">
        <f t="shared" si="97"/>
        <v>0.76469299139107216</v>
      </c>
      <c r="AJ211" s="1">
        <f t="shared" si="98"/>
        <v>0.97591594519718816</v>
      </c>
      <c r="AK211" s="1">
        <f t="shared" si="99"/>
        <v>-0.15348030050742081</v>
      </c>
      <c r="AL211" s="1">
        <f t="shared" si="100"/>
        <v>-2.5636334483724554</v>
      </c>
      <c r="AM211" s="1">
        <f t="shared" si="101"/>
        <v>-3.3635847362818514</v>
      </c>
      <c r="AN211" s="1">
        <f t="shared" si="108"/>
        <v>-2.3860931620381729</v>
      </c>
      <c r="AO211" s="1">
        <f t="shared" si="108"/>
        <v>-2.3860776223351228</v>
      </c>
      <c r="AP211" s="1">
        <f t="shared" si="108"/>
        <v>-2.3861536086695545</v>
      </c>
      <c r="AQ211" s="1">
        <f t="shared" si="108"/>
        <v>-2.385781997509254</v>
      </c>
      <c r="AR211" s="1">
        <f t="shared" si="108"/>
        <v>-2.3875981267175268</v>
      </c>
      <c r="AS211" s="1">
        <f t="shared" si="108"/>
        <v>-2.3786926008420384</v>
      </c>
      <c r="AT211" s="1">
        <f t="shared" si="108"/>
        <v>-2.4216770279172244</v>
      </c>
      <c r="AU211" s="1">
        <f t="shared" si="103"/>
        <v>-2.1934648788603166</v>
      </c>
    </row>
    <row r="212" spans="1:47" x14ac:dyDescent="0.2">
      <c r="A212" s="1" t="s">
        <v>177</v>
      </c>
      <c r="C212" s="54">
        <v>48348.324999999997</v>
      </c>
      <c r="D212" s="54"/>
      <c r="E212" s="1">
        <f t="shared" si="87"/>
        <v>3684.9901073641936</v>
      </c>
      <c r="F212" s="1">
        <f t="shared" si="88"/>
        <v>3685</v>
      </c>
      <c r="G212" s="1">
        <f t="shared" si="89"/>
        <v>-6.8000000028405339E-3</v>
      </c>
      <c r="I212" s="1">
        <f t="shared" si="109"/>
        <v>-6.8000000028405339E-3</v>
      </c>
      <c r="Q212" s="112">
        <f t="shared" si="90"/>
        <v>33329.824999999997</v>
      </c>
      <c r="S212" s="2">
        <v>0.1</v>
      </c>
      <c r="Z212" s="1">
        <f t="shared" si="91"/>
        <v>3685</v>
      </c>
      <c r="AA212" s="1">
        <f t="shared" si="92"/>
        <v>-1.0041576373823391E-2</v>
      </c>
      <c r="AB212" s="1">
        <f t="shared" si="93"/>
        <v>-1.8993334219921429E-2</v>
      </c>
      <c r="AC212" s="1">
        <f t="shared" si="94"/>
        <v>-6.8000000028405339E-3</v>
      </c>
      <c r="AE212" s="1">
        <f t="shared" si="95"/>
        <v>1.0507817368914388E-6</v>
      </c>
      <c r="AF212" s="1">
        <f t="shared" si="104"/>
        <v>-6.8000000028405339E-3</v>
      </c>
      <c r="AG212" s="2"/>
      <c r="AH212" s="1">
        <f t="shared" si="96"/>
        <v>1.2193334217080897E-2</v>
      </c>
      <c r="AI212" s="1">
        <f t="shared" si="97"/>
        <v>0.7667632515401227</v>
      </c>
      <c r="AJ212" s="1">
        <f t="shared" si="98"/>
        <v>0.97291623001079008</v>
      </c>
      <c r="AK212" s="1">
        <f t="shared" si="99"/>
        <v>-0.15660846117689237</v>
      </c>
      <c r="AL212" s="1">
        <f t="shared" si="100"/>
        <v>-2.5502809529193895</v>
      </c>
      <c r="AM212" s="1">
        <f t="shared" si="101"/>
        <v>-3.2831797981648783</v>
      </c>
      <c r="AN212" s="1">
        <f t="shared" si="108"/>
        <v>-2.3693577103423786</v>
      </c>
      <c r="AO212" s="1">
        <f t="shared" si="108"/>
        <v>-2.3693434576028163</v>
      </c>
      <c r="AP212" s="1">
        <f t="shared" si="108"/>
        <v>-2.3694142771852063</v>
      </c>
      <c r="AQ212" s="1">
        <f t="shared" si="108"/>
        <v>-2.3690623378254694</v>
      </c>
      <c r="AR212" s="1">
        <f t="shared" si="108"/>
        <v>-2.3708101198939002</v>
      </c>
      <c r="AS212" s="1">
        <f t="shared" si="108"/>
        <v>-2.3621008076586678</v>
      </c>
      <c r="AT212" s="1">
        <f t="shared" si="108"/>
        <v>-2.4047983712011378</v>
      </c>
      <c r="AU212" s="1">
        <f t="shared" si="103"/>
        <v>-2.1733344334994866</v>
      </c>
    </row>
    <row r="213" spans="1:47" x14ac:dyDescent="0.2">
      <c r="A213" s="1" t="s">
        <v>177</v>
      </c>
      <c r="C213" s="54">
        <v>48361.38</v>
      </c>
      <c r="D213" s="54"/>
      <c r="E213" s="1">
        <f t="shared" ref="E213:E276" si="110">(C213-C$7)/C$8</f>
        <v>3703.9825133114141</v>
      </c>
      <c r="F213" s="1">
        <f t="shared" ref="F213:F276" si="111">ROUND(2*E213,0)/2</f>
        <v>3704</v>
      </c>
      <c r="G213" s="1">
        <f t="shared" ref="G213:G276" si="112">C213-(C$7+C$8*F213)</f>
        <v>-1.2020000001939479E-2</v>
      </c>
      <c r="I213" s="1">
        <f t="shared" si="109"/>
        <v>-1.2020000001939479E-2</v>
      </c>
      <c r="Q213" s="112">
        <f t="shared" ref="Q213:Q276" si="113">C213-15018.5</f>
        <v>33342.879999999997</v>
      </c>
      <c r="S213" s="2">
        <v>0.1</v>
      </c>
      <c r="Z213" s="1">
        <f t="shared" ref="Z213:Z276" si="114">F213</f>
        <v>3704</v>
      </c>
      <c r="AA213" s="1">
        <f t="shared" ref="AA213:AA276" si="115">AB$3+AB$4*Z213+AB$5*Z213^2+AH213</f>
        <v>-1.0166027061150254E-2</v>
      </c>
      <c r="AB213" s="1">
        <f t="shared" ref="AB213:AB276" si="116">IF(S213&lt;&gt;0,G213-AH213,-9999)</f>
        <v>-2.4167546051952524E-2</v>
      </c>
      <c r="AC213" s="1">
        <f t="shared" ref="AC213:AC276" si="117">+G213-P213</f>
        <v>-1.2020000001939479E-2</v>
      </c>
      <c r="AE213" s="1">
        <f t="shared" ref="AE213:AE276" si="118">+(G213-AA213)^2*S213</f>
        <v>3.4372156651786469E-7</v>
      </c>
      <c r="AF213" s="1">
        <f t="shared" si="104"/>
        <v>-1.2020000001939479E-2</v>
      </c>
      <c r="AG213" s="2"/>
      <c r="AH213" s="1">
        <f t="shared" ref="AH213:AH276" si="119">$AB$6*($AB$11/AI213*AJ213+$AB$12)</f>
        <v>1.2147546050013043E-2</v>
      </c>
      <c r="AI213" s="1">
        <f t="shared" ref="AI213:AI276" si="120">1+$AB$7*COS(AL213)</f>
        <v>0.76779110075844725</v>
      </c>
      <c r="AJ213" s="1">
        <f t="shared" ref="AJ213:AJ276" si="121">SIN(AL213+RADIANS($AB$9))</f>
        <v>0.97138568995555785</v>
      </c>
      <c r="AK213" s="1">
        <f t="shared" ref="AK213:AK276" si="122">$AB$7*SIN(AL213)</f>
        <v>-0.15812848591369191</v>
      </c>
      <c r="AL213" s="1">
        <f t="shared" ref="AL213:AL276" si="123">2*ATAN(AM213)</f>
        <v>-2.5437494949903208</v>
      </c>
      <c r="AM213" s="1">
        <f t="shared" ref="AM213:AM276" si="124">SQRT((1+$AB$7)/(1-$AB$7))*TAN(AN213/2)</f>
        <v>-3.2451198389353917</v>
      </c>
      <c r="AN213" s="1">
        <f t="shared" ref="AN213:AT228" si="125">$AU213+$AB$7*SIN(AO213)</f>
        <v>-2.361188017182684</v>
      </c>
      <c r="AO213" s="1">
        <f t="shared" si="125"/>
        <v>-2.3611743738995314</v>
      </c>
      <c r="AP213" s="1">
        <f t="shared" si="125"/>
        <v>-2.3612427112719687</v>
      </c>
      <c r="AQ213" s="1">
        <f t="shared" si="125"/>
        <v>-2.3609003721164505</v>
      </c>
      <c r="AR213" s="1">
        <f t="shared" si="125"/>
        <v>-2.3626141723937937</v>
      </c>
      <c r="AS213" s="1">
        <f t="shared" si="125"/>
        <v>-2.354005207290458</v>
      </c>
      <c r="AT213" s="1">
        <f t="shared" si="125"/>
        <v>-2.3965415380180271</v>
      </c>
      <c r="AU213" s="1">
        <f t="shared" ref="AU213:AU276" si="126">RADIANS($AB$9)+$AB$18*(F213-AB$15)</f>
        <v>-2.163527293451903</v>
      </c>
    </row>
    <row r="214" spans="1:47" x14ac:dyDescent="0.2">
      <c r="A214" s="1" t="s">
        <v>178</v>
      </c>
      <c r="C214" s="54">
        <v>48385.436999999998</v>
      </c>
      <c r="D214" s="54">
        <v>4.0000000000000001E-3</v>
      </c>
      <c r="E214" s="1">
        <f t="shared" si="110"/>
        <v>3738.9806220722171</v>
      </c>
      <c r="F214" s="1">
        <f t="shared" si="111"/>
        <v>3739</v>
      </c>
      <c r="G214" s="1">
        <f t="shared" si="112"/>
        <v>-1.3319999998202547E-2</v>
      </c>
      <c r="I214" s="1">
        <f t="shared" si="109"/>
        <v>-1.3319999998202547E-2</v>
      </c>
      <c r="Q214" s="112">
        <f t="shared" si="113"/>
        <v>33366.936999999998</v>
      </c>
      <c r="S214" s="2">
        <v>0.1</v>
      </c>
      <c r="Z214" s="1">
        <f t="shared" si="114"/>
        <v>3739</v>
      </c>
      <c r="AA214" s="1">
        <f t="shared" si="115"/>
        <v>-1.0397514437551948E-2</v>
      </c>
      <c r="AB214" s="1">
        <f t="shared" si="116"/>
        <v>-2.5380910556525228E-2</v>
      </c>
      <c r="AC214" s="1">
        <f t="shared" si="117"/>
        <v>-1.3319999998202547E-2</v>
      </c>
      <c r="AE214" s="1">
        <f t="shared" si="118"/>
        <v>8.5409218522112508E-7</v>
      </c>
      <c r="AF214" s="1">
        <f t="shared" ref="AF214:AF277" si="127">IF(S214&lt;&gt;0,G214-P214,-9999)</f>
        <v>-1.3319999998202547E-2</v>
      </c>
      <c r="AG214" s="2"/>
      <c r="AH214" s="1">
        <f t="shared" si="119"/>
        <v>1.2060910558322683E-2</v>
      </c>
      <c r="AI214" s="1">
        <f t="shared" si="120"/>
        <v>0.76971785506699009</v>
      </c>
      <c r="AJ214" s="1">
        <f t="shared" si="121"/>
        <v>0.96844631088475597</v>
      </c>
      <c r="AK214" s="1">
        <f t="shared" si="122"/>
        <v>-0.16092148604018827</v>
      </c>
      <c r="AL214" s="1">
        <f t="shared" si="123"/>
        <v>-2.531671569552036</v>
      </c>
      <c r="AM214" s="1">
        <f t="shared" si="124"/>
        <v>-3.1768233379545308</v>
      </c>
      <c r="AN214" s="1">
        <f t="shared" si="125"/>
        <v>-2.3461096658201783</v>
      </c>
      <c r="AO214" s="1">
        <f t="shared" si="125"/>
        <v>-2.3460971129027901</v>
      </c>
      <c r="AP214" s="1">
        <f t="shared" si="125"/>
        <v>-2.3461609490134632</v>
      </c>
      <c r="AQ214" s="1">
        <f t="shared" si="125"/>
        <v>-2.3458362761670548</v>
      </c>
      <c r="AR214" s="1">
        <f t="shared" si="125"/>
        <v>-2.3474864587507014</v>
      </c>
      <c r="AS214" s="1">
        <f t="shared" si="125"/>
        <v>-2.3390701458890333</v>
      </c>
      <c r="AT214" s="1">
        <f t="shared" si="125"/>
        <v>-2.3812728078581875</v>
      </c>
      <c r="AU214" s="1">
        <f t="shared" si="126"/>
        <v>-2.1454615091537228</v>
      </c>
    </row>
    <row r="215" spans="1:47" x14ac:dyDescent="0.2">
      <c r="A215" s="1" t="s">
        <v>175</v>
      </c>
      <c r="C215" s="54">
        <v>48385.438999999998</v>
      </c>
      <c r="D215" s="54"/>
      <c r="E215" s="1">
        <f t="shared" si="110"/>
        <v>3738.9835316709837</v>
      </c>
      <c r="F215" s="1">
        <f t="shared" si="111"/>
        <v>3739</v>
      </c>
      <c r="G215" s="1">
        <f t="shared" si="112"/>
        <v>-1.1319999997795094E-2</v>
      </c>
      <c r="I215" s="1">
        <f t="shared" si="109"/>
        <v>-1.1319999997795094E-2</v>
      </c>
      <c r="Q215" s="112">
        <f t="shared" si="113"/>
        <v>33366.938999999998</v>
      </c>
      <c r="S215" s="2">
        <v>0.1</v>
      </c>
      <c r="Z215" s="1">
        <f t="shared" si="114"/>
        <v>3739</v>
      </c>
      <c r="AA215" s="1">
        <f t="shared" si="115"/>
        <v>-1.0397514437551948E-2</v>
      </c>
      <c r="AB215" s="1">
        <f t="shared" si="116"/>
        <v>-2.3380910556117775E-2</v>
      </c>
      <c r="AC215" s="1">
        <f t="shared" si="117"/>
        <v>-1.1319999997795094E-2</v>
      </c>
      <c r="AE215" s="1">
        <f t="shared" si="118"/>
        <v>8.5097960885711091E-8</v>
      </c>
      <c r="AF215" s="1">
        <f t="shared" si="127"/>
        <v>-1.1319999997795094E-2</v>
      </c>
      <c r="AG215" s="2"/>
      <c r="AH215" s="1">
        <f t="shared" si="119"/>
        <v>1.2060910558322683E-2</v>
      </c>
      <c r="AI215" s="1">
        <f t="shared" si="120"/>
        <v>0.76971785506699009</v>
      </c>
      <c r="AJ215" s="1">
        <f t="shared" si="121"/>
        <v>0.96844631088475597</v>
      </c>
      <c r="AK215" s="1">
        <f t="shared" si="122"/>
        <v>-0.16092148604018827</v>
      </c>
      <c r="AL215" s="1">
        <f t="shared" si="123"/>
        <v>-2.531671569552036</v>
      </c>
      <c r="AM215" s="1">
        <f t="shared" si="124"/>
        <v>-3.1768233379545308</v>
      </c>
      <c r="AN215" s="1">
        <f t="shared" si="125"/>
        <v>-2.3461096658201783</v>
      </c>
      <c r="AO215" s="1">
        <f t="shared" si="125"/>
        <v>-2.3460971129027901</v>
      </c>
      <c r="AP215" s="1">
        <f t="shared" si="125"/>
        <v>-2.3461609490134632</v>
      </c>
      <c r="AQ215" s="1">
        <f t="shared" si="125"/>
        <v>-2.3458362761670548</v>
      </c>
      <c r="AR215" s="1">
        <f t="shared" si="125"/>
        <v>-2.3474864587507014</v>
      </c>
      <c r="AS215" s="1">
        <f t="shared" si="125"/>
        <v>-2.3390701458890333</v>
      </c>
      <c r="AT215" s="1">
        <f t="shared" si="125"/>
        <v>-2.3812728078581875</v>
      </c>
      <c r="AU215" s="1">
        <f t="shared" si="126"/>
        <v>-2.1454615091537228</v>
      </c>
    </row>
    <row r="216" spans="1:47" x14ac:dyDescent="0.2">
      <c r="A216" s="1" t="s">
        <v>175</v>
      </c>
      <c r="C216" s="54">
        <v>48385.451999999997</v>
      </c>
      <c r="D216" s="54"/>
      <c r="E216" s="1">
        <f t="shared" si="110"/>
        <v>3739.0024440629636</v>
      </c>
      <c r="F216" s="1">
        <f t="shared" si="111"/>
        <v>3739</v>
      </c>
      <c r="G216" s="1">
        <f t="shared" si="112"/>
        <v>1.680000001215376E-3</v>
      </c>
      <c r="I216" s="1">
        <f t="shared" si="109"/>
        <v>1.680000001215376E-3</v>
      </c>
      <c r="Q216" s="112">
        <f t="shared" si="113"/>
        <v>33366.951999999997</v>
      </c>
      <c r="S216" s="2">
        <v>0.1</v>
      </c>
      <c r="Z216" s="1">
        <f t="shared" si="114"/>
        <v>3739</v>
      </c>
      <c r="AA216" s="1">
        <f t="shared" si="115"/>
        <v>-1.0397514437551948E-2</v>
      </c>
      <c r="AB216" s="1">
        <f t="shared" si="116"/>
        <v>-1.0380910557107307E-2</v>
      </c>
      <c r="AC216" s="1">
        <f t="shared" si="117"/>
        <v>1.680000001215376E-3</v>
      </c>
      <c r="AE216" s="1">
        <f t="shared" si="118"/>
        <v>1.4586635501863317E-5</v>
      </c>
      <c r="AF216" s="1">
        <f t="shared" si="127"/>
        <v>1.680000001215376E-3</v>
      </c>
      <c r="AG216" s="2"/>
      <c r="AH216" s="1">
        <f t="shared" si="119"/>
        <v>1.2060910558322683E-2</v>
      </c>
      <c r="AI216" s="1">
        <f t="shared" si="120"/>
        <v>0.76971785506699009</v>
      </c>
      <c r="AJ216" s="1">
        <f t="shared" si="121"/>
        <v>0.96844631088475597</v>
      </c>
      <c r="AK216" s="1">
        <f t="shared" si="122"/>
        <v>-0.16092148604018827</v>
      </c>
      <c r="AL216" s="1">
        <f t="shared" si="123"/>
        <v>-2.531671569552036</v>
      </c>
      <c r="AM216" s="1">
        <f t="shared" si="124"/>
        <v>-3.1768233379545308</v>
      </c>
      <c r="AN216" s="1">
        <f t="shared" si="125"/>
        <v>-2.3461096658201783</v>
      </c>
      <c r="AO216" s="1">
        <f t="shared" si="125"/>
        <v>-2.3460971129027901</v>
      </c>
      <c r="AP216" s="1">
        <f t="shared" si="125"/>
        <v>-2.3461609490134632</v>
      </c>
      <c r="AQ216" s="1">
        <f t="shared" si="125"/>
        <v>-2.3458362761670548</v>
      </c>
      <c r="AR216" s="1">
        <f t="shared" si="125"/>
        <v>-2.3474864587507014</v>
      </c>
      <c r="AS216" s="1">
        <f t="shared" si="125"/>
        <v>-2.3390701458890333</v>
      </c>
      <c r="AT216" s="1">
        <f t="shared" si="125"/>
        <v>-2.3812728078581875</v>
      </c>
      <c r="AU216" s="1">
        <f t="shared" si="126"/>
        <v>-2.1454615091537228</v>
      </c>
    </row>
    <row r="217" spans="1:47" x14ac:dyDescent="0.2">
      <c r="A217" s="1" t="s">
        <v>178</v>
      </c>
      <c r="C217" s="54">
        <v>48407.442999999999</v>
      </c>
      <c r="D217" s="54">
        <v>3.0000000000000001E-3</v>
      </c>
      <c r="E217" s="1">
        <f t="shared" si="110"/>
        <v>3770.9949372981491</v>
      </c>
      <c r="F217" s="1">
        <f t="shared" si="111"/>
        <v>3771</v>
      </c>
      <c r="G217" s="1">
        <f t="shared" si="112"/>
        <v>-3.4799999993992969E-3</v>
      </c>
      <c r="I217" s="1">
        <f t="shared" si="109"/>
        <v>-3.4799999993992969E-3</v>
      </c>
      <c r="Q217" s="112">
        <f t="shared" si="113"/>
        <v>33388.942999999999</v>
      </c>
      <c r="S217" s="2">
        <v>0.1</v>
      </c>
      <c r="Z217" s="1">
        <f t="shared" si="114"/>
        <v>3771</v>
      </c>
      <c r="AA217" s="1">
        <f t="shared" si="115"/>
        <v>-1.0611700861870967E-2</v>
      </c>
      <c r="AB217" s="1">
        <f t="shared" si="116"/>
        <v>-1.5459100294199604E-2</v>
      </c>
      <c r="AC217" s="1">
        <f t="shared" si="117"/>
        <v>-3.4799999993992969E-3</v>
      </c>
      <c r="AE217" s="1">
        <f t="shared" si="118"/>
        <v>5.0861157191779161E-6</v>
      </c>
      <c r="AF217" s="1">
        <f t="shared" si="127"/>
        <v>-3.4799999993992969E-3</v>
      </c>
      <c r="AG217" s="2"/>
      <c r="AH217" s="1">
        <f t="shared" si="119"/>
        <v>1.1979100294800307E-2</v>
      </c>
      <c r="AI217" s="1">
        <f t="shared" si="120"/>
        <v>0.77151762449258232</v>
      </c>
      <c r="AJ217" s="1">
        <f t="shared" si="121"/>
        <v>0.96562130801235058</v>
      </c>
      <c r="AK217" s="1">
        <f t="shared" si="122"/>
        <v>-0.16346680099279384</v>
      </c>
      <c r="AL217" s="1">
        <f t="shared" si="123"/>
        <v>-2.520575293695217</v>
      </c>
      <c r="AM217" s="1">
        <f t="shared" si="124"/>
        <v>-3.1163475391413518</v>
      </c>
      <c r="AN217" s="1">
        <f t="shared" si="125"/>
        <v>-2.3322903314696926</v>
      </c>
      <c r="AO217" s="1">
        <f t="shared" si="125"/>
        <v>-2.3322787367262823</v>
      </c>
      <c r="AP217" s="1">
        <f t="shared" si="125"/>
        <v>-2.3323385493057858</v>
      </c>
      <c r="AQ217" s="1">
        <f t="shared" si="125"/>
        <v>-2.3320299601951664</v>
      </c>
      <c r="AR217" s="1">
        <f t="shared" si="125"/>
        <v>-2.3336209841233244</v>
      </c>
      <c r="AS217" s="1">
        <f t="shared" si="125"/>
        <v>-2.3253892739865543</v>
      </c>
      <c r="AT217" s="1">
        <f t="shared" si="125"/>
        <v>-2.3672455002983481</v>
      </c>
      <c r="AU217" s="1">
        <f t="shared" si="126"/>
        <v>-2.1289442206525289</v>
      </c>
    </row>
    <row r="218" spans="1:47" x14ac:dyDescent="0.2">
      <c r="A218" s="1" t="s">
        <v>179</v>
      </c>
      <c r="C218" s="54">
        <v>48661.756999999998</v>
      </c>
      <c r="D218" s="54"/>
      <c r="E218" s="1">
        <f t="shared" si="110"/>
        <v>4140.9707876283865</v>
      </c>
      <c r="F218" s="1">
        <f t="shared" si="111"/>
        <v>4141</v>
      </c>
      <c r="G218" s="1">
        <f t="shared" si="112"/>
        <v>-2.0080000002053566E-2</v>
      </c>
      <c r="I218" s="1">
        <f t="shared" si="109"/>
        <v>-2.0080000002053566E-2</v>
      </c>
      <c r="Q218" s="112">
        <f t="shared" si="113"/>
        <v>33643.256999999998</v>
      </c>
      <c r="S218" s="2">
        <v>0.1</v>
      </c>
      <c r="Z218" s="1">
        <f t="shared" si="114"/>
        <v>4141</v>
      </c>
      <c r="AA218" s="1">
        <f t="shared" si="115"/>
        <v>-1.3265795883236169E-2</v>
      </c>
      <c r="AB218" s="1">
        <f t="shared" si="116"/>
        <v>-3.0931452673990913E-2</v>
      </c>
      <c r="AC218" s="1">
        <f t="shared" si="117"/>
        <v>-2.0080000002053566E-2</v>
      </c>
      <c r="AE218" s="1">
        <f t="shared" si="118"/>
        <v>4.6433377772907993E-6</v>
      </c>
      <c r="AF218" s="1">
        <f t="shared" si="127"/>
        <v>-2.0080000002053566E-2</v>
      </c>
      <c r="AG218" s="2"/>
      <c r="AH218" s="1">
        <f t="shared" si="119"/>
        <v>1.0851452671937347E-2</v>
      </c>
      <c r="AI218" s="1">
        <f t="shared" si="120"/>
        <v>0.79510189311979129</v>
      </c>
      <c r="AJ218" s="1">
        <f t="shared" si="121"/>
        <v>0.92284331043918422</v>
      </c>
      <c r="AK218" s="1">
        <f t="shared" si="122"/>
        <v>-0.19220394569632762</v>
      </c>
      <c r="AL218" s="1">
        <f t="shared" si="123"/>
        <v>-2.3881506076251942</v>
      </c>
      <c r="AM218" s="1">
        <f t="shared" si="124"/>
        <v>-2.5277061436896187</v>
      </c>
      <c r="AN218" s="1">
        <f t="shared" si="125"/>
        <v>-2.1699630404859502</v>
      </c>
      <c r="AO218" s="1">
        <f t="shared" si="125"/>
        <v>-2.1699594807989584</v>
      </c>
      <c r="AP218" s="1">
        <f t="shared" si="125"/>
        <v>-2.1699819482557752</v>
      </c>
      <c r="AQ218" s="1">
        <f t="shared" si="125"/>
        <v>-2.1698401294015848</v>
      </c>
      <c r="AR218" s="1">
        <f t="shared" si="125"/>
        <v>-2.1707348238034778</v>
      </c>
      <c r="AS218" s="1">
        <f t="shared" si="125"/>
        <v>-2.1650706650175735</v>
      </c>
      <c r="AT218" s="1">
        <f t="shared" si="125"/>
        <v>-2.200175090106006</v>
      </c>
      <c r="AU218" s="1">
        <f t="shared" si="126"/>
        <v>-1.937963072357479</v>
      </c>
    </row>
    <row r="219" spans="1:47" x14ac:dyDescent="0.2">
      <c r="A219" s="1" t="s">
        <v>180</v>
      </c>
      <c r="C219" s="54">
        <v>48737.381000000001</v>
      </c>
      <c r="D219" s="54">
        <v>5.0000000000000001E-3</v>
      </c>
      <c r="E219" s="1">
        <f t="shared" si="110"/>
        <v>4250.9885361808656</v>
      </c>
      <c r="F219" s="1">
        <f t="shared" si="111"/>
        <v>4251</v>
      </c>
      <c r="G219" s="1">
        <f t="shared" si="112"/>
        <v>-7.8799999973853119E-3</v>
      </c>
      <c r="I219" s="1">
        <f t="shared" si="109"/>
        <v>-7.8799999973853119E-3</v>
      </c>
      <c r="Q219" s="112">
        <f t="shared" si="113"/>
        <v>33718.881000000001</v>
      </c>
      <c r="S219" s="2">
        <v>0.1</v>
      </c>
      <c r="Z219" s="1">
        <f t="shared" si="114"/>
        <v>4251</v>
      </c>
      <c r="AA219" s="1">
        <f t="shared" si="115"/>
        <v>-1.4118311387228223E-2</v>
      </c>
      <c r="AB219" s="1">
        <f t="shared" si="116"/>
        <v>-1.8331271980688527E-2</v>
      </c>
      <c r="AC219" s="1">
        <f t="shared" si="117"/>
        <v>-7.8799999973853119E-3</v>
      </c>
      <c r="AE219" s="1">
        <f t="shared" si="118"/>
        <v>3.8916528996643795E-6</v>
      </c>
      <c r="AF219" s="1">
        <f t="shared" si="127"/>
        <v>-7.8799999973853119E-3</v>
      </c>
      <c r="AG219" s="2"/>
      <c r="AH219" s="1">
        <f t="shared" si="119"/>
        <v>1.0451271983303215E-2</v>
      </c>
      <c r="AI219" s="1">
        <f t="shared" si="120"/>
        <v>0.8031550583085052</v>
      </c>
      <c r="AJ219" s="1">
        <f t="shared" si="121"/>
        <v>0.90627405161343233</v>
      </c>
      <c r="AK219" s="1">
        <f t="shared" si="122"/>
        <v>-0.20044365760682553</v>
      </c>
      <c r="AL219" s="1">
        <f t="shared" si="123"/>
        <v>-2.3471365471739238</v>
      </c>
      <c r="AM219" s="1">
        <f t="shared" si="124"/>
        <v>-2.3836220855960359</v>
      </c>
      <c r="AN219" s="1">
        <f t="shared" si="125"/>
        <v>-2.1207043910379961</v>
      </c>
      <c r="AO219" s="1">
        <f t="shared" si="125"/>
        <v>-2.1207021578689726</v>
      </c>
      <c r="AP219" s="1">
        <f t="shared" si="125"/>
        <v>-2.1207173679703506</v>
      </c>
      <c r="AQ219" s="1">
        <f t="shared" si="125"/>
        <v>-2.1206137645873171</v>
      </c>
      <c r="AR219" s="1">
        <f t="shared" si="125"/>
        <v>-2.1213191113221814</v>
      </c>
      <c r="AS219" s="1">
        <f t="shared" si="125"/>
        <v>-2.1165008394031921</v>
      </c>
      <c r="AT219" s="1">
        <f t="shared" si="125"/>
        <v>-2.1486972961433595</v>
      </c>
      <c r="AU219" s="1">
        <f t="shared" si="126"/>
        <v>-1.881184893134626</v>
      </c>
    </row>
    <row r="220" spans="1:47" x14ac:dyDescent="0.2">
      <c r="A220" s="1" t="s">
        <v>180</v>
      </c>
      <c r="C220" s="54">
        <v>48770.366999999998</v>
      </c>
      <c r="D220" s="54">
        <v>4.0000000000000001E-3</v>
      </c>
      <c r="E220" s="1">
        <f t="shared" si="110"/>
        <v>4298.9765486339447</v>
      </c>
      <c r="F220" s="1">
        <f t="shared" si="111"/>
        <v>4299</v>
      </c>
      <c r="G220" s="1">
        <f t="shared" si="112"/>
        <v>-1.6120000000228174E-2</v>
      </c>
      <c r="I220" s="1">
        <f t="shared" si="109"/>
        <v>-1.6120000000228174E-2</v>
      </c>
      <c r="Q220" s="112">
        <f t="shared" si="113"/>
        <v>33751.866999999998</v>
      </c>
      <c r="S220" s="2">
        <v>0.1</v>
      </c>
      <c r="Z220" s="1">
        <f t="shared" si="114"/>
        <v>4299</v>
      </c>
      <c r="AA220" s="1">
        <f t="shared" si="115"/>
        <v>-1.4499476647244564E-2</v>
      </c>
      <c r="AB220" s="1">
        <f t="shared" si="116"/>
        <v>-2.6387277486973084E-2</v>
      </c>
      <c r="AC220" s="1">
        <f t="shared" si="117"/>
        <v>-1.6120000000228174E-2</v>
      </c>
      <c r="AE220" s="1">
        <f t="shared" si="118"/>
        <v>2.6260959375652414E-7</v>
      </c>
      <c r="AF220" s="1">
        <f t="shared" si="127"/>
        <v>-1.6120000000228174E-2</v>
      </c>
      <c r="AG220" s="2"/>
      <c r="AH220" s="1">
        <f t="shared" si="119"/>
        <v>1.026727748674491E-2</v>
      </c>
      <c r="AI220" s="1">
        <f t="shared" si="120"/>
        <v>0.80682778084252771</v>
      </c>
      <c r="AJ220" s="1">
        <f t="shared" si="121"/>
        <v>0.89844809926358049</v>
      </c>
      <c r="AK220" s="1">
        <f t="shared" si="122"/>
        <v>-0.20398550117620554</v>
      </c>
      <c r="AL220" s="1">
        <f t="shared" si="123"/>
        <v>-2.3289745452647952</v>
      </c>
      <c r="AM220" s="1">
        <f t="shared" si="124"/>
        <v>-2.3242299277227279</v>
      </c>
      <c r="AN220" s="1">
        <f t="shared" si="125"/>
        <v>-2.0990511221348771</v>
      </c>
      <c r="AO220" s="1">
        <f t="shared" si="125"/>
        <v>-2.0990493381965045</v>
      </c>
      <c r="AP220" s="1">
        <f t="shared" si="125"/>
        <v>-2.0990619365543228</v>
      </c>
      <c r="AQ220" s="1">
        <f t="shared" si="125"/>
        <v>-2.0989729598220106</v>
      </c>
      <c r="AR220" s="1">
        <f t="shared" si="125"/>
        <v>-2.099601073725728</v>
      </c>
      <c r="AS220" s="1">
        <f t="shared" si="125"/>
        <v>-2.0951524603120983</v>
      </c>
      <c r="AT220" s="1">
        <f t="shared" si="125"/>
        <v>-2.1259649730943186</v>
      </c>
      <c r="AU220" s="1">
        <f t="shared" si="126"/>
        <v>-1.8564089603828355</v>
      </c>
    </row>
    <row r="221" spans="1:47" x14ac:dyDescent="0.2">
      <c r="A221" s="1" t="s">
        <v>180</v>
      </c>
      <c r="C221" s="54">
        <v>48783.423000000003</v>
      </c>
      <c r="D221" s="54">
        <v>5.0000000000000001E-3</v>
      </c>
      <c r="E221" s="1">
        <f t="shared" si="110"/>
        <v>4317.970409380554</v>
      </c>
      <c r="F221" s="1">
        <f t="shared" si="111"/>
        <v>4318</v>
      </c>
      <c r="G221" s="1">
        <f t="shared" si="112"/>
        <v>-2.0339999995485414E-2</v>
      </c>
      <c r="I221" s="1">
        <f t="shared" si="109"/>
        <v>-2.0339999995485414E-2</v>
      </c>
      <c r="Q221" s="112">
        <f t="shared" si="113"/>
        <v>33764.923000000003</v>
      </c>
      <c r="S221" s="2">
        <v>0.1</v>
      </c>
      <c r="Z221" s="1">
        <f t="shared" si="114"/>
        <v>4318</v>
      </c>
      <c r="AA221" s="1">
        <f t="shared" si="115"/>
        <v>-1.4651892971224739E-2</v>
      </c>
      <c r="AB221" s="1">
        <f t="shared" si="116"/>
        <v>-3.0532872383986765E-2</v>
      </c>
      <c r="AC221" s="1">
        <f t="shared" si="117"/>
        <v>-2.0339999995485414E-2</v>
      </c>
      <c r="AE221" s="1">
        <f t="shared" si="118"/>
        <v>3.235456151944363E-6</v>
      </c>
      <c r="AF221" s="1">
        <f t="shared" si="127"/>
        <v>-2.0339999995485414E-2</v>
      </c>
      <c r="AG221" s="2"/>
      <c r="AH221" s="1">
        <f t="shared" si="119"/>
        <v>1.0192872388501351E-2</v>
      </c>
      <c r="AI221" s="1">
        <f t="shared" si="120"/>
        <v>0.80830872770278428</v>
      </c>
      <c r="AJ221" s="1">
        <f t="shared" si="121"/>
        <v>0.89524772113190365</v>
      </c>
      <c r="AK221" s="1">
        <f t="shared" si="122"/>
        <v>-0.20537781542660583</v>
      </c>
      <c r="AL221" s="1">
        <f t="shared" si="123"/>
        <v>-2.3217392101013958</v>
      </c>
      <c r="AM221" s="1">
        <f t="shared" si="124"/>
        <v>-2.3012624747871047</v>
      </c>
      <c r="AN221" s="1">
        <f t="shared" si="125"/>
        <v>-2.0904525300490442</v>
      </c>
      <c r="AO221" s="1">
        <f t="shared" si="125"/>
        <v>-2.0904509042417456</v>
      </c>
      <c r="AP221" s="1">
        <f t="shared" si="125"/>
        <v>-2.0904625580052238</v>
      </c>
      <c r="AQ221" s="1">
        <f t="shared" si="125"/>
        <v>-2.0903790187467632</v>
      </c>
      <c r="AR221" s="1">
        <f t="shared" si="125"/>
        <v>-2.0909775951552758</v>
      </c>
      <c r="AS221" s="1">
        <f t="shared" si="125"/>
        <v>-2.0866747354675566</v>
      </c>
      <c r="AT221" s="1">
        <f t="shared" si="125"/>
        <v>-2.116921119189676</v>
      </c>
      <c r="AU221" s="1">
        <f t="shared" si="126"/>
        <v>-1.8466018203352519</v>
      </c>
    </row>
    <row r="222" spans="1:47" x14ac:dyDescent="0.2">
      <c r="A222" s="1" t="s">
        <v>181</v>
      </c>
      <c r="C222" s="54">
        <v>49056.324000000001</v>
      </c>
      <c r="D222" s="54">
        <v>6.0000000000000001E-3</v>
      </c>
      <c r="E222" s="1">
        <f t="shared" si="110"/>
        <v>4714.9866158456789</v>
      </c>
      <c r="F222" s="1">
        <f t="shared" si="111"/>
        <v>4715</v>
      </c>
      <c r="G222" s="1">
        <f t="shared" si="112"/>
        <v>-9.2000000004190952E-3</v>
      </c>
      <c r="I222" s="1">
        <f t="shared" si="109"/>
        <v>-9.2000000004190952E-3</v>
      </c>
      <c r="Q222" s="112">
        <f t="shared" si="113"/>
        <v>34037.824000000001</v>
      </c>
      <c r="S222" s="2">
        <v>0.1</v>
      </c>
      <c r="Z222" s="1">
        <f t="shared" si="114"/>
        <v>4715</v>
      </c>
      <c r="AA222" s="1">
        <f t="shared" si="115"/>
        <v>-1.8035939918515341E-2</v>
      </c>
      <c r="AB222" s="1">
        <f t="shared" si="116"/>
        <v>-1.7634239385280123E-2</v>
      </c>
      <c r="AC222" s="1">
        <f t="shared" si="117"/>
        <v>-9.2000000004190952E-3</v>
      </c>
      <c r="AE222" s="1">
        <f t="shared" si="118"/>
        <v>7.8073834236206698E-6</v>
      </c>
      <c r="AF222" s="1">
        <f t="shared" si="127"/>
        <v>-9.2000000004190952E-3</v>
      </c>
      <c r="AG222" s="2"/>
      <c r="AH222" s="1">
        <f t="shared" si="119"/>
        <v>8.4342393848610298E-3</v>
      </c>
      <c r="AI222" s="1">
        <f t="shared" si="120"/>
        <v>0.8429678311329396</v>
      </c>
      <c r="AJ222" s="1">
        <f t="shared" si="121"/>
        <v>0.81409750813960002</v>
      </c>
      <c r="AK222" s="1">
        <f t="shared" si="122"/>
        <v>-0.23295168787806045</v>
      </c>
      <c r="AL222" s="1">
        <f t="shared" si="123"/>
        <v>-2.1639257798609952</v>
      </c>
      <c r="AM222" s="1">
        <f t="shared" si="124"/>
        <v>-1.8800857823966557</v>
      </c>
      <c r="AN222" s="1">
        <f t="shared" si="125"/>
        <v>-1.9069017454687796</v>
      </c>
      <c r="AO222" s="1">
        <f t="shared" si="125"/>
        <v>-1.9069016312421327</v>
      </c>
      <c r="AP222" s="1">
        <f t="shared" si="125"/>
        <v>-1.9069028640352335</v>
      </c>
      <c r="AQ222" s="1">
        <f t="shared" si="125"/>
        <v>-1.9068895588640717</v>
      </c>
      <c r="AR222" s="1">
        <f t="shared" si="125"/>
        <v>-1.907033130872489</v>
      </c>
      <c r="AS222" s="1">
        <f t="shared" si="125"/>
        <v>-1.9054807595911156</v>
      </c>
      <c r="AT222" s="1">
        <f t="shared" si="125"/>
        <v>-1.9219156258033718</v>
      </c>
      <c r="AU222" s="1">
        <f t="shared" si="126"/>
        <v>-1.6416842098673197</v>
      </c>
    </row>
    <row r="223" spans="1:47" x14ac:dyDescent="0.2">
      <c r="A223" s="1" t="s">
        <v>181</v>
      </c>
      <c r="C223" s="54">
        <v>49058.387999999999</v>
      </c>
      <c r="D223" s="54">
        <v>6.0000000000000001E-3</v>
      </c>
      <c r="E223" s="1">
        <f t="shared" si="110"/>
        <v>4717.9893217725294</v>
      </c>
      <c r="F223" s="1">
        <f t="shared" si="111"/>
        <v>4718</v>
      </c>
      <c r="G223" s="1">
        <f t="shared" si="112"/>
        <v>-7.3399999964749441E-3</v>
      </c>
      <c r="I223" s="1">
        <f t="shared" si="109"/>
        <v>-7.3399999964749441E-3</v>
      </c>
      <c r="Q223" s="112">
        <f t="shared" si="113"/>
        <v>34039.887999999999</v>
      </c>
      <c r="S223" s="2">
        <v>0.1</v>
      </c>
      <c r="Z223" s="1">
        <f t="shared" si="114"/>
        <v>4718</v>
      </c>
      <c r="AA223" s="1">
        <f t="shared" si="115"/>
        <v>-1.8062955067530438E-2</v>
      </c>
      <c r="AB223" s="1">
        <f t="shared" si="116"/>
        <v>-1.5759473460274877E-2</v>
      </c>
      <c r="AC223" s="1">
        <f t="shared" si="117"/>
        <v>-7.3399999964749441E-3</v>
      </c>
      <c r="AE223" s="1">
        <f t="shared" si="118"/>
        <v>1.1498176545587474E-5</v>
      </c>
      <c r="AF223" s="1">
        <f t="shared" si="127"/>
        <v>-7.3399999964749441E-3</v>
      </c>
      <c r="AG223" s="2"/>
      <c r="AH223" s="1">
        <f t="shared" si="119"/>
        <v>8.419473463799931E-3</v>
      </c>
      <c r="AI223" s="1">
        <f t="shared" si="120"/>
        <v>0.84325802450821308</v>
      </c>
      <c r="AJ223" s="1">
        <f t="shared" si="121"/>
        <v>0.81337375376064336</v>
      </c>
      <c r="AK223" s="1">
        <f t="shared" si="122"/>
        <v>-0.23314704386558779</v>
      </c>
      <c r="AL223" s="1">
        <f t="shared" si="123"/>
        <v>-2.1626805787136254</v>
      </c>
      <c r="AM223" s="1">
        <f t="shared" si="124"/>
        <v>-1.8772657621252049</v>
      </c>
      <c r="AN223" s="1">
        <f t="shared" si="125"/>
        <v>-1.9054843170484357</v>
      </c>
      <c r="AO223" s="1">
        <f t="shared" si="125"/>
        <v>-1.9054842059127566</v>
      </c>
      <c r="AP223" s="1">
        <f t="shared" si="125"/>
        <v>-1.9054854102339482</v>
      </c>
      <c r="AQ223" s="1">
        <f t="shared" si="125"/>
        <v>-1.9054723593915299</v>
      </c>
      <c r="AR223" s="1">
        <f t="shared" si="125"/>
        <v>-1.9056137610908348</v>
      </c>
      <c r="AS223" s="1">
        <f t="shared" si="125"/>
        <v>-1.9040786429667471</v>
      </c>
      <c r="AT223" s="1">
        <f t="shared" si="125"/>
        <v>-1.9203976065357553</v>
      </c>
      <c r="AU223" s="1">
        <f t="shared" si="126"/>
        <v>-1.6401357140703325</v>
      </c>
    </row>
    <row r="224" spans="1:47" x14ac:dyDescent="0.2">
      <c r="A224" s="1" t="s">
        <v>179</v>
      </c>
      <c r="C224" s="54">
        <v>49064.572</v>
      </c>
      <c r="D224" s="54"/>
      <c r="E224" s="1">
        <f t="shared" si="110"/>
        <v>4726.9858011580236</v>
      </c>
      <c r="F224" s="1">
        <f t="shared" si="111"/>
        <v>4727</v>
      </c>
      <c r="G224" s="1">
        <f t="shared" si="112"/>
        <v>-9.7600000008242205E-3</v>
      </c>
      <c r="I224" s="1">
        <f t="shared" si="109"/>
        <v>-9.7600000008242205E-3</v>
      </c>
      <c r="Q224" s="112">
        <f t="shared" si="113"/>
        <v>34046.072</v>
      </c>
      <c r="S224" s="2">
        <v>0.1</v>
      </c>
      <c r="Z224" s="1">
        <f t="shared" si="114"/>
        <v>4727</v>
      </c>
      <c r="AA224" s="1">
        <f t="shared" si="115"/>
        <v>-1.8144129544617235E-2</v>
      </c>
      <c r="AB224" s="1">
        <f t="shared" si="116"/>
        <v>-1.8135043656663886E-2</v>
      </c>
      <c r="AC224" s="1">
        <f t="shared" si="117"/>
        <v>-9.7600000008242205E-3</v>
      </c>
      <c r="AE224" s="1">
        <f t="shared" si="118"/>
        <v>7.0293628207102865E-6</v>
      </c>
      <c r="AF224" s="1">
        <f t="shared" si="127"/>
        <v>-9.7600000008242205E-3</v>
      </c>
      <c r="AG224" s="2"/>
      <c r="AH224" s="1">
        <f t="shared" si="119"/>
        <v>8.3750436558396677E-3</v>
      </c>
      <c r="AI224" s="1">
        <f t="shared" si="120"/>
        <v>0.8441312657420964</v>
      </c>
      <c r="AJ224" s="1">
        <f t="shared" si="121"/>
        <v>0.81119191407619018</v>
      </c>
      <c r="AK224" s="1">
        <f t="shared" si="122"/>
        <v>-0.23373174500946442</v>
      </c>
      <c r="AL224" s="1">
        <f t="shared" si="123"/>
        <v>-2.1589398209992061</v>
      </c>
      <c r="AM224" s="1">
        <f t="shared" si="124"/>
        <v>-1.8688335285307545</v>
      </c>
      <c r="AN224" s="1">
        <f t="shared" si="125"/>
        <v>-1.9012290994032199</v>
      </c>
      <c r="AO224" s="1">
        <f t="shared" si="125"/>
        <v>-1.9012289971459919</v>
      </c>
      <c r="AP224" s="1">
        <f t="shared" si="125"/>
        <v>-1.9012301189926455</v>
      </c>
      <c r="AQ224" s="1">
        <f t="shared" si="125"/>
        <v>-1.9012178112031537</v>
      </c>
      <c r="AR224" s="1">
        <f t="shared" si="125"/>
        <v>-1.9013528159236062</v>
      </c>
      <c r="AS224" s="1">
        <f t="shared" si="125"/>
        <v>-1.899869025575724</v>
      </c>
      <c r="AT224" s="1">
        <f t="shared" si="125"/>
        <v>-1.9158395163116904</v>
      </c>
      <c r="AU224" s="1">
        <f t="shared" si="126"/>
        <v>-1.6354902266793721</v>
      </c>
    </row>
    <row r="225" spans="1:47" x14ac:dyDescent="0.2">
      <c r="A225" s="1" t="s">
        <v>175</v>
      </c>
      <c r="C225" s="54">
        <v>49073.502</v>
      </c>
      <c r="D225" s="54"/>
      <c r="E225" s="1">
        <f t="shared" si="110"/>
        <v>4739.9771596496885</v>
      </c>
      <c r="F225" s="1">
        <f t="shared" si="111"/>
        <v>4740</v>
      </c>
      <c r="G225" s="1">
        <f t="shared" si="112"/>
        <v>-1.5699999996286351E-2</v>
      </c>
      <c r="I225" s="1">
        <f t="shared" si="109"/>
        <v>-1.5699999996286351E-2</v>
      </c>
      <c r="Q225" s="112">
        <f t="shared" si="113"/>
        <v>34055.002</v>
      </c>
      <c r="S225" s="2">
        <v>0.1</v>
      </c>
      <c r="Z225" s="1">
        <f t="shared" si="114"/>
        <v>4740</v>
      </c>
      <c r="AA225" s="1">
        <f t="shared" si="115"/>
        <v>-1.8261723056655799E-2</v>
      </c>
      <c r="AB225" s="1">
        <f t="shared" si="116"/>
        <v>-2.4010517789804016E-2</v>
      </c>
      <c r="AC225" s="1">
        <f t="shared" si="117"/>
        <v>-1.5699999996286351E-2</v>
      </c>
      <c r="AE225" s="1">
        <f t="shared" si="118"/>
        <v>6.5624250380286079E-7</v>
      </c>
      <c r="AF225" s="1">
        <f t="shared" si="127"/>
        <v>-1.5699999996286351E-2</v>
      </c>
      <c r="AG225" s="2"/>
      <c r="AH225" s="1">
        <f t="shared" si="119"/>
        <v>8.3105177935176647E-3</v>
      </c>
      <c r="AI225" s="1">
        <f t="shared" si="120"/>
        <v>0.84539968000377519</v>
      </c>
      <c r="AJ225" s="1">
        <f t="shared" si="121"/>
        <v>0.80801225258567022</v>
      </c>
      <c r="AK225" s="1">
        <f t="shared" si="122"/>
        <v>-0.23457265825623233</v>
      </c>
      <c r="AL225" s="1">
        <f t="shared" si="123"/>
        <v>-2.1535227839134743</v>
      </c>
      <c r="AM225" s="1">
        <f t="shared" si="124"/>
        <v>-1.8567266566005995</v>
      </c>
      <c r="AN225" s="1">
        <f t="shared" si="125"/>
        <v>-1.8950748755596503</v>
      </c>
      <c r="AO225" s="1">
        <f t="shared" si="125"/>
        <v>-1.8950747851273571</v>
      </c>
      <c r="AP225" s="1">
        <f t="shared" si="125"/>
        <v>-1.8950757953898123</v>
      </c>
      <c r="AQ225" s="1">
        <f t="shared" si="125"/>
        <v>-1.8950645090916203</v>
      </c>
      <c r="AR225" s="1">
        <f t="shared" si="125"/>
        <v>-1.8951905741378003</v>
      </c>
      <c r="AS225" s="1">
        <f t="shared" si="125"/>
        <v>-1.8937797640201322</v>
      </c>
      <c r="AT225" s="1">
        <f t="shared" si="125"/>
        <v>-1.9092449267376734</v>
      </c>
      <c r="AU225" s="1">
        <f t="shared" si="126"/>
        <v>-1.6287800782257627</v>
      </c>
    </row>
    <row r="226" spans="1:47" x14ac:dyDescent="0.2">
      <c r="A226" s="1" t="s">
        <v>175</v>
      </c>
      <c r="C226" s="54">
        <v>49073.506000000001</v>
      </c>
      <c r="D226" s="54"/>
      <c r="E226" s="1">
        <f t="shared" si="110"/>
        <v>4739.9829788472225</v>
      </c>
      <c r="F226" s="1">
        <f t="shared" si="111"/>
        <v>4740</v>
      </c>
      <c r="G226" s="1">
        <f t="shared" si="112"/>
        <v>-1.1699999995471444E-2</v>
      </c>
      <c r="I226" s="1">
        <f t="shared" si="109"/>
        <v>-1.1699999995471444E-2</v>
      </c>
      <c r="Q226" s="112">
        <f t="shared" si="113"/>
        <v>34055.006000000001</v>
      </c>
      <c r="S226" s="2">
        <v>0.1</v>
      </c>
      <c r="Z226" s="1">
        <f t="shared" si="114"/>
        <v>4740</v>
      </c>
      <c r="AA226" s="1">
        <f t="shared" si="115"/>
        <v>-1.8261723056655799E-2</v>
      </c>
      <c r="AB226" s="1">
        <f t="shared" si="116"/>
        <v>-2.0010517788989109E-2</v>
      </c>
      <c r="AC226" s="1">
        <f t="shared" si="117"/>
        <v>-1.1699999995471444E-2</v>
      </c>
      <c r="AE226" s="1">
        <f t="shared" si="118"/>
        <v>4.3056209531678582E-6</v>
      </c>
      <c r="AF226" s="1">
        <f t="shared" si="127"/>
        <v>-1.1699999995471444E-2</v>
      </c>
      <c r="AG226" s="2"/>
      <c r="AH226" s="1">
        <f t="shared" si="119"/>
        <v>8.3105177935176647E-3</v>
      </c>
      <c r="AI226" s="1">
        <f t="shared" si="120"/>
        <v>0.84539968000377519</v>
      </c>
      <c r="AJ226" s="1">
        <f t="shared" si="121"/>
        <v>0.80801225258567022</v>
      </c>
      <c r="AK226" s="1">
        <f t="shared" si="122"/>
        <v>-0.23457265825623233</v>
      </c>
      <c r="AL226" s="1">
        <f t="shared" si="123"/>
        <v>-2.1535227839134743</v>
      </c>
      <c r="AM226" s="1">
        <f t="shared" si="124"/>
        <v>-1.8567266566005995</v>
      </c>
      <c r="AN226" s="1">
        <f t="shared" si="125"/>
        <v>-1.8950748755596503</v>
      </c>
      <c r="AO226" s="1">
        <f t="shared" si="125"/>
        <v>-1.8950747851273571</v>
      </c>
      <c r="AP226" s="1">
        <f t="shared" si="125"/>
        <v>-1.8950757953898123</v>
      </c>
      <c r="AQ226" s="1">
        <f t="shared" si="125"/>
        <v>-1.8950645090916203</v>
      </c>
      <c r="AR226" s="1">
        <f t="shared" si="125"/>
        <v>-1.8951905741378003</v>
      </c>
      <c r="AS226" s="1">
        <f t="shared" si="125"/>
        <v>-1.8937797640201322</v>
      </c>
      <c r="AT226" s="1">
        <f t="shared" si="125"/>
        <v>-1.9092449267376734</v>
      </c>
      <c r="AU226" s="1">
        <f t="shared" si="126"/>
        <v>-1.6287800782257627</v>
      </c>
    </row>
    <row r="227" spans="1:47" x14ac:dyDescent="0.2">
      <c r="A227" s="1" t="s">
        <v>175</v>
      </c>
      <c r="C227" s="54">
        <v>49073.508000000002</v>
      </c>
      <c r="D227" s="54"/>
      <c r="E227" s="1">
        <f t="shared" si="110"/>
        <v>4739.9858884459891</v>
      </c>
      <c r="F227" s="1">
        <f t="shared" si="111"/>
        <v>4740</v>
      </c>
      <c r="G227" s="1">
        <f t="shared" si="112"/>
        <v>-9.6999999950639904E-3</v>
      </c>
      <c r="I227" s="1">
        <f t="shared" si="109"/>
        <v>-9.6999999950639904E-3</v>
      </c>
      <c r="Q227" s="112">
        <f t="shared" si="113"/>
        <v>34055.008000000002</v>
      </c>
      <c r="S227" s="2">
        <v>0.1</v>
      </c>
      <c r="Z227" s="1">
        <f t="shared" si="114"/>
        <v>4740</v>
      </c>
      <c r="AA227" s="1">
        <f t="shared" si="115"/>
        <v>-1.8261723056655799E-2</v>
      </c>
      <c r="AB227" s="1">
        <f t="shared" si="116"/>
        <v>-1.8010517788581655E-2</v>
      </c>
      <c r="AC227" s="1">
        <f t="shared" si="117"/>
        <v>-9.6999999950639904E-3</v>
      </c>
      <c r="AE227" s="1">
        <f t="shared" si="118"/>
        <v>7.3303101783393013E-6</v>
      </c>
      <c r="AF227" s="1">
        <f t="shared" si="127"/>
        <v>-9.6999999950639904E-3</v>
      </c>
      <c r="AG227" s="2"/>
      <c r="AH227" s="1">
        <f t="shared" si="119"/>
        <v>8.3105177935176647E-3</v>
      </c>
      <c r="AI227" s="1">
        <f t="shared" si="120"/>
        <v>0.84539968000377519</v>
      </c>
      <c r="AJ227" s="1">
        <f t="shared" si="121"/>
        <v>0.80801225258567022</v>
      </c>
      <c r="AK227" s="1">
        <f t="shared" si="122"/>
        <v>-0.23457265825623233</v>
      </c>
      <c r="AL227" s="1">
        <f t="shared" si="123"/>
        <v>-2.1535227839134743</v>
      </c>
      <c r="AM227" s="1">
        <f t="shared" si="124"/>
        <v>-1.8567266566005995</v>
      </c>
      <c r="AN227" s="1">
        <f t="shared" si="125"/>
        <v>-1.8950748755596503</v>
      </c>
      <c r="AO227" s="1">
        <f t="shared" si="125"/>
        <v>-1.8950747851273571</v>
      </c>
      <c r="AP227" s="1">
        <f t="shared" si="125"/>
        <v>-1.8950757953898123</v>
      </c>
      <c r="AQ227" s="1">
        <f t="shared" si="125"/>
        <v>-1.8950645090916203</v>
      </c>
      <c r="AR227" s="1">
        <f t="shared" si="125"/>
        <v>-1.8951905741378003</v>
      </c>
      <c r="AS227" s="1">
        <f t="shared" si="125"/>
        <v>-1.8937797640201322</v>
      </c>
      <c r="AT227" s="1">
        <f t="shared" si="125"/>
        <v>-1.9092449267376734</v>
      </c>
      <c r="AU227" s="1">
        <f t="shared" si="126"/>
        <v>-1.6287800782257627</v>
      </c>
    </row>
    <row r="228" spans="1:47" x14ac:dyDescent="0.2">
      <c r="A228" s="1" t="s">
        <v>183</v>
      </c>
      <c r="C228" s="54">
        <v>49078.311999999998</v>
      </c>
      <c r="D228" s="54">
        <v>4.0000000000000001E-3</v>
      </c>
      <c r="E228" s="1">
        <f t="shared" si="110"/>
        <v>4746.9747446827087</v>
      </c>
      <c r="F228" s="1">
        <f t="shared" si="111"/>
        <v>4747</v>
      </c>
      <c r="G228" s="1">
        <f t="shared" si="112"/>
        <v>-1.735999999800697E-2</v>
      </c>
      <c r="I228" s="1">
        <f t="shared" si="109"/>
        <v>-1.735999999800697E-2</v>
      </c>
      <c r="Q228" s="112">
        <f t="shared" si="113"/>
        <v>34059.811999999998</v>
      </c>
      <c r="S228" s="2">
        <v>0.1</v>
      </c>
      <c r="Z228" s="1">
        <f t="shared" si="114"/>
        <v>4747</v>
      </c>
      <c r="AA228" s="1">
        <f t="shared" si="115"/>
        <v>-1.8325209685464271E-2</v>
      </c>
      <c r="AB228" s="1">
        <f t="shared" si="116"/>
        <v>-2.5635602143034633E-2</v>
      </c>
      <c r="AC228" s="1">
        <f t="shared" si="117"/>
        <v>-1.735999999800697E-2</v>
      </c>
      <c r="AE228" s="1">
        <f t="shared" si="118"/>
        <v>9.3162974076142078E-8</v>
      </c>
      <c r="AF228" s="1">
        <f t="shared" si="127"/>
        <v>-1.735999999800697E-2</v>
      </c>
      <c r="AG228" s="2"/>
      <c r="AH228" s="1">
        <f t="shared" si="119"/>
        <v>8.2756021450276652E-3</v>
      </c>
      <c r="AI228" s="1">
        <f t="shared" si="120"/>
        <v>0.84608614176221653</v>
      </c>
      <c r="AJ228" s="1">
        <f t="shared" si="121"/>
        <v>0.8062863034641371</v>
      </c>
      <c r="AK228" s="1">
        <f t="shared" si="122"/>
        <v>-0.23502364814352142</v>
      </c>
      <c r="AL228" s="1">
        <f t="shared" si="123"/>
        <v>-2.1505991609627784</v>
      </c>
      <c r="AM228" s="1">
        <f t="shared" si="124"/>
        <v>-1.8502429401062583</v>
      </c>
      <c r="AN228" s="1">
        <f t="shared" si="125"/>
        <v>-1.8917572265755367</v>
      </c>
      <c r="AO228" s="1">
        <f t="shared" si="125"/>
        <v>-1.8917571420462278</v>
      </c>
      <c r="AP228" s="1">
        <f t="shared" si="125"/>
        <v>-1.8917580957819915</v>
      </c>
      <c r="AQ228" s="1">
        <f t="shared" si="125"/>
        <v>-1.8917473347177372</v>
      </c>
      <c r="AR228" s="1">
        <f t="shared" si="125"/>
        <v>-1.8918687323239758</v>
      </c>
      <c r="AS228" s="1">
        <f t="shared" si="125"/>
        <v>-1.8904966420869733</v>
      </c>
      <c r="AT228" s="1">
        <f t="shared" si="125"/>
        <v>-1.905688763587964</v>
      </c>
      <c r="AU228" s="1">
        <f t="shared" si="126"/>
        <v>-1.6251669213661257</v>
      </c>
    </row>
    <row r="229" spans="1:47" x14ac:dyDescent="0.2">
      <c r="A229" s="1" t="s">
        <v>179</v>
      </c>
      <c r="C229" s="54">
        <v>49134.677000000003</v>
      </c>
      <c r="D229" s="54"/>
      <c r="E229" s="1">
        <f t="shared" si="110"/>
        <v>4828.9745119148156</v>
      </c>
      <c r="F229" s="1">
        <f t="shared" si="111"/>
        <v>4829</v>
      </c>
      <c r="G229" s="1">
        <f t="shared" si="112"/>
        <v>-1.751999999396503E-2</v>
      </c>
      <c r="I229" s="1">
        <f t="shared" si="109"/>
        <v>-1.751999999396503E-2</v>
      </c>
      <c r="Q229" s="112">
        <f t="shared" si="113"/>
        <v>34116.177000000003</v>
      </c>
      <c r="S229" s="2">
        <v>0.1</v>
      </c>
      <c r="Z229" s="1">
        <f t="shared" si="114"/>
        <v>4829</v>
      </c>
      <c r="AA229" s="1">
        <f t="shared" si="115"/>
        <v>-1.9077594455320396E-2</v>
      </c>
      <c r="AB229" s="1">
        <f t="shared" si="116"/>
        <v>-2.5377702277765146E-2</v>
      </c>
      <c r="AC229" s="1">
        <f t="shared" si="117"/>
        <v>-1.751999999396503E-2</v>
      </c>
      <c r="AE229" s="1">
        <f t="shared" si="118"/>
        <v>2.4261005060449131E-7</v>
      </c>
      <c r="AF229" s="1">
        <f t="shared" si="127"/>
        <v>-1.751999999396503E-2</v>
      </c>
      <c r="AG229" s="2"/>
      <c r="AH229" s="1">
        <f t="shared" si="119"/>
        <v>7.8577022838001182E-3</v>
      </c>
      <c r="AI229" s="1">
        <f t="shared" si="120"/>
        <v>0.85431036217174527</v>
      </c>
      <c r="AJ229" s="1">
        <f t="shared" si="121"/>
        <v>0.78533611937382397</v>
      </c>
      <c r="AK229" s="1">
        <f t="shared" si="122"/>
        <v>-0.24020849355050339</v>
      </c>
      <c r="AL229" s="1">
        <f t="shared" si="123"/>
        <v>-2.1159912343515273</v>
      </c>
      <c r="AM229" s="1">
        <f t="shared" si="124"/>
        <v>-1.7760680274877194</v>
      </c>
      <c r="AN229" s="1">
        <f t="shared" ref="AN229:AT244" si="128">$AU229+$AB$7*SIN(AO229)</f>
        <v>-1.8526898942628804</v>
      </c>
      <c r="AO229" s="1">
        <f t="shared" si="128"/>
        <v>-1.8526898588644007</v>
      </c>
      <c r="AP229" s="1">
        <f t="shared" si="128"/>
        <v>-1.8526903118217868</v>
      </c>
      <c r="AQ229" s="1">
        <f t="shared" si="128"/>
        <v>-1.8526845157455889</v>
      </c>
      <c r="AR229" s="1">
        <f t="shared" si="128"/>
        <v>-1.8527586740124362</v>
      </c>
      <c r="AS229" s="1">
        <f t="shared" si="128"/>
        <v>-1.8518084140362796</v>
      </c>
      <c r="AT229" s="1">
        <f t="shared" si="128"/>
        <v>-1.8637579777276874</v>
      </c>
      <c r="AU229" s="1">
        <f t="shared" si="126"/>
        <v>-1.5828413695818178</v>
      </c>
    </row>
    <row r="230" spans="1:47" x14ac:dyDescent="0.2">
      <c r="A230" s="1" t="s">
        <v>183</v>
      </c>
      <c r="C230" s="54">
        <v>49137.421000000002</v>
      </c>
      <c r="D230" s="54">
        <v>4.0000000000000001E-3</v>
      </c>
      <c r="E230" s="1">
        <f t="shared" si="110"/>
        <v>4832.9664814222187</v>
      </c>
      <c r="F230" s="1">
        <f t="shared" si="111"/>
        <v>4833</v>
      </c>
      <c r="G230" s="1">
        <f t="shared" si="112"/>
        <v>-2.3039999992761295E-2</v>
      </c>
      <c r="I230" s="1">
        <f t="shared" si="109"/>
        <v>-2.3039999992761295E-2</v>
      </c>
      <c r="Q230" s="112">
        <f t="shared" si="113"/>
        <v>34118.921000000002</v>
      </c>
      <c r="S230" s="2">
        <v>0.1</v>
      </c>
      <c r="Z230" s="1">
        <f t="shared" si="114"/>
        <v>4833</v>
      </c>
      <c r="AA230" s="1">
        <f t="shared" si="115"/>
        <v>-1.9114704393693498E-2</v>
      </c>
      <c r="AB230" s="1">
        <f t="shared" si="116"/>
        <v>-3.0876899072703766E-2</v>
      </c>
      <c r="AC230" s="1">
        <f t="shared" si="117"/>
        <v>-2.3039999992761295E-2</v>
      </c>
      <c r="AE230" s="1">
        <f t="shared" si="118"/>
        <v>1.5407945540061021E-6</v>
      </c>
      <c r="AF230" s="1">
        <f t="shared" si="127"/>
        <v>-2.3039999992761295E-2</v>
      </c>
      <c r="AG230" s="2"/>
      <c r="AH230" s="1">
        <f t="shared" si="119"/>
        <v>7.8368990799424724E-3</v>
      </c>
      <c r="AI230" s="1">
        <f t="shared" si="120"/>
        <v>0.8547202443726355</v>
      </c>
      <c r="AJ230" s="1">
        <f t="shared" si="121"/>
        <v>0.78427916759069649</v>
      </c>
      <c r="AK230" s="1">
        <f t="shared" si="122"/>
        <v>-0.24045661469209681</v>
      </c>
      <c r="AL230" s="1">
        <f t="shared" si="123"/>
        <v>-2.114285755445275</v>
      </c>
      <c r="AM230" s="1">
        <f t="shared" si="124"/>
        <v>-1.7725307480973933</v>
      </c>
      <c r="AN230" s="1">
        <f t="shared" si="128"/>
        <v>-1.850774430713809</v>
      </c>
      <c r="AO230" s="1">
        <f t="shared" si="128"/>
        <v>-1.8507743969320083</v>
      </c>
      <c r="AP230" s="1">
        <f t="shared" si="128"/>
        <v>-1.8507748320813424</v>
      </c>
      <c r="AQ230" s="1">
        <f t="shared" si="128"/>
        <v>-1.8507692267956286</v>
      </c>
      <c r="AR230" s="1">
        <f t="shared" si="128"/>
        <v>-1.8508414217587574</v>
      </c>
      <c r="AS230" s="1">
        <f t="shared" si="128"/>
        <v>-1.8499101739204471</v>
      </c>
      <c r="AT230" s="1">
        <f t="shared" si="128"/>
        <v>-1.861699704344649</v>
      </c>
      <c r="AU230" s="1">
        <f t="shared" si="126"/>
        <v>-1.5807767085191688</v>
      </c>
    </row>
    <row r="231" spans="1:47" x14ac:dyDescent="0.2">
      <c r="A231" s="1" t="s">
        <v>179</v>
      </c>
      <c r="C231" s="54">
        <v>49283.828000000001</v>
      </c>
      <c r="D231" s="54"/>
      <c r="E231" s="1">
        <f t="shared" si="110"/>
        <v>5045.9592947132642</v>
      </c>
      <c r="F231" s="1">
        <f t="shared" si="111"/>
        <v>5046</v>
      </c>
      <c r="G231" s="1">
        <f t="shared" si="112"/>
        <v>-2.7979999998933636E-2</v>
      </c>
      <c r="I231" s="1">
        <f t="shared" si="109"/>
        <v>-2.7979999998933636E-2</v>
      </c>
      <c r="Q231" s="112">
        <f t="shared" si="113"/>
        <v>34265.328000000001</v>
      </c>
      <c r="S231" s="2">
        <v>0.1</v>
      </c>
      <c r="Z231" s="1">
        <f t="shared" si="114"/>
        <v>5046</v>
      </c>
      <c r="AA231" s="1">
        <f t="shared" si="115"/>
        <v>-2.1145066577457315E-2</v>
      </c>
      <c r="AB231" s="1">
        <f t="shared" si="116"/>
        <v>-3.4653580285013912E-2</v>
      </c>
      <c r="AC231" s="1">
        <f t="shared" si="117"/>
        <v>-2.7979999998933636E-2</v>
      </c>
      <c r="AE231" s="1">
        <f t="shared" si="118"/>
        <v>4.6716314876014E-6</v>
      </c>
      <c r="AF231" s="1">
        <f t="shared" si="127"/>
        <v>-2.7979999998933636E-2</v>
      </c>
      <c r="AG231" s="2"/>
      <c r="AH231" s="1">
        <f t="shared" si="119"/>
        <v>6.6735802860802785E-3</v>
      </c>
      <c r="AI231" s="1">
        <f t="shared" si="120"/>
        <v>0.87775105870642856</v>
      </c>
      <c r="AJ231" s="1">
        <f t="shared" si="121"/>
        <v>0.72307649227013993</v>
      </c>
      <c r="AK231" s="1">
        <f t="shared" si="122"/>
        <v>-0.25294423752465917</v>
      </c>
      <c r="AL231" s="1">
        <f t="shared" si="123"/>
        <v>-2.0209980787218926</v>
      </c>
      <c r="AM231" s="1">
        <f t="shared" si="124"/>
        <v>-1.5939715912763173</v>
      </c>
      <c r="AN231" s="1">
        <f t="shared" si="128"/>
        <v>-1.7474007790411665</v>
      </c>
      <c r="AO231" s="1">
        <f t="shared" si="128"/>
        <v>-1.7474007781218746</v>
      </c>
      <c r="AP231" s="1">
        <f t="shared" si="128"/>
        <v>-1.7474007967471525</v>
      </c>
      <c r="AQ231" s="1">
        <f t="shared" si="128"/>
        <v>-1.7474004193900667</v>
      </c>
      <c r="AR231" s="1">
        <f t="shared" si="128"/>
        <v>-1.7474080646703118</v>
      </c>
      <c r="AS231" s="1">
        <f t="shared" si="128"/>
        <v>-1.747253106818037</v>
      </c>
      <c r="AT231" s="1">
        <f t="shared" si="128"/>
        <v>-1.7503680222684395</v>
      </c>
      <c r="AU231" s="1">
        <f t="shared" si="126"/>
        <v>-1.4708335069330989</v>
      </c>
    </row>
    <row r="232" spans="1:47" x14ac:dyDescent="0.2">
      <c r="A232" s="1" t="s">
        <v>179</v>
      </c>
      <c r="C232" s="54">
        <v>49442.618000000002</v>
      </c>
      <c r="D232" s="54"/>
      <c r="E232" s="1">
        <f t="shared" si="110"/>
        <v>5276.9668887660455</v>
      </c>
      <c r="F232" s="1">
        <f t="shared" si="111"/>
        <v>5277</v>
      </c>
      <c r="G232" s="1">
        <f t="shared" si="112"/>
        <v>-2.2759999992558733E-2</v>
      </c>
      <c r="I232" s="1">
        <f t="shared" si="109"/>
        <v>-2.2759999992558733E-2</v>
      </c>
      <c r="Q232" s="112">
        <f t="shared" si="113"/>
        <v>34424.118000000002</v>
      </c>
      <c r="S232" s="2">
        <v>0.1</v>
      </c>
      <c r="Z232" s="1">
        <f t="shared" si="114"/>
        <v>5277</v>
      </c>
      <c r="AA232" s="1">
        <f t="shared" si="115"/>
        <v>-2.3464631076269352E-2</v>
      </c>
      <c r="AB232" s="1">
        <f t="shared" si="116"/>
        <v>-2.8051467448312366E-2</v>
      </c>
      <c r="AC232" s="1">
        <f t="shared" si="117"/>
        <v>-2.2759999992558733E-2</v>
      </c>
      <c r="AE232" s="1">
        <f t="shared" si="118"/>
        <v>4.9650496413120134E-8</v>
      </c>
      <c r="AF232" s="1">
        <f t="shared" si="127"/>
        <v>-2.2759999992558733E-2</v>
      </c>
      <c r="AG232" s="2"/>
      <c r="AH232" s="1">
        <f t="shared" si="119"/>
        <v>5.2914674557536338E-3</v>
      </c>
      <c r="AI232" s="1">
        <f t="shared" si="120"/>
        <v>0.90551184504045001</v>
      </c>
      <c r="AJ232" s="1">
        <f t="shared" si="121"/>
        <v>0.64503070096980575</v>
      </c>
      <c r="AK232" s="1">
        <f t="shared" si="122"/>
        <v>-0.26457055678338498</v>
      </c>
      <c r="AL232" s="1">
        <f t="shared" si="123"/>
        <v>-1.9138158101818179</v>
      </c>
      <c r="AM232" s="1">
        <f t="shared" si="124"/>
        <v>-1.4189981947413401</v>
      </c>
      <c r="AN232" s="1">
        <f t="shared" si="128"/>
        <v>-1.6320101287579392</v>
      </c>
      <c r="AO232" s="1">
        <f t="shared" si="128"/>
        <v>-1.6320101287669191</v>
      </c>
      <c r="AP232" s="1">
        <f t="shared" si="128"/>
        <v>-1.6320101282444257</v>
      </c>
      <c r="AQ232" s="1">
        <f t="shared" si="128"/>
        <v>-1.6320101586458282</v>
      </c>
      <c r="AR232" s="1">
        <f t="shared" si="128"/>
        <v>-1.6320083897076378</v>
      </c>
      <c r="AS232" s="1">
        <f t="shared" si="128"/>
        <v>-1.6321112324727127</v>
      </c>
      <c r="AT232" s="1">
        <f t="shared" si="128"/>
        <v>-1.6258141628642304</v>
      </c>
      <c r="AU232" s="1">
        <f t="shared" si="126"/>
        <v>-1.3515993305651079</v>
      </c>
    </row>
    <row r="233" spans="1:47" x14ac:dyDescent="0.2">
      <c r="A233" s="1" t="s">
        <v>186</v>
      </c>
      <c r="C233" s="54">
        <v>49788.37</v>
      </c>
      <c r="D233" s="54">
        <v>6.0000000000000001E-3</v>
      </c>
      <c r="E233" s="1">
        <f t="shared" si="110"/>
        <v>5779.966685094133</v>
      </c>
      <c r="F233" s="1">
        <f t="shared" si="111"/>
        <v>5780</v>
      </c>
      <c r="G233" s="1">
        <f t="shared" si="112"/>
        <v>-2.2899999996297993E-2</v>
      </c>
      <c r="I233" s="1">
        <f t="shared" si="109"/>
        <v>-2.2899999996297993E-2</v>
      </c>
      <c r="Q233" s="112">
        <f t="shared" si="113"/>
        <v>34769.870000000003</v>
      </c>
      <c r="S233" s="2">
        <v>0.1</v>
      </c>
      <c r="Z233" s="1">
        <f t="shared" si="114"/>
        <v>5780</v>
      </c>
      <c r="AA233" s="1">
        <f t="shared" si="115"/>
        <v>-2.8903265306051026E-2</v>
      </c>
      <c r="AB233" s="1">
        <f t="shared" si="116"/>
        <v>-2.4783818099891625E-2</v>
      </c>
      <c r="AC233" s="1">
        <f t="shared" si="117"/>
        <v>-2.2899999996297993E-2</v>
      </c>
      <c r="AE233" s="1">
        <f t="shared" si="118"/>
        <v>3.603919437928418E-6</v>
      </c>
      <c r="AF233" s="1">
        <f t="shared" si="127"/>
        <v>-2.2899999996297993E-2</v>
      </c>
      <c r="AG233" s="2"/>
      <c r="AH233" s="1">
        <f t="shared" si="119"/>
        <v>1.8838181035936334E-3</v>
      </c>
      <c r="AI233" s="1">
        <f t="shared" si="120"/>
        <v>0.97657491925546469</v>
      </c>
      <c r="AJ233" s="1">
        <f t="shared" si="121"/>
        <v>0.42731679264309591</v>
      </c>
      <c r="AK233" s="1">
        <f t="shared" si="122"/>
        <v>-0.27995866933610442</v>
      </c>
      <c r="AL233" s="1">
        <f t="shared" si="123"/>
        <v>-1.654275224509852</v>
      </c>
      <c r="AM233" s="1">
        <f t="shared" si="124"/>
        <v>-1.0871678628994974</v>
      </c>
      <c r="AN233" s="1">
        <f t="shared" si="128"/>
        <v>-1.3670967846154118</v>
      </c>
      <c r="AO233" s="1">
        <f t="shared" si="128"/>
        <v>-1.3670967692363758</v>
      </c>
      <c r="AP233" s="1">
        <f t="shared" si="128"/>
        <v>-1.3670964986303953</v>
      </c>
      <c r="AQ233" s="1">
        <f t="shared" si="128"/>
        <v>-1.3670917371678231</v>
      </c>
      <c r="AR233" s="1">
        <f t="shared" si="128"/>
        <v>-1.3670079745365562</v>
      </c>
      <c r="AS233" s="1">
        <f t="shared" si="128"/>
        <v>-1.3655399525077727</v>
      </c>
      <c r="AT233" s="1">
        <f t="shared" si="128"/>
        <v>-1.341309740687441</v>
      </c>
      <c r="AU233" s="1">
        <f t="shared" si="126"/>
        <v>-1.0919682019369716</v>
      </c>
    </row>
    <row r="234" spans="1:47" x14ac:dyDescent="0.2">
      <c r="A234" s="1" t="s">
        <v>187</v>
      </c>
      <c r="C234" s="54">
        <v>49799.366999999998</v>
      </c>
      <c r="D234" s="54">
        <v>5.0000000000000001E-3</v>
      </c>
      <c r="E234" s="1">
        <f t="shared" si="110"/>
        <v>5795.9651139107928</v>
      </c>
      <c r="F234" s="1">
        <f t="shared" si="111"/>
        <v>5796</v>
      </c>
      <c r="G234" s="1">
        <f t="shared" si="112"/>
        <v>-2.3979999998118728E-2</v>
      </c>
      <c r="I234" s="1">
        <f t="shared" si="109"/>
        <v>-2.3979999998118728E-2</v>
      </c>
      <c r="Q234" s="112">
        <f t="shared" si="113"/>
        <v>34780.866999999998</v>
      </c>
      <c r="S234" s="2">
        <v>0.1</v>
      </c>
      <c r="Z234" s="1">
        <f t="shared" si="114"/>
        <v>5796</v>
      </c>
      <c r="AA234" s="1">
        <f t="shared" si="115"/>
        <v>-2.9084017327567144E-2</v>
      </c>
      <c r="AB234" s="1">
        <f t="shared" si="116"/>
        <v>-2.5747438173261764E-2</v>
      </c>
      <c r="AC234" s="1">
        <f t="shared" si="117"/>
        <v>-2.3979999998118728E-2</v>
      </c>
      <c r="AE234" s="1">
        <f t="shared" si="118"/>
        <v>2.6050992899309736E-6</v>
      </c>
      <c r="AF234" s="1">
        <f t="shared" si="127"/>
        <v>-2.3979999998118728E-2</v>
      </c>
      <c r="AG234" s="2"/>
      <c r="AH234" s="1">
        <f t="shared" si="119"/>
        <v>1.7674381751430349E-3</v>
      </c>
      <c r="AI234" s="1">
        <f t="shared" si="120"/>
        <v>0.97907664238578884</v>
      </c>
      <c r="AJ234" s="1">
        <f t="shared" si="121"/>
        <v>0.4192236666370493</v>
      </c>
      <c r="AK234" s="1">
        <f t="shared" si="122"/>
        <v>-0.2801567490717975</v>
      </c>
      <c r="AL234" s="1">
        <f t="shared" si="123"/>
        <v>-1.6453423995505922</v>
      </c>
      <c r="AM234" s="1">
        <f t="shared" si="124"/>
        <v>-1.07746947418581</v>
      </c>
      <c r="AN234" s="1">
        <f t="shared" si="128"/>
        <v>-1.358329300232425</v>
      </c>
      <c r="AO234" s="1">
        <f t="shared" si="128"/>
        <v>-1.3583292809587721</v>
      </c>
      <c r="AP234" s="1">
        <f t="shared" si="128"/>
        <v>-1.3583289556201359</v>
      </c>
      <c r="AQ234" s="1">
        <f t="shared" si="128"/>
        <v>-1.3583234639885515</v>
      </c>
      <c r="AR234" s="1">
        <f t="shared" si="128"/>
        <v>-1.3582307877617592</v>
      </c>
      <c r="AS234" s="1">
        <f t="shared" si="128"/>
        <v>-1.3566727518529464</v>
      </c>
      <c r="AT234" s="1">
        <f t="shared" si="128"/>
        <v>-1.3319736169169607</v>
      </c>
      <c r="AU234" s="1">
        <f t="shared" si="126"/>
        <v>-1.0837095576863751</v>
      </c>
    </row>
    <row r="235" spans="1:47" x14ac:dyDescent="0.2">
      <c r="A235" s="1" t="s">
        <v>186</v>
      </c>
      <c r="C235" s="54">
        <v>49801.421999999999</v>
      </c>
      <c r="D235" s="54">
        <v>5.0000000000000001E-3</v>
      </c>
      <c r="E235" s="1">
        <f t="shared" si="110"/>
        <v>5798.9547266431973</v>
      </c>
      <c r="F235" s="1">
        <f t="shared" si="111"/>
        <v>5799</v>
      </c>
      <c r="G235" s="1">
        <f t="shared" si="112"/>
        <v>-3.1119999999646097E-2</v>
      </c>
      <c r="I235" s="1">
        <f t="shared" si="109"/>
        <v>-3.1119999999646097E-2</v>
      </c>
      <c r="Q235" s="112">
        <f t="shared" si="113"/>
        <v>34782.921999999999</v>
      </c>
      <c r="S235" s="2">
        <v>0.1</v>
      </c>
      <c r="Z235" s="1">
        <f t="shared" si="114"/>
        <v>5799</v>
      </c>
      <c r="AA235" s="1">
        <f t="shared" si="115"/>
        <v>-2.9117955355086766E-2</v>
      </c>
      <c r="AB235" s="1">
        <f t="shared" si="116"/>
        <v>-3.2865568323608894E-2</v>
      </c>
      <c r="AC235" s="1">
        <f t="shared" si="117"/>
        <v>-3.1119999999646097E-2</v>
      </c>
      <c r="AE235" s="1">
        <f t="shared" si="118"/>
        <v>4.0081827588086974E-7</v>
      </c>
      <c r="AF235" s="1">
        <f t="shared" si="127"/>
        <v>-3.1119999999646097E-2</v>
      </c>
      <c r="AG235" s="2"/>
      <c r="AH235" s="1">
        <f t="shared" si="119"/>
        <v>1.7455683239627979E-3</v>
      </c>
      <c r="AI235" s="1">
        <f t="shared" si="120"/>
        <v>0.9795473359016984</v>
      </c>
      <c r="AJ235" s="1">
        <f t="shared" si="121"/>
        <v>0.41769782950163797</v>
      </c>
      <c r="AK235" s="1">
        <f t="shared" si="122"/>
        <v>-0.28019150500258266</v>
      </c>
      <c r="AL235" s="1">
        <f t="shared" si="123"/>
        <v>-1.6436623964390287</v>
      </c>
      <c r="AM235" s="1">
        <f t="shared" si="124"/>
        <v>-1.0756559218071506</v>
      </c>
      <c r="AN235" s="1">
        <f t="shared" si="128"/>
        <v>-1.3566828963432571</v>
      </c>
      <c r="AO235" s="1">
        <f t="shared" si="128"/>
        <v>-1.3566828762563263</v>
      </c>
      <c r="AP235" s="1">
        <f t="shared" si="128"/>
        <v>-1.3566825397573097</v>
      </c>
      <c r="AQ235" s="1">
        <f t="shared" si="128"/>
        <v>-1.3566769027570751</v>
      </c>
      <c r="AR235" s="1">
        <f t="shared" si="128"/>
        <v>-1.3565824939712916</v>
      </c>
      <c r="AS235" s="1">
        <f t="shared" si="128"/>
        <v>-1.3550073750277021</v>
      </c>
      <c r="AT235" s="1">
        <f t="shared" si="128"/>
        <v>-1.3302212063777126</v>
      </c>
      <c r="AU235" s="1">
        <f t="shared" si="126"/>
        <v>-1.082161061889388</v>
      </c>
    </row>
    <row r="236" spans="1:47" x14ac:dyDescent="0.2">
      <c r="A236" s="1" t="s">
        <v>188</v>
      </c>
      <c r="C236" s="54">
        <v>49810.347999999998</v>
      </c>
      <c r="D236" s="54">
        <v>5.0000000000000001E-3</v>
      </c>
      <c r="E236" s="1">
        <f t="shared" si="110"/>
        <v>5811.9402659373281</v>
      </c>
      <c r="F236" s="1">
        <f t="shared" si="111"/>
        <v>5812</v>
      </c>
      <c r="G236" s="1">
        <f t="shared" si="112"/>
        <v>-4.1060000003199093E-2</v>
      </c>
      <c r="I236" s="1">
        <f t="shared" si="109"/>
        <v>-4.1060000003199093E-2</v>
      </c>
      <c r="Q236" s="112">
        <f t="shared" si="113"/>
        <v>34791.847999999998</v>
      </c>
      <c r="S236" s="2">
        <v>0.1</v>
      </c>
      <c r="Z236" s="1">
        <f t="shared" si="114"/>
        <v>5812</v>
      </c>
      <c r="AA236" s="1">
        <f t="shared" si="115"/>
        <v>-2.926519005248757E-2</v>
      </c>
      <c r="AB236" s="1">
        <f t="shared" si="116"/>
        <v>-4.2710623254407873E-2</v>
      </c>
      <c r="AC236" s="1">
        <f t="shared" si="117"/>
        <v>-4.1060000003199093E-2</v>
      </c>
      <c r="AE236" s="1">
        <f t="shared" si="118"/>
        <v>1.3911754177340356E-5</v>
      </c>
      <c r="AF236" s="1">
        <f t="shared" si="127"/>
        <v>-4.1060000003199093E-2</v>
      </c>
      <c r="AG236" s="2"/>
      <c r="AH236" s="1">
        <f t="shared" si="119"/>
        <v>1.6506232512087777E-3</v>
      </c>
      <c r="AI236" s="1">
        <f t="shared" si="120"/>
        <v>0.98159290246621189</v>
      </c>
      <c r="AJ236" s="1">
        <f t="shared" si="121"/>
        <v>0.4110552459565141</v>
      </c>
      <c r="AK236" s="1">
        <f t="shared" si="122"/>
        <v>-0.28033331893428559</v>
      </c>
      <c r="AL236" s="1">
        <f t="shared" si="123"/>
        <v>-1.6363636742547083</v>
      </c>
      <c r="AM236" s="1">
        <f t="shared" si="124"/>
        <v>-1.067814864710189</v>
      </c>
      <c r="AN236" s="1">
        <f t="shared" si="128"/>
        <v>-1.349539319315312</v>
      </c>
      <c r="AO236" s="1">
        <f t="shared" si="128"/>
        <v>-1.3495392953713752</v>
      </c>
      <c r="AP236" s="1">
        <f t="shared" si="128"/>
        <v>-1.3495389070078438</v>
      </c>
      <c r="AQ236" s="1">
        <f t="shared" si="128"/>
        <v>-1.3495326079605943</v>
      </c>
      <c r="AR236" s="1">
        <f t="shared" si="128"/>
        <v>-1.3494304654281728</v>
      </c>
      <c r="AS236" s="1">
        <f t="shared" si="128"/>
        <v>-1.3477805905594231</v>
      </c>
      <c r="AT236" s="1">
        <f t="shared" si="128"/>
        <v>-1.3226205603417043</v>
      </c>
      <c r="AU236" s="1">
        <f t="shared" si="126"/>
        <v>-1.0754509134357786</v>
      </c>
    </row>
    <row r="237" spans="1:47" x14ac:dyDescent="0.2">
      <c r="A237" s="1" t="s">
        <v>179</v>
      </c>
      <c r="C237" s="54">
        <v>50130.665000000001</v>
      </c>
      <c r="D237" s="54"/>
      <c r="E237" s="1">
        <f t="shared" si="110"/>
        <v>6277.9372399546155</v>
      </c>
      <c r="F237" s="1">
        <f t="shared" si="111"/>
        <v>6278</v>
      </c>
      <c r="G237" s="1">
        <f t="shared" si="112"/>
        <v>-4.3139999994309619E-2</v>
      </c>
      <c r="I237" s="1">
        <f t="shared" si="109"/>
        <v>-4.3139999994309619E-2</v>
      </c>
      <c r="Q237" s="112">
        <f t="shared" si="113"/>
        <v>35112.165000000001</v>
      </c>
      <c r="S237" s="2">
        <v>0.1</v>
      </c>
      <c r="Z237" s="1">
        <f t="shared" si="114"/>
        <v>6278</v>
      </c>
      <c r="AA237" s="1">
        <f t="shared" si="115"/>
        <v>-3.4692629205361092E-2</v>
      </c>
      <c r="AB237" s="1">
        <f t="shared" si="116"/>
        <v>-4.123133517814892E-2</v>
      </c>
      <c r="AC237" s="1">
        <f t="shared" si="117"/>
        <v>-4.3139999994309619E-2</v>
      </c>
      <c r="AE237" s="1">
        <f t="shared" si="118"/>
        <v>7.135807324598086E-6</v>
      </c>
      <c r="AF237" s="1">
        <f t="shared" si="127"/>
        <v>-4.3139999994309619E-2</v>
      </c>
      <c r="AG237" s="2"/>
      <c r="AH237" s="1">
        <f t="shared" si="119"/>
        <v>-1.9086648161607009E-3</v>
      </c>
      <c r="AI237" s="1">
        <f t="shared" si="120"/>
        <v>1.0607110653751974</v>
      </c>
      <c r="AJ237" s="1">
        <f t="shared" si="121"/>
        <v>0.13976446600347306</v>
      </c>
      <c r="AK237" s="1">
        <f t="shared" si="122"/>
        <v>-0.27429866475310954</v>
      </c>
      <c r="AL237" s="1">
        <f t="shared" si="123"/>
        <v>-1.3529758933415363</v>
      </c>
      <c r="AM237" s="1">
        <f t="shared" si="124"/>
        <v>-0.80286910007676349</v>
      </c>
      <c r="AN237" s="1">
        <f t="shared" si="128"/>
        <v>-1.0831018097150946</v>
      </c>
      <c r="AO237" s="1">
        <f t="shared" si="128"/>
        <v>-1.0831003787123699</v>
      </c>
      <c r="AP237" s="1">
        <f t="shared" si="128"/>
        <v>-1.0830895086384427</v>
      </c>
      <c r="AQ237" s="1">
        <f t="shared" si="128"/>
        <v>-1.0830069454819842</v>
      </c>
      <c r="AR237" s="1">
        <f t="shared" si="128"/>
        <v>-1.0823802596226426</v>
      </c>
      <c r="AS237" s="1">
        <f t="shared" si="128"/>
        <v>-1.0776473412030469</v>
      </c>
      <c r="AT237" s="1">
        <f t="shared" si="128"/>
        <v>-1.0431600270501744</v>
      </c>
      <c r="AU237" s="1">
        <f t="shared" si="126"/>
        <v>-0.8349178996371478</v>
      </c>
    </row>
    <row r="238" spans="1:47" x14ac:dyDescent="0.2">
      <c r="A238" s="1" t="s">
        <v>190</v>
      </c>
      <c r="C238" s="54">
        <v>50142.366000000002</v>
      </c>
      <c r="D238" s="54">
        <v>5.0000000000000001E-3</v>
      </c>
      <c r="E238" s="1">
        <f t="shared" si="110"/>
        <v>6294.9598475370312</v>
      </c>
      <c r="F238" s="1">
        <f t="shared" si="111"/>
        <v>6295</v>
      </c>
      <c r="G238" s="1">
        <f t="shared" si="112"/>
        <v>-2.7599999993981328E-2</v>
      </c>
      <c r="I238" s="1">
        <f t="shared" si="109"/>
        <v>-2.7599999993981328E-2</v>
      </c>
      <c r="Q238" s="112">
        <f t="shared" si="113"/>
        <v>35123.866000000002</v>
      </c>
      <c r="S238" s="2">
        <v>0.1</v>
      </c>
      <c r="Z238" s="1">
        <f t="shared" si="114"/>
        <v>6295</v>
      </c>
      <c r="AA238" s="1">
        <f t="shared" si="115"/>
        <v>-3.4894663214671863E-2</v>
      </c>
      <c r="AB238" s="1">
        <f t="shared" si="116"/>
        <v>-2.5557223399319796E-2</v>
      </c>
      <c r="AC238" s="1">
        <f t="shared" si="117"/>
        <v>-2.7599999993981328E-2</v>
      </c>
      <c r="AE238" s="1">
        <f t="shared" si="118"/>
        <v>5.3212111503295212E-6</v>
      </c>
      <c r="AF238" s="1">
        <f t="shared" si="127"/>
        <v>-2.7599999993981328E-2</v>
      </c>
      <c r="AG238" s="2"/>
      <c r="AH238" s="1">
        <f t="shared" si="119"/>
        <v>-2.0427765946615314E-3</v>
      </c>
      <c r="AI238" s="1">
        <f t="shared" si="120"/>
        <v>1.0637795361963163</v>
      </c>
      <c r="AJ238" s="1">
        <f t="shared" si="121"/>
        <v>0.12866514560971903</v>
      </c>
      <c r="AK238" s="1">
        <f t="shared" si="122"/>
        <v>-0.27360146510374</v>
      </c>
      <c r="AL238" s="1">
        <f t="shared" si="123"/>
        <v>-1.3417751705311047</v>
      </c>
      <c r="AM238" s="1">
        <f t="shared" si="124"/>
        <v>-0.79369988468128194</v>
      </c>
      <c r="AN238" s="1">
        <f t="shared" si="128"/>
        <v>-1.0729820867121735</v>
      </c>
      <c r="AO238" s="1">
        <f t="shared" si="128"/>
        <v>-1.072980507245183</v>
      </c>
      <c r="AP238" s="1">
        <f t="shared" si="128"/>
        <v>-1.0729687334455074</v>
      </c>
      <c r="AQ238" s="1">
        <f t="shared" si="128"/>
        <v>-1.072880976203634</v>
      </c>
      <c r="AR238" s="1">
        <f t="shared" si="128"/>
        <v>-1.0722273142212693</v>
      </c>
      <c r="AS238" s="1">
        <f t="shared" si="128"/>
        <v>-1.0673829529565972</v>
      </c>
      <c r="AT238" s="1">
        <f t="shared" si="128"/>
        <v>-1.03272250563913</v>
      </c>
      <c r="AU238" s="1">
        <f t="shared" si="126"/>
        <v>-0.8261430901208886</v>
      </c>
    </row>
    <row r="239" spans="1:47" x14ac:dyDescent="0.2">
      <c r="A239" s="1" t="s">
        <v>191</v>
      </c>
      <c r="C239" s="54">
        <v>50151.303</v>
      </c>
      <c r="D239" s="54"/>
      <c r="E239" s="1">
        <f t="shared" si="110"/>
        <v>6307.9613896243745</v>
      </c>
      <c r="F239" s="1">
        <f t="shared" si="111"/>
        <v>6308</v>
      </c>
      <c r="G239" s="1">
        <f t="shared" si="112"/>
        <v>-2.6539999998931307E-2</v>
      </c>
      <c r="I239" s="1">
        <f t="shared" si="109"/>
        <v>-2.6539999998931307E-2</v>
      </c>
      <c r="Q239" s="112">
        <f t="shared" si="113"/>
        <v>35132.803</v>
      </c>
      <c r="S239" s="2">
        <v>0.1</v>
      </c>
      <c r="Z239" s="1">
        <f t="shared" si="114"/>
        <v>6308</v>
      </c>
      <c r="AA239" s="1">
        <f t="shared" si="115"/>
        <v>-3.5049269748960318E-2</v>
      </c>
      <c r="AB239" s="1">
        <f t="shared" si="116"/>
        <v>-2.4394546512879398E-2</v>
      </c>
      <c r="AC239" s="1">
        <f t="shared" si="117"/>
        <v>-2.6539999998931307E-2</v>
      </c>
      <c r="AE239" s="1">
        <f t="shared" si="118"/>
        <v>7.2407671678758789E-6</v>
      </c>
      <c r="AF239" s="1">
        <f t="shared" si="127"/>
        <v>-2.6539999998931307E-2</v>
      </c>
      <c r="AG239" s="2"/>
      <c r="AH239" s="1">
        <f t="shared" si="119"/>
        <v>-2.1454534860519104E-3</v>
      </c>
      <c r="AI239" s="1">
        <f t="shared" si="120"/>
        <v>1.0661325882874773</v>
      </c>
      <c r="AJ239" s="1">
        <f t="shared" si="121"/>
        <v>0.12012300513360818</v>
      </c>
      <c r="AK239" s="1">
        <f t="shared" si="122"/>
        <v>-0.2730422526107073</v>
      </c>
      <c r="AL239" s="1">
        <f t="shared" si="123"/>
        <v>-1.3331661351328854</v>
      </c>
      <c r="AM239" s="1">
        <f t="shared" si="124"/>
        <v>-0.7867075412557728</v>
      </c>
      <c r="AN239" s="1">
        <f t="shared" si="128"/>
        <v>-1.0652237223015437</v>
      </c>
      <c r="AO239" s="1">
        <f t="shared" si="128"/>
        <v>-1.0652220217251065</v>
      </c>
      <c r="AP239" s="1">
        <f t="shared" si="128"/>
        <v>-1.0652095231956815</v>
      </c>
      <c r="AQ239" s="1">
        <f t="shared" si="128"/>
        <v>-1.0651176728602221</v>
      </c>
      <c r="AR239" s="1">
        <f t="shared" si="128"/>
        <v>-1.0644431415216284</v>
      </c>
      <c r="AS239" s="1">
        <f t="shared" si="128"/>
        <v>-1.0595144065952984</v>
      </c>
      <c r="AT239" s="1">
        <f t="shared" si="128"/>
        <v>-1.0247301324095306</v>
      </c>
      <c r="AU239" s="1">
        <f t="shared" si="126"/>
        <v>-0.81943294166727831</v>
      </c>
    </row>
    <row r="240" spans="1:47" x14ac:dyDescent="0.2">
      <c r="A240" s="1" t="s">
        <v>179</v>
      </c>
      <c r="C240" s="54">
        <v>50152.677000000003</v>
      </c>
      <c r="D240" s="54"/>
      <c r="E240" s="1">
        <f t="shared" si="110"/>
        <v>6309.9602839768477</v>
      </c>
      <c r="F240" s="1">
        <f t="shared" si="111"/>
        <v>6310</v>
      </c>
      <c r="G240" s="1">
        <f t="shared" si="112"/>
        <v>-2.7299999994284008E-2</v>
      </c>
      <c r="I240" s="1">
        <f t="shared" ref="I240:I264" si="129">G240</f>
        <v>-2.7299999994284008E-2</v>
      </c>
      <c r="Q240" s="112">
        <f t="shared" si="113"/>
        <v>35134.177000000003</v>
      </c>
      <c r="S240" s="2">
        <v>0.1</v>
      </c>
      <c r="Z240" s="1">
        <f t="shared" si="114"/>
        <v>6310</v>
      </c>
      <c r="AA240" s="1">
        <f t="shared" si="115"/>
        <v>-3.5073063356839324E-2</v>
      </c>
      <c r="AB240" s="1">
        <f t="shared" si="116"/>
        <v>-2.5138741238757041E-2</v>
      </c>
      <c r="AC240" s="1">
        <f t="shared" si="117"/>
        <v>-2.7299999994284008E-2</v>
      </c>
      <c r="AE240" s="1">
        <f t="shared" si="118"/>
        <v>6.0420514038299755E-6</v>
      </c>
      <c r="AF240" s="1">
        <f t="shared" si="127"/>
        <v>-2.7299999994284008E-2</v>
      </c>
      <c r="AG240" s="2"/>
      <c r="AH240" s="1">
        <f t="shared" si="119"/>
        <v>-2.1612587555269653E-3</v>
      </c>
      <c r="AI240" s="1">
        <f t="shared" si="120"/>
        <v>1.0664950882655262</v>
      </c>
      <c r="AJ240" s="1">
        <f t="shared" si="121"/>
        <v>0.11880466735783754</v>
      </c>
      <c r="AK240" s="1">
        <f t="shared" si="122"/>
        <v>-0.2729541979543274</v>
      </c>
      <c r="AL240" s="1">
        <f t="shared" si="123"/>
        <v>-1.3318382879484902</v>
      </c>
      <c r="AM240" s="1">
        <f t="shared" si="124"/>
        <v>-0.78563327048789378</v>
      </c>
      <c r="AN240" s="1">
        <f t="shared" si="128"/>
        <v>-1.0640286053405148</v>
      </c>
      <c r="AO240" s="1">
        <f t="shared" si="128"/>
        <v>-1.0640268855334973</v>
      </c>
      <c r="AP240" s="1">
        <f t="shared" si="128"/>
        <v>-1.0640142728897644</v>
      </c>
      <c r="AQ240" s="1">
        <f t="shared" si="128"/>
        <v>-1.0639217836028565</v>
      </c>
      <c r="AR240" s="1">
        <f t="shared" si="128"/>
        <v>-1.0632440240877583</v>
      </c>
      <c r="AS240" s="1">
        <f t="shared" si="128"/>
        <v>-1.0583023778090392</v>
      </c>
      <c r="AT240" s="1">
        <f t="shared" si="128"/>
        <v>-1.0234997146307736</v>
      </c>
      <c r="AU240" s="1">
        <f t="shared" si="126"/>
        <v>-0.81840061113595386</v>
      </c>
    </row>
    <row r="241" spans="1:47" x14ac:dyDescent="0.2">
      <c r="A241" s="1" t="s">
        <v>190</v>
      </c>
      <c r="C241" s="54">
        <v>50153.356</v>
      </c>
      <c r="D241" s="54">
        <v>5.0000000000000001E-3</v>
      </c>
      <c r="E241" s="1">
        <f t="shared" si="110"/>
        <v>6310.9480927580116</v>
      </c>
      <c r="F241" s="1">
        <f t="shared" si="111"/>
        <v>6311</v>
      </c>
      <c r="G241" s="1">
        <f t="shared" si="112"/>
        <v>-3.568000000086613E-2</v>
      </c>
      <c r="I241" s="1">
        <f t="shared" si="129"/>
        <v>-3.568000000086613E-2</v>
      </c>
      <c r="Q241" s="112">
        <f t="shared" si="113"/>
        <v>35134.856</v>
      </c>
      <c r="R241" s="33"/>
      <c r="S241" s="2">
        <v>0.1</v>
      </c>
      <c r="Z241" s="1">
        <f t="shared" si="114"/>
        <v>6311</v>
      </c>
      <c r="AA241" s="1">
        <f t="shared" si="115"/>
        <v>-3.508496093579519E-2</v>
      </c>
      <c r="AB241" s="1">
        <f t="shared" si="116"/>
        <v>-3.3510837751842618E-2</v>
      </c>
      <c r="AC241" s="1">
        <f t="shared" si="117"/>
        <v>-3.568000000086613E-2</v>
      </c>
      <c r="AE241" s="1">
        <f t="shared" si="118"/>
        <v>3.5407148896049872E-8</v>
      </c>
      <c r="AF241" s="1">
        <f t="shared" si="127"/>
        <v>-3.568000000086613E-2</v>
      </c>
      <c r="AG241" s="2"/>
      <c r="AH241" s="1">
        <f t="shared" si="119"/>
        <v>-2.1691622490235133E-3</v>
      </c>
      <c r="AI241" s="1">
        <f t="shared" si="120"/>
        <v>1.0666763867500195</v>
      </c>
      <c r="AJ241" s="1">
        <f t="shared" si="121"/>
        <v>0.11814508349173115</v>
      </c>
      <c r="AK241" s="1">
        <f t="shared" si="122"/>
        <v>-0.27290996756126751</v>
      </c>
      <c r="AL241" s="1">
        <f t="shared" si="123"/>
        <v>-1.3311740257042166</v>
      </c>
      <c r="AM241" s="1">
        <f t="shared" si="124"/>
        <v>-0.78509628161405998</v>
      </c>
      <c r="AN241" s="1">
        <f t="shared" si="128"/>
        <v>-1.0634308944696811</v>
      </c>
      <c r="AO241" s="1">
        <f t="shared" si="128"/>
        <v>-1.0634291649867738</v>
      </c>
      <c r="AP241" s="1">
        <f t="shared" si="128"/>
        <v>-1.0634164950227674</v>
      </c>
      <c r="AQ241" s="1">
        <f t="shared" si="128"/>
        <v>-1.0633236853398009</v>
      </c>
      <c r="AR241" s="1">
        <f t="shared" si="128"/>
        <v>-1.0626443100367731</v>
      </c>
      <c r="AS241" s="1">
        <f t="shared" si="128"/>
        <v>-1.0576962152042135</v>
      </c>
      <c r="AT241" s="1">
        <f t="shared" si="128"/>
        <v>-1.0228844237624193</v>
      </c>
      <c r="AU241" s="1">
        <f t="shared" si="126"/>
        <v>-0.81788444587029119</v>
      </c>
    </row>
    <row r="242" spans="1:47" x14ac:dyDescent="0.2">
      <c r="A242" s="1" t="s">
        <v>179</v>
      </c>
      <c r="C242" s="54">
        <v>50183.597999999998</v>
      </c>
      <c r="D242" s="54"/>
      <c r="E242" s="1">
        <f t="shared" si="110"/>
        <v>6354.9441357036876</v>
      </c>
      <c r="F242" s="1">
        <f t="shared" si="111"/>
        <v>6355</v>
      </c>
      <c r="G242" s="1">
        <f t="shared" si="112"/>
        <v>-3.8399999997636769E-2</v>
      </c>
      <c r="I242" s="1">
        <f t="shared" si="129"/>
        <v>-3.8399999997636769E-2</v>
      </c>
      <c r="Q242" s="112">
        <f t="shared" si="113"/>
        <v>35165.097999999998</v>
      </c>
      <c r="R242" s="33"/>
      <c r="S242" s="2">
        <v>0.1</v>
      </c>
      <c r="Z242" s="1">
        <f t="shared" si="114"/>
        <v>6355</v>
      </c>
      <c r="AA242" s="1">
        <f t="shared" si="115"/>
        <v>-3.5608919163734848E-2</v>
      </c>
      <c r="AB242" s="1">
        <f t="shared" si="116"/>
        <v>-3.5882564010733128E-2</v>
      </c>
      <c r="AC242" s="1">
        <f t="shared" si="117"/>
        <v>-3.8399999997636769E-2</v>
      </c>
      <c r="AE242" s="1">
        <f t="shared" si="118"/>
        <v>7.7901322213746442E-7</v>
      </c>
      <c r="AF242" s="1">
        <f t="shared" si="127"/>
        <v>-3.8399999997636769E-2</v>
      </c>
      <c r="AG242" s="2"/>
      <c r="AH242" s="1">
        <f t="shared" si="119"/>
        <v>-2.5174359869036432E-3</v>
      </c>
      <c r="AI242" s="1">
        <f t="shared" si="120"/>
        <v>1.0746841216076948</v>
      </c>
      <c r="AJ242" s="1">
        <f t="shared" si="121"/>
        <v>8.8852093744183624E-2</v>
      </c>
      <c r="AK242" s="1">
        <f t="shared" si="122"/>
        <v>-0.27082812432245168</v>
      </c>
      <c r="AL242" s="1">
        <f t="shared" si="123"/>
        <v>-1.3017217724243566</v>
      </c>
      <c r="AM242" s="1">
        <f t="shared" si="124"/>
        <v>-0.76156369064729112</v>
      </c>
      <c r="AN242" s="1">
        <f t="shared" si="128"/>
        <v>-1.0370307658203193</v>
      </c>
      <c r="AO242" s="1">
        <f t="shared" si="128"/>
        <v>-1.0370285691553074</v>
      </c>
      <c r="AP242" s="1">
        <f t="shared" si="128"/>
        <v>-1.0370132011066238</v>
      </c>
      <c r="AQ242" s="1">
        <f t="shared" si="128"/>
        <v>-1.0369056961521814</v>
      </c>
      <c r="AR242" s="1">
        <f t="shared" si="128"/>
        <v>-1.0361542068102831</v>
      </c>
      <c r="AS242" s="1">
        <f t="shared" si="128"/>
        <v>-1.0309274652061873</v>
      </c>
      <c r="AT242" s="1">
        <f t="shared" si="128"/>
        <v>-0.99575793140564817</v>
      </c>
      <c r="AU242" s="1">
        <f t="shared" si="126"/>
        <v>-0.79517317418115052</v>
      </c>
    </row>
    <row r="243" spans="1:47" x14ac:dyDescent="0.2">
      <c r="A243" s="1" t="s">
        <v>192</v>
      </c>
      <c r="C243" s="54">
        <v>50188.415999999997</v>
      </c>
      <c r="D243" s="54">
        <v>5.0000000000000001E-3</v>
      </c>
      <c r="E243" s="1">
        <f t="shared" si="110"/>
        <v>6361.9533591317759</v>
      </c>
      <c r="F243" s="1">
        <f t="shared" si="111"/>
        <v>6362</v>
      </c>
      <c r="G243" s="1">
        <f t="shared" si="112"/>
        <v>-3.2059999997727573E-2</v>
      </c>
      <c r="I243" s="1">
        <f t="shared" si="129"/>
        <v>-3.2059999997727573E-2</v>
      </c>
      <c r="Q243" s="112">
        <f t="shared" si="113"/>
        <v>35169.915999999997</v>
      </c>
      <c r="R243" s="33"/>
      <c r="S243" s="2">
        <v>0.1</v>
      </c>
      <c r="Z243" s="1">
        <f t="shared" si="114"/>
        <v>6362</v>
      </c>
      <c r="AA243" s="1">
        <f t="shared" si="115"/>
        <v>-3.5692350479614894E-2</v>
      </c>
      <c r="AB243" s="1">
        <f t="shared" si="116"/>
        <v>-2.9487072534804981E-2</v>
      </c>
      <c r="AC243" s="1">
        <f t="shared" si="117"/>
        <v>-3.2059999997727573E-2</v>
      </c>
      <c r="AE243" s="1">
        <f t="shared" si="118"/>
        <v>1.3193970023267054E-6</v>
      </c>
      <c r="AF243" s="1">
        <f t="shared" si="127"/>
        <v>-3.2059999997727573E-2</v>
      </c>
      <c r="AG243" s="2"/>
      <c r="AH243" s="1">
        <f t="shared" si="119"/>
        <v>-2.5729274629225935E-3</v>
      </c>
      <c r="AI243" s="1">
        <f t="shared" si="120"/>
        <v>1.0759633081236006</v>
      </c>
      <c r="AJ243" s="1">
        <f t="shared" si="121"/>
        <v>8.414347366820317E-2</v>
      </c>
      <c r="AK243" s="1">
        <f t="shared" si="122"/>
        <v>-0.27047211827330592</v>
      </c>
      <c r="AL243" s="1">
        <f t="shared" si="123"/>
        <v>-1.2969954337531022</v>
      </c>
      <c r="AM243" s="1">
        <f t="shared" si="124"/>
        <v>-0.75783663278394742</v>
      </c>
      <c r="AN243" s="1">
        <f t="shared" si="128"/>
        <v>-1.032812509487183</v>
      </c>
      <c r="AO243" s="1">
        <f t="shared" si="128"/>
        <v>-1.0328102307442333</v>
      </c>
      <c r="AP243" s="1">
        <f t="shared" si="128"/>
        <v>-1.0327944013211274</v>
      </c>
      <c r="AQ243" s="1">
        <f t="shared" si="128"/>
        <v>-1.0326844528818773</v>
      </c>
      <c r="AR243" s="1">
        <f t="shared" si="128"/>
        <v>-1.0319213281242847</v>
      </c>
      <c r="AS243" s="1">
        <f t="shared" si="128"/>
        <v>-1.0266512513005077</v>
      </c>
      <c r="AT243" s="1">
        <f t="shared" si="128"/>
        <v>-0.99143275464316849</v>
      </c>
      <c r="AU243" s="1">
        <f t="shared" si="126"/>
        <v>-0.79156001732151449</v>
      </c>
    </row>
    <row r="244" spans="1:47" x14ac:dyDescent="0.2">
      <c r="A244" s="1" t="s">
        <v>192</v>
      </c>
      <c r="C244" s="54">
        <v>50210.404999999999</v>
      </c>
      <c r="D244" s="54">
        <v>5.0000000000000001E-3</v>
      </c>
      <c r="E244" s="1">
        <f t="shared" si="110"/>
        <v>6393.9429427681944</v>
      </c>
      <c r="F244" s="1">
        <f t="shared" si="111"/>
        <v>6394</v>
      </c>
      <c r="G244" s="1">
        <f t="shared" si="112"/>
        <v>-3.9219999998749699E-2</v>
      </c>
      <c r="I244" s="1">
        <f t="shared" si="129"/>
        <v>-3.9219999998749699E-2</v>
      </c>
      <c r="Q244" s="112">
        <f t="shared" si="113"/>
        <v>35191.904999999999</v>
      </c>
      <c r="R244" s="33"/>
      <c r="S244" s="2">
        <v>0.1</v>
      </c>
      <c r="Z244" s="1">
        <f t="shared" si="114"/>
        <v>6394</v>
      </c>
      <c r="AA244" s="1">
        <f t="shared" si="115"/>
        <v>-3.6073956495198033E-2</v>
      </c>
      <c r="AB244" s="1">
        <f t="shared" si="116"/>
        <v>-3.6393156665522723E-2</v>
      </c>
      <c r="AC244" s="1">
        <f t="shared" si="117"/>
        <v>-3.9219999998749699E-2</v>
      </c>
      <c r="AE244" s="1">
        <f t="shared" si="118"/>
        <v>9.8975897262396478E-7</v>
      </c>
      <c r="AF244" s="1">
        <f t="shared" si="127"/>
        <v>-3.9219999998749699E-2</v>
      </c>
      <c r="AG244" s="2"/>
      <c r="AH244" s="1">
        <f t="shared" si="119"/>
        <v>-2.8268433332269785E-3</v>
      </c>
      <c r="AI244" s="1">
        <f t="shared" si="120"/>
        <v>1.0818276095754213</v>
      </c>
      <c r="AJ244" s="1">
        <f t="shared" si="121"/>
        <v>6.2452548634962989E-2</v>
      </c>
      <c r="AK244" s="1">
        <f t="shared" si="122"/>
        <v>-0.26875608505762744</v>
      </c>
      <c r="AL244" s="1">
        <f t="shared" si="123"/>
        <v>-1.2752455689096511</v>
      </c>
      <c r="AM244" s="1">
        <f t="shared" si="124"/>
        <v>-0.74085532939531185</v>
      </c>
      <c r="AN244" s="1">
        <f t="shared" si="128"/>
        <v>-1.0134650309870512</v>
      </c>
      <c r="AO244" s="1">
        <f t="shared" si="128"/>
        <v>-1.0134623484351224</v>
      </c>
      <c r="AP244" s="1">
        <f t="shared" si="128"/>
        <v>-1.0134442958911529</v>
      </c>
      <c r="AQ244" s="1">
        <f t="shared" si="128"/>
        <v>-1.0133228228016753</v>
      </c>
      <c r="AR244" s="1">
        <f t="shared" si="128"/>
        <v>-1.0125060616228339</v>
      </c>
      <c r="AS244" s="1">
        <f t="shared" si="128"/>
        <v>-1.0070417872353621</v>
      </c>
      <c r="AT244" s="1">
        <f t="shared" si="128"/>
        <v>-0.97162743093838033</v>
      </c>
      <c r="AU244" s="1">
        <f t="shared" si="126"/>
        <v>-0.77504272882032055</v>
      </c>
    </row>
    <row r="245" spans="1:47" x14ac:dyDescent="0.2">
      <c r="A245" s="1" t="s">
        <v>193</v>
      </c>
      <c r="C245" s="54">
        <v>50487.423999999999</v>
      </c>
      <c r="D245" s="54">
        <v>5.0000000000000001E-3</v>
      </c>
      <c r="E245" s="1">
        <f t="shared" si="110"/>
        <v>6796.9500130931965</v>
      </c>
      <c r="F245" s="1">
        <f t="shared" si="111"/>
        <v>6797</v>
      </c>
      <c r="G245" s="1">
        <f t="shared" si="112"/>
        <v>-3.4359999997832347E-2</v>
      </c>
      <c r="I245" s="1">
        <f t="shared" si="129"/>
        <v>-3.4359999997832347E-2</v>
      </c>
      <c r="Q245" s="112">
        <f t="shared" si="113"/>
        <v>35468.923999999999</v>
      </c>
      <c r="R245" s="33"/>
      <c r="S245" s="2">
        <v>0.1</v>
      </c>
      <c r="Z245" s="1">
        <f t="shared" si="114"/>
        <v>6797</v>
      </c>
      <c r="AA245" s="1">
        <f t="shared" si="115"/>
        <v>-4.0862598934134797E-2</v>
      </c>
      <c r="AB245" s="1">
        <f t="shared" si="116"/>
        <v>-2.834771849087642E-2</v>
      </c>
      <c r="AC245" s="1">
        <f t="shared" si="117"/>
        <v>-3.4359999997832347E-2</v>
      </c>
      <c r="AE245" s="1">
        <f t="shared" si="118"/>
        <v>4.2283792926401764E-6</v>
      </c>
      <c r="AF245" s="1">
        <f t="shared" si="127"/>
        <v>-3.4359999997832347E-2</v>
      </c>
      <c r="AG245" s="2"/>
      <c r="AH245" s="1">
        <f t="shared" si="119"/>
        <v>-6.0122815069559273E-3</v>
      </c>
      <c r="AI245" s="1">
        <f t="shared" si="120"/>
        <v>1.1563948385148886</v>
      </c>
      <c r="AJ245" s="1">
        <f t="shared" si="121"/>
        <v>-0.23026705322579491</v>
      </c>
      <c r="AK245" s="1">
        <f t="shared" si="122"/>
        <v>-0.23338004505576776</v>
      </c>
      <c r="AL245" s="1">
        <f t="shared" si="123"/>
        <v>-0.98040024960846472</v>
      </c>
      <c r="AM245" s="1">
        <f t="shared" si="124"/>
        <v>-0.53364523497771887</v>
      </c>
      <c r="AN245" s="1">
        <f t="shared" ref="AN245:AT260" si="130">$AU245+$AB$7*SIN(AO245)</f>
        <v>-0.76071463419540275</v>
      </c>
      <c r="AO245" s="1">
        <f t="shared" si="130"/>
        <v>-0.7607024382764408</v>
      </c>
      <c r="AP245" s="1">
        <f t="shared" si="130"/>
        <v>-0.76064250836787517</v>
      </c>
      <c r="AQ245" s="1">
        <f t="shared" si="130"/>
        <v>-0.760348066558302</v>
      </c>
      <c r="AR245" s="1">
        <f t="shared" si="130"/>
        <v>-0.75890263928155477</v>
      </c>
      <c r="AS245" s="1">
        <f t="shared" si="130"/>
        <v>-0.75183546564509196</v>
      </c>
      <c r="AT245" s="1">
        <f t="shared" si="130"/>
        <v>-0.71792714964407334</v>
      </c>
      <c r="AU245" s="1">
        <f t="shared" si="126"/>
        <v>-0.56702812675841496</v>
      </c>
    </row>
    <row r="246" spans="1:47" x14ac:dyDescent="0.2">
      <c r="A246" s="1" t="s">
        <v>179</v>
      </c>
      <c r="C246" s="54">
        <v>50488.792999999998</v>
      </c>
      <c r="D246" s="54"/>
      <c r="E246" s="1">
        <f t="shared" si="110"/>
        <v>6798.9416334487478</v>
      </c>
      <c r="F246" s="1">
        <f t="shared" si="111"/>
        <v>6799</v>
      </c>
      <c r="G246" s="1">
        <f t="shared" si="112"/>
        <v>-4.011999999784166E-2</v>
      </c>
      <c r="I246" s="1">
        <f t="shared" si="129"/>
        <v>-4.011999999784166E-2</v>
      </c>
      <c r="Q246" s="112">
        <f t="shared" si="113"/>
        <v>35470.292999999998</v>
      </c>
      <c r="S246" s="2">
        <v>0.1</v>
      </c>
      <c r="Z246" s="1">
        <f t="shared" si="114"/>
        <v>6799</v>
      </c>
      <c r="AA246" s="1">
        <f t="shared" si="115"/>
        <v>-4.0886050053842535E-2</v>
      </c>
      <c r="AB246" s="1">
        <f t="shared" si="116"/>
        <v>-3.4092201109372527E-2</v>
      </c>
      <c r="AC246" s="1">
        <f t="shared" si="117"/>
        <v>-4.011999999784166E-2</v>
      </c>
      <c r="AE246" s="1">
        <f t="shared" si="118"/>
        <v>5.868326882989435E-8</v>
      </c>
      <c r="AF246" s="1">
        <f t="shared" si="127"/>
        <v>-4.011999999784166E-2</v>
      </c>
      <c r="AG246" s="2"/>
      <c r="AH246" s="1">
        <f t="shared" si="119"/>
        <v>-6.0277988884691299E-3</v>
      </c>
      <c r="AI246" s="1">
        <f t="shared" si="120"/>
        <v>1.1567592305456245</v>
      </c>
      <c r="AJ246" s="1">
        <f t="shared" si="121"/>
        <v>-0.23178697764684975</v>
      </c>
      <c r="AK246" s="1">
        <f t="shared" si="122"/>
        <v>-0.23313544257163907</v>
      </c>
      <c r="AL246" s="1">
        <f t="shared" si="123"/>
        <v>-0.97883806371627424</v>
      </c>
      <c r="AM246" s="1">
        <f t="shared" si="124"/>
        <v>-0.53264212246064613</v>
      </c>
      <c r="AN246" s="1">
        <f t="shared" si="130"/>
        <v>-0.75941833426824135</v>
      </c>
      <c r="AO246" s="1">
        <f t="shared" si="130"/>
        <v>-0.75940607319977405</v>
      </c>
      <c r="AP246" s="1">
        <f t="shared" si="130"/>
        <v>-0.75934589735196489</v>
      </c>
      <c r="AQ246" s="1">
        <f t="shared" si="130"/>
        <v>-0.75905061134915319</v>
      </c>
      <c r="AR246" s="1">
        <f t="shared" si="130"/>
        <v>-0.75760282431868697</v>
      </c>
      <c r="AS246" s="1">
        <f t="shared" si="130"/>
        <v>-0.75053277042609667</v>
      </c>
      <c r="AT246" s="1">
        <f t="shared" si="130"/>
        <v>-0.71665010674075003</v>
      </c>
      <c r="AU246" s="1">
        <f t="shared" si="126"/>
        <v>-0.56599579622708962</v>
      </c>
    </row>
    <row r="247" spans="1:47" x14ac:dyDescent="0.2">
      <c r="A247" s="1" t="s">
        <v>179</v>
      </c>
      <c r="C247" s="54">
        <v>50504.591</v>
      </c>
      <c r="D247" s="54"/>
      <c r="E247" s="1">
        <f t="shared" si="110"/>
        <v>6821.9245541039927</v>
      </c>
      <c r="F247" s="1">
        <f t="shared" si="111"/>
        <v>6822</v>
      </c>
      <c r="G247" s="1">
        <f t="shared" si="112"/>
        <v>-5.1859999999578577E-2</v>
      </c>
      <c r="I247" s="1">
        <f t="shared" si="129"/>
        <v>-5.1859999999578577E-2</v>
      </c>
      <c r="Q247" s="112">
        <f t="shared" si="113"/>
        <v>35486.091</v>
      </c>
      <c r="S247" s="2">
        <v>0.1</v>
      </c>
      <c r="Z247" s="1">
        <f t="shared" si="114"/>
        <v>6822</v>
      </c>
      <c r="AA247" s="1">
        <f t="shared" si="115"/>
        <v>-4.1155335355300908E-2</v>
      </c>
      <c r="AB247" s="1">
        <f t="shared" si="116"/>
        <v>-4.565413774821328E-2</v>
      </c>
      <c r="AC247" s="1">
        <f t="shared" si="117"/>
        <v>-5.1859999999578577E-2</v>
      </c>
      <c r="AE247" s="1">
        <f t="shared" si="118"/>
        <v>1.1458984514644835E-5</v>
      </c>
      <c r="AF247" s="1">
        <f t="shared" si="127"/>
        <v>-5.1859999999578577E-2</v>
      </c>
      <c r="AG247" s="2"/>
      <c r="AH247" s="1">
        <f t="shared" si="119"/>
        <v>-6.2058622513652987E-3</v>
      </c>
      <c r="AI247" s="1">
        <f t="shared" si="120"/>
        <v>1.1609383054481242</v>
      </c>
      <c r="AJ247" s="1">
        <f t="shared" si="121"/>
        <v>-0.24929301093572129</v>
      </c>
      <c r="AK247" s="1">
        <f t="shared" si="122"/>
        <v>-0.23027039059292143</v>
      </c>
      <c r="AL247" s="1">
        <f t="shared" si="123"/>
        <v>-0.96080220262976668</v>
      </c>
      <c r="AM247" s="1">
        <f t="shared" si="124"/>
        <v>-0.52112076476995883</v>
      </c>
      <c r="AN247" s="1">
        <f t="shared" si="130"/>
        <v>-0.74448157666521964</v>
      </c>
      <c r="AO247" s="1">
        <f t="shared" si="130"/>
        <v>-0.74446855938612866</v>
      </c>
      <c r="AP247" s="1">
        <f t="shared" si="130"/>
        <v>-0.74440555849956369</v>
      </c>
      <c r="AQ247" s="1">
        <f t="shared" si="130"/>
        <v>-0.74410069914141519</v>
      </c>
      <c r="AR247" s="1">
        <f t="shared" si="130"/>
        <v>-0.74262670068533587</v>
      </c>
      <c r="AS247" s="1">
        <f t="shared" si="130"/>
        <v>-0.73552779458489059</v>
      </c>
      <c r="AT247" s="1">
        <f t="shared" si="130"/>
        <v>-0.70195263933878116</v>
      </c>
      <c r="AU247" s="1">
        <f t="shared" si="126"/>
        <v>-0.55412399511685706</v>
      </c>
    </row>
    <row r="248" spans="1:47" x14ac:dyDescent="0.2">
      <c r="A248" s="1" t="s">
        <v>193</v>
      </c>
      <c r="C248" s="54">
        <v>50509.413999999997</v>
      </c>
      <c r="D248" s="54">
        <v>2E-3</v>
      </c>
      <c r="E248" s="1">
        <f t="shared" si="110"/>
        <v>6828.9410515289937</v>
      </c>
      <c r="F248" s="1">
        <f t="shared" si="111"/>
        <v>6829</v>
      </c>
      <c r="G248" s="1">
        <f t="shared" si="112"/>
        <v>-4.0520000002288725E-2</v>
      </c>
      <c r="I248" s="1">
        <f t="shared" si="129"/>
        <v>-4.0520000002288725E-2</v>
      </c>
      <c r="Q248" s="112">
        <f t="shared" si="113"/>
        <v>35490.913999999997</v>
      </c>
      <c r="S248" s="2">
        <v>0.1</v>
      </c>
      <c r="Z248" s="1">
        <f t="shared" si="114"/>
        <v>6829</v>
      </c>
      <c r="AA248" s="1">
        <f t="shared" si="115"/>
        <v>-4.1237139397908656E-2</v>
      </c>
      <c r="AB248" s="1">
        <f t="shared" si="116"/>
        <v>-3.426009104502286E-2</v>
      </c>
      <c r="AC248" s="1">
        <f t="shared" si="117"/>
        <v>-4.0520000002288725E-2</v>
      </c>
      <c r="AE248" s="1">
        <f t="shared" si="118"/>
        <v>5.1428891275012022E-8</v>
      </c>
      <c r="AF248" s="1">
        <f t="shared" si="127"/>
        <v>-4.0520000002288725E-2</v>
      </c>
      <c r="AG248" s="2"/>
      <c r="AH248" s="1">
        <f t="shared" si="119"/>
        <v>-6.2599089572658653E-3</v>
      </c>
      <c r="AI248" s="1">
        <f t="shared" si="120"/>
        <v>1.1622057894051503</v>
      </c>
      <c r="AJ248" s="1">
        <f t="shared" si="121"/>
        <v>-0.25463005968745156</v>
      </c>
      <c r="AK248" s="1">
        <f t="shared" si="122"/>
        <v>-0.22937932083730281</v>
      </c>
      <c r="AL248" s="1">
        <f t="shared" si="123"/>
        <v>-0.95528721713992404</v>
      </c>
      <c r="AM248" s="1">
        <f t="shared" si="124"/>
        <v>-0.51761945086954608</v>
      </c>
      <c r="AN248" s="1">
        <f t="shared" si="130"/>
        <v>-0.73992492878053895</v>
      </c>
      <c r="AO248" s="1">
        <f t="shared" si="130"/>
        <v>-0.73991167906968147</v>
      </c>
      <c r="AP248" s="1">
        <f t="shared" si="130"/>
        <v>-0.73984782070523436</v>
      </c>
      <c r="AQ248" s="1">
        <f t="shared" si="130"/>
        <v>-0.73954010083558153</v>
      </c>
      <c r="AR248" s="1">
        <f t="shared" si="130"/>
        <v>-0.73805847316497597</v>
      </c>
      <c r="AS248" s="1">
        <f t="shared" si="130"/>
        <v>-0.73095235918481649</v>
      </c>
      <c r="AT248" s="1">
        <f t="shared" si="130"/>
        <v>-0.69747534325115701</v>
      </c>
      <c r="AU248" s="1">
        <f t="shared" si="126"/>
        <v>-0.55051083825722102</v>
      </c>
    </row>
    <row r="249" spans="1:47" x14ac:dyDescent="0.2">
      <c r="A249" s="1" t="s">
        <v>193</v>
      </c>
      <c r="C249" s="54">
        <v>50518.355000000003</v>
      </c>
      <c r="D249" s="54">
        <v>4.0000000000000001E-3</v>
      </c>
      <c r="E249" s="1">
        <f t="shared" si="110"/>
        <v>6841.9484128138811</v>
      </c>
      <c r="F249" s="1">
        <f t="shared" si="111"/>
        <v>6842</v>
      </c>
      <c r="G249" s="1">
        <f t="shared" si="112"/>
        <v>-3.5459999991871882E-2</v>
      </c>
      <c r="I249" s="1">
        <f t="shared" si="129"/>
        <v>-3.5459999991871882E-2</v>
      </c>
      <c r="Q249" s="112">
        <f t="shared" si="113"/>
        <v>35499.855000000003</v>
      </c>
      <c r="S249" s="2">
        <v>0.1</v>
      </c>
      <c r="Z249" s="1">
        <f t="shared" si="114"/>
        <v>6842</v>
      </c>
      <c r="AA249" s="1">
        <f t="shared" si="115"/>
        <v>-4.138886363579905E-2</v>
      </c>
      <c r="AB249" s="1">
        <f t="shared" si="116"/>
        <v>-2.909990887861812E-2</v>
      </c>
      <c r="AC249" s="1">
        <f t="shared" si="117"/>
        <v>-3.5459999991871882E-2</v>
      </c>
      <c r="AE249" s="1">
        <f t="shared" si="118"/>
        <v>3.5151424108281343E-6</v>
      </c>
      <c r="AF249" s="1">
        <f t="shared" si="127"/>
        <v>-3.5459999991871882E-2</v>
      </c>
      <c r="AG249" s="2"/>
      <c r="AH249" s="1">
        <f t="shared" si="119"/>
        <v>-6.3600911132537623E-3</v>
      </c>
      <c r="AI249" s="1">
        <f t="shared" si="120"/>
        <v>1.1645538379616747</v>
      </c>
      <c r="AJ249" s="1">
        <f t="shared" si="121"/>
        <v>-0.26455183247729314</v>
      </c>
      <c r="AK249" s="1">
        <f t="shared" si="122"/>
        <v>-0.22770073639848679</v>
      </c>
      <c r="AL249" s="1">
        <f t="shared" si="123"/>
        <v>-0.94501318367403031</v>
      </c>
      <c r="AM249" s="1">
        <f t="shared" si="124"/>
        <v>-0.51112329005574142</v>
      </c>
      <c r="AN249" s="1">
        <f t="shared" si="130"/>
        <v>-0.73144940745162923</v>
      </c>
      <c r="AO249" s="1">
        <f t="shared" si="130"/>
        <v>-0.7314357237317568</v>
      </c>
      <c r="AP249" s="1">
        <f t="shared" si="130"/>
        <v>-0.7313702776902582</v>
      </c>
      <c r="AQ249" s="1">
        <f t="shared" si="130"/>
        <v>-0.73105731766762339</v>
      </c>
      <c r="AR249" s="1">
        <f t="shared" si="130"/>
        <v>-0.72956196910119575</v>
      </c>
      <c r="AS249" s="1">
        <f t="shared" si="130"/>
        <v>-0.7224444383442874</v>
      </c>
      <c r="AT249" s="1">
        <f t="shared" si="130"/>
        <v>-0.68915528319535224</v>
      </c>
      <c r="AU249" s="1">
        <f t="shared" si="126"/>
        <v>-0.54380068980361074</v>
      </c>
    </row>
    <row r="250" spans="1:47" x14ac:dyDescent="0.2">
      <c r="A250" s="1" t="s">
        <v>179</v>
      </c>
      <c r="C250" s="54">
        <v>50524.538</v>
      </c>
      <c r="D250" s="54"/>
      <c r="E250" s="1">
        <f t="shared" si="110"/>
        <v>6850.9434373999866</v>
      </c>
      <c r="F250" s="1">
        <f t="shared" si="111"/>
        <v>6851</v>
      </c>
      <c r="G250" s="1">
        <f t="shared" si="112"/>
        <v>-3.8880000000062864E-2</v>
      </c>
      <c r="I250" s="1">
        <f t="shared" si="129"/>
        <v>-3.8880000000062864E-2</v>
      </c>
      <c r="Q250" s="112">
        <f t="shared" si="113"/>
        <v>35506.038</v>
      </c>
      <c r="S250" s="2">
        <v>0.1</v>
      </c>
      <c r="Z250" s="1">
        <f t="shared" si="114"/>
        <v>6851</v>
      </c>
      <c r="AA250" s="1">
        <f t="shared" si="115"/>
        <v>-4.1493748422666211E-2</v>
      </c>
      <c r="AB250" s="1">
        <f t="shared" si="116"/>
        <v>-3.2450701552705526E-2</v>
      </c>
      <c r="AC250" s="1">
        <f t="shared" si="117"/>
        <v>-3.8880000000062864E-2</v>
      </c>
      <c r="AE250" s="1">
        <f t="shared" si="118"/>
        <v>6.8316808166614866E-7</v>
      </c>
      <c r="AF250" s="1">
        <f t="shared" si="127"/>
        <v>-3.8880000000062864E-2</v>
      </c>
      <c r="AG250" s="2"/>
      <c r="AH250" s="1">
        <f t="shared" si="119"/>
        <v>-6.429298447357336E-3</v>
      </c>
      <c r="AI250" s="1">
        <f t="shared" si="120"/>
        <v>1.1661747504797018</v>
      </c>
      <c r="AJ250" s="1">
        <f t="shared" si="121"/>
        <v>-0.27142782802433563</v>
      </c>
      <c r="AK250" s="1">
        <f t="shared" si="122"/>
        <v>-0.22652051396581974</v>
      </c>
      <c r="AL250" s="1">
        <f t="shared" si="123"/>
        <v>-0.93787610835560908</v>
      </c>
      <c r="AM250" s="1">
        <f t="shared" si="124"/>
        <v>-0.50663065789882245</v>
      </c>
      <c r="AN250" s="1">
        <f t="shared" si="130"/>
        <v>-0.725571730146092</v>
      </c>
      <c r="AO250" s="1">
        <f t="shared" si="130"/>
        <v>-0.72555774442389342</v>
      </c>
      <c r="AP250" s="1">
        <f t="shared" si="130"/>
        <v>-0.72549120386981836</v>
      </c>
      <c r="AQ250" s="1">
        <f t="shared" si="130"/>
        <v>-0.72517467438537109</v>
      </c>
      <c r="AR250" s="1">
        <f t="shared" si="130"/>
        <v>-0.72367017602130057</v>
      </c>
      <c r="AS250" s="1">
        <f t="shared" si="130"/>
        <v>-0.71654625149282491</v>
      </c>
      <c r="AT250" s="1">
        <f t="shared" si="130"/>
        <v>-0.68339140335907234</v>
      </c>
      <c r="AU250" s="1">
        <f t="shared" si="126"/>
        <v>-0.53915520241265025</v>
      </c>
    </row>
    <row r="251" spans="1:47" x14ac:dyDescent="0.2">
      <c r="A251" s="1" t="s">
        <v>179</v>
      </c>
      <c r="C251" s="54">
        <v>50572.642999999996</v>
      </c>
      <c r="D251" s="54"/>
      <c r="E251" s="1">
        <f t="shared" si="110"/>
        <v>6920.9265617271358</v>
      </c>
      <c r="F251" s="1">
        <f t="shared" si="111"/>
        <v>6921</v>
      </c>
      <c r="G251" s="1">
        <f t="shared" si="112"/>
        <v>-5.0479999998060521E-2</v>
      </c>
      <c r="I251" s="1">
        <f t="shared" si="129"/>
        <v>-5.0479999998060521E-2</v>
      </c>
      <c r="Q251" s="112">
        <f t="shared" si="113"/>
        <v>35554.142999999996</v>
      </c>
      <c r="S251" s="2">
        <v>0.1</v>
      </c>
      <c r="Z251" s="1">
        <f t="shared" si="114"/>
        <v>6921</v>
      </c>
      <c r="AA251" s="1">
        <f t="shared" si="115"/>
        <v>-4.2304771949545315E-2</v>
      </c>
      <c r="AB251" s="1">
        <f t="shared" si="116"/>
        <v>-4.3517014957473697E-2</v>
      </c>
      <c r="AC251" s="1">
        <f t="shared" si="117"/>
        <v>-5.0479999998060521E-2</v>
      </c>
      <c r="AE251" s="1">
        <f t="shared" si="118"/>
        <v>6.6834353645229736E-6</v>
      </c>
      <c r="AF251" s="1">
        <f t="shared" si="127"/>
        <v>-5.0479999998060521E-2</v>
      </c>
      <c r="AG251" s="2"/>
      <c r="AH251" s="1">
        <f t="shared" si="119"/>
        <v>-6.9629850405868226E-3</v>
      </c>
      <c r="AI251" s="1">
        <f t="shared" si="120"/>
        <v>1.1786331136549717</v>
      </c>
      <c r="AJ251" s="1">
        <f t="shared" si="121"/>
        <v>-0.32504778826659325</v>
      </c>
      <c r="AK251" s="1">
        <f t="shared" si="122"/>
        <v>-0.21683127461291243</v>
      </c>
      <c r="AL251" s="1">
        <f t="shared" si="123"/>
        <v>-0.88169009141608301</v>
      </c>
      <c r="AM251" s="1">
        <f t="shared" si="124"/>
        <v>-0.47181327520878064</v>
      </c>
      <c r="AN251" s="1">
        <f t="shared" si="130"/>
        <v>-0.67957937820704617</v>
      </c>
      <c r="AO251" s="1">
        <f t="shared" si="130"/>
        <v>-0.6795630252296716</v>
      </c>
      <c r="AP251" s="1">
        <f t="shared" si="130"/>
        <v>-0.67948819443173158</v>
      </c>
      <c r="AQ251" s="1">
        <f t="shared" si="130"/>
        <v>-0.67914582833927228</v>
      </c>
      <c r="AR251" s="1">
        <f t="shared" si="130"/>
        <v>-0.67758063861534557</v>
      </c>
      <c r="AS251" s="1">
        <f t="shared" si="130"/>
        <v>-0.67044999075974343</v>
      </c>
      <c r="AT251" s="1">
        <f t="shared" si="130"/>
        <v>-0.63845684655335333</v>
      </c>
      <c r="AU251" s="1">
        <f t="shared" si="126"/>
        <v>-0.50302363381628989</v>
      </c>
    </row>
    <row r="252" spans="1:47" x14ac:dyDescent="0.2">
      <c r="A252" s="1" t="s">
        <v>179</v>
      </c>
      <c r="C252" s="54">
        <v>50578.826000000001</v>
      </c>
      <c r="D252" s="54"/>
      <c r="E252" s="1">
        <f t="shared" si="110"/>
        <v>6929.9215863132522</v>
      </c>
      <c r="F252" s="1">
        <f t="shared" si="111"/>
        <v>6930</v>
      </c>
      <c r="G252" s="1">
        <f t="shared" si="112"/>
        <v>-5.3899999998975545E-2</v>
      </c>
      <c r="I252" s="1">
        <f t="shared" si="129"/>
        <v>-5.3899999998975545E-2</v>
      </c>
      <c r="Q252" s="112">
        <f t="shared" si="113"/>
        <v>35560.326000000001</v>
      </c>
      <c r="S252" s="2">
        <v>0.1</v>
      </c>
      <c r="Z252" s="1">
        <f t="shared" si="114"/>
        <v>6930</v>
      </c>
      <c r="AA252" s="1">
        <f t="shared" si="115"/>
        <v>-4.2408384137675004E-2</v>
      </c>
      <c r="AB252" s="1">
        <f t="shared" si="116"/>
        <v>-4.6869040529005354E-2</v>
      </c>
      <c r="AC252" s="1">
        <f t="shared" si="117"/>
        <v>-5.3899999998975545E-2</v>
      </c>
      <c r="AE252" s="1">
        <f t="shared" si="118"/>
        <v>1.3205723510369419E-5</v>
      </c>
      <c r="AF252" s="1">
        <f t="shared" si="127"/>
        <v>-5.3899999998975545E-2</v>
      </c>
      <c r="AG252" s="2"/>
      <c r="AH252" s="1">
        <f t="shared" si="119"/>
        <v>-7.0309594699701911E-3</v>
      </c>
      <c r="AI252" s="1">
        <f t="shared" si="120"/>
        <v>1.1802134339868682</v>
      </c>
      <c r="AJ252" s="1">
        <f t="shared" si="121"/>
        <v>-0.33195240022545369</v>
      </c>
      <c r="AK252" s="1">
        <f t="shared" si="122"/>
        <v>-0.21551962591604276</v>
      </c>
      <c r="AL252" s="1">
        <f t="shared" si="123"/>
        <v>-0.8743797641233817</v>
      </c>
      <c r="AM252" s="1">
        <f t="shared" si="124"/>
        <v>-0.46735211738978194</v>
      </c>
      <c r="AN252" s="1">
        <f t="shared" si="130"/>
        <v>-0.67363078519539199</v>
      </c>
      <c r="AO252" s="1">
        <f t="shared" si="130"/>
        <v>-0.67361412874030568</v>
      </c>
      <c r="AP252" s="1">
        <f t="shared" si="130"/>
        <v>-0.67353827248647669</v>
      </c>
      <c r="AQ252" s="1">
        <f t="shared" si="130"/>
        <v>-0.67319286860285621</v>
      </c>
      <c r="AR252" s="1">
        <f t="shared" si="130"/>
        <v>-0.67162130726113412</v>
      </c>
      <c r="AS252" s="1">
        <f t="shared" si="130"/>
        <v>-0.6644954135665313</v>
      </c>
      <c r="AT252" s="1">
        <f t="shared" si="130"/>
        <v>-0.63266647546260302</v>
      </c>
      <c r="AU252" s="1">
        <f t="shared" si="126"/>
        <v>-0.49837814642532852</v>
      </c>
    </row>
    <row r="253" spans="1:47" x14ac:dyDescent="0.2">
      <c r="A253" s="1" t="s">
        <v>194</v>
      </c>
      <c r="C253" s="54">
        <v>50597.396000000001</v>
      </c>
      <c r="D253" s="54">
        <v>4.0000000000000001E-3</v>
      </c>
      <c r="E253" s="1">
        <f t="shared" si="110"/>
        <v>6956.9372108586267</v>
      </c>
      <c r="F253" s="1">
        <f t="shared" si="111"/>
        <v>6957</v>
      </c>
      <c r="G253" s="1">
        <f t="shared" si="112"/>
        <v>-4.3159999993804377E-2</v>
      </c>
      <c r="I253" s="1">
        <f t="shared" si="129"/>
        <v>-4.3159999993804377E-2</v>
      </c>
      <c r="Q253" s="112">
        <f t="shared" si="113"/>
        <v>35578.896000000001</v>
      </c>
      <c r="S253" s="2">
        <v>0.1</v>
      </c>
      <c r="Z253" s="1">
        <f t="shared" si="114"/>
        <v>6957</v>
      </c>
      <c r="AA253" s="1">
        <f t="shared" si="115"/>
        <v>-4.2718228439506283E-2</v>
      </c>
      <c r="AB253" s="1">
        <f t="shared" si="116"/>
        <v>-3.5926082365622468E-2</v>
      </c>
      <c r="AC253" s="1">
        <f t="shared" si="117"/>
        <v>-4.3159999993804377E-2</v>
      </c>
      <c r="AE253" s="1">
        <f t="shared" si="118"/>
        <v>1.9516210618695389E-8</v>
      </c>
      <c r="AF253" s="1">
        <f t="shared" si="127"/>
        <v>-4.3159999993804377E-2</v>
      </c>
      <c r="AG253" s="2"/>
      <c r="AH253" s="1">
        <f t="shared" si="119"/>
        <v>-7.2339176281819113E-3</v>
      </c>
      <c r="AI253" s="1">
        <f t="shared" si="120"/>
        <v>1.1849210742353136</v>
      </c>
      <c r="AJ253" s="1">
        <f t="shared" si="121"/>
        <v>-0.3526680447237821</v>
      </c>
      <c r="AK253" s="1">
        <f t="shared" si="122"/>
        <v>-0.21149417781108751</v>
      </c>
      <c r="AL253" s="1">
        <f t="shared" si="123"/>
        <v>-0.85233153290677788</v>
      </c>
      <c r="AM253" s="1">
        <f t="shared" si="124"/>
        <v>-0.45398844666180305</v>
      </c>
      <c r="AN253" s="1">
        <f t="shared" si="130"/>
        <v>-0.65573737487517192</v>
      </c>
      <c r="AO253" s="1">
        <f t="shared" si="130"/>
        <v>-0.65571981493264131</v>
      </c>
      <c r="AP253" s="1">
        <f t="shared" si="130"/>
        <v>-0.65564095763943886</v>
      </c>
      <c r="AQ253" s="1">
        <f t="shared" si="130"/>
        <v>-0.65528688827830828</v>
      </c>
      <c r="AR253" s="1">
        <f t="shared" si="130"/>
        <v>-0.65369830180722599</v>
      </c>
      <c r="AS253" s="1">
        <f t="shared" si="130"/>
        <v>-0.64659447435852768</v>
      </c>
      <c r="AT253" s="1">
        <f t="shared" si="130"/>
        <v>-0.61527807326401762</v>
      </c>
      <c r="AU253" s="1">
        <f t="shared" si="126"/>
        <v>-0.48444168425244705</v>
      </c>
    </row>
    <row r="254" spans="1:47" x14ac:dyDescent="0.2">
      <c r="A254" s="1" t="s">
        <v>195</v>
      </c>
      <c r="C254" s="54">
        <v>50859.292000000001</v>
      </c>
      <c r="D254" s="54">
        <v>8.0000000000000002E-3</v>
      </c>
      <c r="E254" s="1">
        <f t="shared" si="110"/>
        <v>7337.9433501120247</v>
      </c>
      <c r="F254" s="1">
        <f t="shared" si="111"/>
        <v>7338</v>
      </c>
      <c r="G254" s="1">
        <f t="shared" si="112"/>
        <v>-3.8939999998547137E-2</v>
      </c>
      <c r="I254" s="1">
        <f t="shared" si="129"/>
        <v>-3.8939999998547137E-2</v>
      </c>
      <c r="Q254" s="112">
        <f t="shared" si="113"/>
        <v>35840.792000000001</v>
      </c>
      <c r="S254" s="2">
        <v>0.1</v>
      </c>
      <c r="Z254" s="1">
        <f t="shared" si="114"/>
        <v>7338</v>
      </c>
      <c r="AA254" s="1">
        <f t="shared" si="115"/>
        <v>-4.6874411546425958E-2</v>
      </c>
      <c r="AB254" s="1">
        <f t="shared" si="116"/>
        <v>-2.9053842303019529E-2</v>
      </c>
      <c r="AC254" s="1">
        <f t="shared" si="117"/>
        <v>-3.8939999998547137E-2</v>
      </c>
      <c r="AE254" s="1">
        <f t="shared" si="118"/>
        <v>6.2954886611112802E-6</v>
      </c>
      <c r="AF254" s="1">
        <f t="shared" si="127"/>
        <v>-3.8939999998547137E-2</v>
      </c>
      <c r="AG254" s="2"/>
      <c r="AH254" s="1">
        <f t="shared" si="119"/>
        <v>-9.8861576955276056E-3</v>
      </c>
      <c r="AI254" s="1">
        <f t="shared" si="120"/>
        <v>1.2433087119413393</v>
      </c>
      <c r="AJ254" s="1">
        <f t="shared" si="121"/>
        <v>-0.63593988905957965</v>
      </c>
      <c r="AK254" s="1">
        <f t="shared" si="122"/>
        <v>-0.14045092252376501</v>
      </c>
      <c r="AL254" s="1">
        <f t="shared" si="123"/>
        <v>-0.52352655627136901</v>
      </c>
      <c r="AM254" s="1">
        <f t="shared" si="124"/>
        <v>-0.26791049058491018</v>
      </c>
      <c r="AN254" s="1">
        <f t="shared" si="130"/>
        <v>-0.39619212667074022</v>
      </c>
      <c r="AO254" s="1">
        <f t="shared" si="130"/>
        <v>-0.39616708245136811</v>
      </c>
      <c r="AP254" s="1">
        <f t="shared" si="130"/>
        <v>-0.39607045480971925</v>
      </c>
      <c r="AQ254" s="1">
        <f t="shared" si="130"/>
        <v>-0.39569767477266021</v>
      </c>
      <c r="AR254" s="1">
        <f t="shared" si="130"/>
        <v>-0.39426006884924575</v>
      </c>
      <c r="AS254" s="1">
        <f t="shared" si="130"/>
        <v>-0.38872402683438545</v>
      </c>
      <c r="AT254" s="1">
        <f t="shared" si="130"/>
        <v>-0.36752017180148572</v>
      </c>
      <c r="AU254" s="1">
        <f t="shared" si="126"/>
        <v>-0.28778271803511135</v>
      </c>
    </row>
    <row r="255" spans="1:47" x14ac:dyDescent="0.2">
      <c r="A255" s="1" t="s">
        <v>196</v>
      </c>
      <c r="C255" s="54">
        <v>50863.411999999997</v>
      </c>
      <c r="D255" s="54">
        <v>6.0000000000000001E-3</v>
      </c>
      <c r="E255" s="1">
        <f t="shared" si="110"/>
        <v>7343.9371235706585</v>
      </c>
      <c r="F255" s="1">
        <f t="shared" si="111"/>
        <v>7344</v>
      </c>
      <c r="G255" s="1">
        <f t="shared" si="112"/>
        <v>-4.3219999999564607E-2</v>
      </c>
      <c r="I255" s="1">
        <f t="shared" si="129"/>
        <v>-4.3219999999564607E-2</v>
      </c>
      <c r="Q255" s="112">
        <f t="shared" si="113"/>
        <v>35844.911999999997</v>
      </c>
      <c r="S255" s="2">
        <v>0.1</v>
      </c>
      <c r="Z255" s="1">
        <f t="shared" si="114"/>
        <v>7344</v>
      </c>
      <c r="AA255" s="1">
        <f t="shared" si="115"/>
        <v>-4.693576499094361E-2</v>
      </c>
      <c r="AB255" s="1">
        <f t="shared" si="116"/>
        <v>-3.3296108185061839E-2</v>
      </c>
      <c r="AC255" s="1">
        <f t="shared" si="117"/>
        <v>-4.3219999999564607E-2</v>
      </c>
      <c r="AE255" s="1">
        <f t="shared" si="118"/>
        <v>1.3806909471157804E-6</v>
      </c>
      <c r="AF255" s="1">
        <f t="shared" si="127"/>
        <v>-4.3219999999564607E-2</v>
      </c>
      <c r="AG255" s="2"/>
      <c r="AH255" s="1">
        <f t="shared" si="119"/>
        <v>-9.9238918145027662E-3</v>
      </c>
      <c r="AI255" s="1">
        <f t="shared" si="120"/>
        <v>1.2440662437177059</v>
      </c>
      <c r="AJ255" s="1">
        <f t="shared" si="121"/>
        <v>-0.64011260694185546</v>
      </c>
      <c r="AK255" s="1">
        <f t="shared" si="122"/>
        <v>-0.13913036915734711</v>
      </c>
      <c r="AL255" s="1">
        <f t="shared" si="123"/>
        <v>-0.51810752470448396</v>
      </c>
      <c r="AM255" s="1">
        <f t="shared" si="124"/>
        <v>-0.26500859591898468</v>
      </c>
      <c r="AN255" s="1">
        <f t="shared" si="130"/>
        <v>-0.39201038132228067</v>
      </c>
      <c r="AO255" s="1">
        <f t="shared" si="130"/>
        <v>-0.39198535784483518</v>
      </c>
      <c r="AP255" s="1">
        <f t="shared" si="130"/>
        <v>-0.39188897794250432</v>
      </c>
      <c r="AQ255" s="1">
        <f t="shared" si="130"/>
        <v>-0.3915177989800025</v>
      </c>
      <c r="AR255" s="1">
        <f t="shared" si="130"/>
        <v>-0.39008884248252168</v>
      </c>
      <c r="AS255" s="1">
        <f t="shared" si="130"/>
        <v>-0.3845954716711617</v>
      </c>
      <c r="AT255" s="1">
        <f t="shared" si="130"/>
        <v>-0.36358852037011768</v>
      </c>
      <c r="AU255" s="1">
        <f t="shared" si="126"/>
        <v>-0.2846857264411371</v>
      </c>
    </row>
    <row r="256" spans="1:47" x14ac:dyDescent="0.2">
      <c r="A256" s="1" t="s">
        <v>179</v>
      </c>
      <c r="C256" s="54">
        <v>50871.663</v>
      </c>
      <c r="D256" s="54"/>
      <c r="E256" s="1">
        <f t="shared" si="110"/>
        <v>7355.9406732811585</v>
      </c>
      <c r="F256" s="1">
        <f t="shared" si="111"/>
        <v>7356</v>
      </c>
      <c r="G256" s="1">
        <f t="shared" si="112"/>
        <v>-4.0779999995720573E-2</v>
      </c>
      <c r="I256" s="1">
        <f t="shared" si="129"/>
        <v>-4.0779999995720573E-2</v>
      </c>
      <c r="Q256" s="112">
        <f t="shared" si="113"/>
        <v>35853.163</v>
      </c>
      <c r="S256" s="2">
        <v>0.1</v>
      </c>
      <c r="Z256" s="1">
        <f t="shared" si="114"/>
        <v>7356</v>
      </c>
      <c r="AA256" s="1">
        <f t="shared" si="115"/>
        <v>-4.7058012204927335E-2</v>
      </c>
      <c r="AB256" s="1">
        <f t="shared" si="116"/>
        <v>-3.0781093588848087E-2</v>
      </c>
      <c r="AC256" s="1">
        <f t="shared" si="117"/>
        <v>-4.0779999995720573E-2</v>
      </c>
      <c r="AE256" s="1">
        <f t="shared" si="118"/>
        <v>3.941343729894917E-6</v>
      </c>
      <c r="AF256" s="1">
        <f t="shared" si="127"/>
        <v>-4.0779999995720573E-2</v>
      </c>
      <c r="AG256" s="2"/>
      <c r="AH256" s="1">
        <f t="shared" si="119"/>
        <v>-9.9989064068724855E-3</v>
      </c>
      <c r="AI256" s="1">
        <f t="shared" si="120"/>
        <v>1.2455624679602189</v>
      </c>
      <c r="AJ256" s="1">
        <f t="shared" si="121"/>
        <v>-0.64841650242814186</v>
      </c>
      <c r="AK256" s="1">
        <f t="shared" si="122"/>
        <v>-0.13647221429146933</v>
      </c>
      <c r="AL256" s="1">
        <f t="shared" si="123"/>
        <v>-0.50724979235262535</v>
      </c>
      <c r="AM256" s="1">
        <f t="shared" si="124"/>
        <v>-0.25920675297328044</v>
      </c>
      <c r="AN256" s="1">
        <f t="shared" si="130"/>
        <v>-0.38363930859724432</v>
      </c>
      <c r="AO256" s="1">
        <f t="shared" si="130"/>
        <v>-0.3836143439309545</v>
      </c>
      <c r="AP256" s="1">
        <f t="shared" si="130"/>
        <v>-0.38351851871973658</v>
      </c>
      <c r="AQ256" s="1">
        <f t="shared" si="130"/>
        <v>-0.38315073441240693</v>
      </c>
      <c r="AR256" s="1">
        <f t="shared" si="130"/>
        <v>-0.38173965628903667</v>
      </c>
      <c r="AS256" s="1">
        <f t="shared" si="130"/>
        <v>-0.37633314835634563</v>
      </c>
      <c r="AT256" s="1">
        <f t="shared" si="130"/>
        <v>-0.35572295516739127</v>
      </c>
      <c r="AU256" s="1">
        <f t="shared" si="126"/>
        <v>-0.27849174325318948</v>
      </c>
    </row>
    <row r="257" spans="1:47" x14ac:dyDescent="0.2">
      <c r="A257" s="1" t="s">
        <v>179</v>
      </c>
      <c r="C257" s="54">
        <v>50897.773000000001</v>
      </c>
      <c r="D257" s="54"/>
      <c r="E257" s="1">
        <f t="shared" si="110"/>
        <v>7393.9254851755995</v>
      </c>
      <c r="F257" s="1">
        <f t="shared" si="111"/>
        <v>7394</v>
      </c>
      <c r="G257" s="1">
        <f t="shared" si="112"/>
        <v>-5.1219999993918464E-2</v>
      </c>
      <c r="I257" s="1">
        <f t="shared" si="129"/>
        <v>-5.1219999993918464E-2</v>
      </c>
      <c r="Q257" s="112">
        <f t="shared" si="113"/>
        <v>35879.273000000001</v>
      </c>
      <c r="S257" s="2">
        <v>0.1</v>
      </c>
      <c r="Z257" s="1">
        <f t="shared" si="114"/>
        <v>7394</v>
      </c>
      <c r="AA257" s="1">
        <f t="shared" si="115"/>
        <v>-4.7440989826248968E-2</v>
      </c>
      <c r="AB257" s="1">
        <f t="shared" si="116"/>
        <v>-4.0987632897155478E-2</v>
      </c>
      <c r="AC257" s="1">
        <f t="shared" si="117"/>
        <v>-5.1219999993918464E-2</v>
      </c>
      <c r="AE257" s="1">
        <f t="shared" si="118"/>
        <v>1.4280917847349432E-6</v>
      </c>
      <c r="AF257" s="1">
        <f t="shared" si="127"/>
        <v>-5.1219999993918464E-2</v>
      </c>
      <c r="AG257" s="2"/>
      <c r="AH257" s="1">
        <f t="shared" si="119"/>
        <v>-1.0232367096762984E-2</v>
      </c>
      <c r="AI257" s="1">
        <f t="shared" si="120"/>
        <v>1.2501302957856397</v>
      </c>
      <c r="AJ257" s="1">
        <f t="shared" si="121"/>
        <v>-0.67432788154125167</v>
      </c>
      <c r="AK257" s="1">
        <f t="shared" si="122"/>
        <v>-0.12790788120564989</v>
      </c>
      <c r="AL257" s="1">
        <f t="shared" si="123"/>
        <v>-0.47269822461127281</v>
      </c>
      <c r="AM257" s="1">
        <f t="shared" si="124"/>
        <v>-0.24085061390872198</v>
      </c>
      <c r="AN257" s="1">
        <f t="shared" si="130"/>
        <v>-0.35706598388692418</v>
      </c>
      <c r="AO257" s="1">
        <f t="shared" si="130"/>
        <v>-0.35704136106093964</v>
      </c>
      <c r="AP257" s="1">
        <f t="shared" si="130"/>
        <v>-0.35694781792058605</v>
      </c>
      <c r="AQ257" s="1">
        <f t="shared" si="130"/>
        <v>-0.35659247337443006</v>
      </c>
      <c r="AR257" s="1">
        <f t="shared" si="130"/>
        <v>-0.35524304574719656</v>
      </c>
      <c r="AS257" s="1">
        <f t="shared" si="130"/>
        <v>-0.35012469013224101</v>
      </c>
      <c r="AT257" s="1">
        <f t="shared" si="130"/>
        <v>-0.33079609071987032</v>
      </c>
      <c r="AU257" s="1">
        <f t="shared" si="126"/>
        <v>-0.25887746315802218</v>
      </c>
    </row>
    <row r="258" spans="1:47" x14ac:dyDescent="0.2">
      <c r="A258" s="1" t="s">
        <v>179</v>
      </c>
      <c r="C258" s="54">
        <v>50921.828999999998</v>
      </c>
      <c r="D258" s="54"/>
      <c r="E258" s="1">
        <f t="shared" si="110"/>
        <v>7428.9221391370138</v>
      </c>
      <c r="F258" s="1">
        <f t="shared" si="111"/>
        <v>7429</v>
      </c>
      <c r="G258" s="1">
        <f t="shared" si="112"/>
        <v>-5.3520000001299195E-2</v>
      </c>
      <c r="I258" s="1">
        <f t="shared" si="129"/>
        <v>-5.3520000001299195E-2</v>
      </c>
      <c r="Q258" s="112">
        <f t="shared" si="113"/>
        <v>35903.328999999998</v>
      </c>
      <c r="S258" s="2">
        <v>0.1</v>
      </c>
      <c r="Z258" s="1">
        <f t="shared" si="114"/>
        <v>7429</v>
      </c>
      <c r="AA258" s="1">
        <f t="shared" si="115"/>
        <v>-4.7787974738499904E-2</v>
      </c>
      <c r="AB258" s="1">
        <f t="shared" si="116"/>
        <v>-4.3078289634619842E-2</v>
      </c>
      <c r="AC258" s="1">
        <f t="shared" si="117"/>
        <v>-5.3520000001299195E-2</v>
      </c>
      <c r="AE258" s="1">
        <f t="shared" si="118"/>
        <v>3.2856113613369281E-6</v>
      </c>
      <c r="AF258" s="1">
        <f t="shared" si="127"/>
        <v>-5.3520000001299195E-2</v>
      </c>
      <c r="AG258" s="2"/>
      <c r="AH258" s="1">
        <f t="shared" si="119"/>
        <v>-1.0441710366679353E-2</v>
      </c>
      <c r="AI258" s="1">
        <f t="shared" si="120"/>
        <v>1.2540995860687056</v>
      </c>
      <c r="AJ258" s="1">
        <f t="shared" si="121"/>
        <v>-0.69763829686302392</v>
      </c>
      <c r="AK258" s="1">
        <f t="shared" si="122"/>
        <v>-0.11982900860827808</v>
      </c>
      <c r="AL258" s="1">
        <f t="shared" si="123"/>
        <v>-0.44065656392074837</v>
      </c>
      <c r="AM258" s="1">
        <f t="shared" si="124"/>
        <v>-0.22396414474904439</v>
      </c>
      <c r="AN258" s="1">
        <f t="shared" si="130"/>
        <v>-0.33250696241126654</v>
      </c>
      <c r="AO258" s="1">
        <f t="shared" si="130"/>
        <v>-0.3324828687970186</v>
      </c>
      <c r="AP258" s="1">
        <f t="shared" si="130"/>
        <v>-0.33239213971979131</v>
      </c>
      <c r="AQ258" s="1">
        <f t="shared" si="130"/>
        <v>-0.33205050764852173</v>
      </c>
      <c r="AR258" s="1">
        <f t="shared" si="130"/>
        <v>-0.33076448379897755</v>
      </c>
      <c r="AS258" s="1">
        <f t="shared" si="130"/>
        <v>-0.32592850216921732</v>
      </c>
      <c r="AT258" s="1">
        <f t="shared" si="130"/>
        <v>-0.30781261142088023</v>
      </c>
      <c r="AU258" s="1">
        <f t="shared" si="126"/>
        <v>-0.240811678859842</v>
      </c>
    </row>
    <row r="259" spans="1:47" x14ac:dyDescent="0.2">
      <c r="A259" s="1" t="s">
        <v>179</v>
      </c>
      <c r="C259" s="54">
        <v>50926.641000000003</v>
      </c>
      <c r="D259" s="54"/>
      <c r="E259" s="1">
        <f t="shared" si="110"/>
        <v>7435.9226337688115</v>
      </c>
      <c r="F259" s="1">
        <f t="shared" si="111"/>
        <v>7436</v>
      </c>
      <c r="G259" s="1">
        <f t="shared" si="112"/>
        <v>-5.3179999995336402E-2</v>
      </c>
      <c r="I259" s="1">
        <f t="shared" si="129"/>
        <v>-5.3179999995336402E-2</v>
      </c>
      <c r="Q259" s="112">
        <f t="shared" si="113"/>
        <v>35908.141000000003</v>
      </c>
      <c r="S259" s="2">
        <v>0.1</v>
      </c>
      <c r="Z259" s="1">
        <f t="shared" si="114"/>
        <v>7436</v>
      </c>
      <c r="AA259" s="1">
        <f t="shared" si="115"/>
        <v>-4.7856688586457329E-2</v>
      </c>
      <c r="AB259" s="1">
        <f t="shared" si="116"/>
        <v>-4.26970959023866E-2</v>
      </c>
      <c r="AC259" s="1">
        <f t="shared" si="117"/>
        <v>-5.3179999995336402E-2</v>
      </c>
      <c r="AE259" s="1">
        <f t="shared" si="118"/>
        <v>2.833764435590211E-6</v>
      </c>
      <c r="AF259" s="1">
        <f t="shared" si="127"/>
        <v>-5.3179999995336402E-2</v>
      </c>
      <c r="AG259" s="2"/>
      <c r="AH259" s="1">
        <f t="shared" si="119"/>
        <v>-1.0482904092949802E-2</v>
      </c>
      <c r="AI259" s="1">
        <f t="shared" si="120"/>
        <v>1.254865109455396</v>
      </c>
      <c r="AJ259" s="1">
        <f t="shared" si="121"/>
        <v>-0.70223231041769807</v>
      </c>
      <c r="AK259" s="1">
        <f t="shared" si="122"/>
        <v>-0.11819207641216618</v>
      </c>
      <c r="AL259" s="1">
        <f t="shared" si="123"/>
        <v>-0.43422418632587051</v>
      </c>
      <c r="AM259" s="1">
        <f t="shared" si="124"/>
        <v>-0.2205890515999494</v>
      </c>
      <c r="AN259" s="1">
        <f t="shared" si="130"/>
        <v>-0.32758595472105356</v>
      </c>
      <c r="AO259" s="1">
        <f t="shared" si="130"/>
        <v>-0.32756199200814434</v>
      </c>
      <c r="AP259" s="1">
        <f t="shared" si="130"/>
        <v>-0.32747190781082447</v>
      </c>
      <c r="AQ259" s="1">
        <f t="shared" si="130"/>
        <v>-0.32713327453988017</v>
      </c>
      <c r="AR259" s="1">
        <f t="shared" si="130"/>
        <v>-0.32586067419962977</v>
      </c>
      <c r="AS259" s="1">
        <f t="shared" si="130"/>
        <v>-0.32108304795203013</v>
      </c>
      <c r="AT259" s="1">
        <f t="shared" si="130"/>
        <v>-0.30321324007297057</v>
      </c>
      <c r="AU259" s="1">
        <f t="shared" si="126"/>
        <v>-0.23719852200020597</v>
      </c>
    </row>
    <row r="260" spans="1:47" x14ac:dyDescent="0.2">
      <c r="A260" s="1" t="s">
        <v>179</v>
      </c>
      <c r="C260" s="54">
        <v>50950.705999999998</v>
      </c>
      <c r="D260" s="54"/>
      <c r="E260" s="1">
        <f t="shared" si="110"/>
        <v>7470.9323809246716</v>
      </c>
      <c r="F260" s="1">
        <f t="shared" si="111"/>
        <v>7471</v>
      </c>
      <c r="G260" s="1">
        <f t="shared" si="112"/>
        <v>-4.6479999997245613E-2</v>
      </c>
      <c r="I260" s="1">
        <f t="shared" si="129"/>
        <v>-4.6479999997245613E-2</v>
      </c>
      <c r="Q260" s="112">
        <f t="shared" si="113"/>
        <v>35932.205999999998</v>
      </c>
      <c r="S260" s="2">
        <v>0.1</v>
      </c>
      <c r="Z260" s="1">
        <f t="shared" si="114"/>
        <v>7471</v>
      </c>
      <c r="AA260" s="1">
        <f t="shared" si="115"/>
        <v>-4.8196744486423609E-2</v>
      </c>
      <c r="AB260" s="1">
        <f t="shared" si="116"/>
        <v>-3.5794599578864689E-2</v>
      </c>
      <c r="AC260" s="1">
        <f t="shared" si="117"/>
        <v>-4.6479999997245613E-2</v>
      </c>
      <c r="AE260" s="1">
        <f t="shared" si="118"/>
        <v>2.9472116411230182E-7</v>
      </c>
      <c r="AF260" s="1">
        <f t="shared" si="127"/>
        <v>-4.6479999997245613E-2</v>
      </c>
      <c r="AG260" s="2"/>
      <c r="AH260" s="1">
        <f t="shared" si="119"/>
        <v>-1.0685400418380921E-2</v>
      </c>
      <c r="AI260" s="1">
        <f t="shared" si="120"/>
        <v>1.2585465806083547</v>
      </c>
      <c r="AJ260" s="1">
        <f t="shared" si="121"/>
        <v>-0.72484207558884428</v>
      </c>
      <c r="AK260" s="1">
        <f t="shared" si="122"/>
        <v>-0.10990567137349135</v>
      </c>
      <c r="AL260" s="1">
        <f t="shared" si="123"/>
        <v>-0.40194722112713827</v>
      </c>
      <c r="AM260" s="1">
        <f t="shared" si="124"/>
        <v>-0.203723853461035</v>
      </c>
      <c r="AN260" s="1">
        <f t="shared" si="130"/>
        <v>-0.30293697059534264</v>
      </c>
      <c r="AO260" s="1">
        <f t="shared" si="130"/>
        <v>-0.30291378855980844</v>
      </c>
      <c r="AP260" s="1">
        <f t="shared" si="130"/>
        <v>-0.30282733679127688</v>
      </c>
      <c r="AQ260" s="1">
        <f t="shared" si="130"/>
        <v>-0.30250495651200665</v>
      </c>
      <c r="AR260" s="1">
        <f t="shared" si="130"/>
        <v>-0.30130307996480121</v>
      </c>
      <c r="AS260" s="1">
        <f t="shared" si="130"/>
        <v>-0.29682626144555702</v>
      </c>
      <c r="AT260" s="1">
        <f t="shared" si="130"/>
        <v>-0.28020371400052041</v>
      </c>
      <c r="AU260" s="1">
        <f t="shared" si="126"/>
        <v>-0.21913273770202579</v>
      </c>
    </row>
    <row r="261" spans="1:47" x14ac:dyDescent="0.2">
      <c r="A261" s="1" t="s">
        <v>198</v>
      </c>
      <c r="C261" s="54">
        <v>51177.540999999997</v>
      </c>
      <c r="D261" s="54">
        <v>4.0000000000000001E-3</v>
      </c>
      <c r="E261" s="1">
        <f t="shared" si="110"/>
        <v>7800.9317990049167</v>
      </c>
      <c r="F261" s="1">
        <f t="shared" si="111"/>
        <v>7801</v>
      </c>
      <c r="G261" s="1">
        <f t="shared" si="112"/>
        <v>-4.6880000001692679E-2</v>
      </c>
      <c r="I261" s="1">
        <f t="shared" si="129"/>
        <v>-4.6880000001692679E-2</v>
      </c>
      <c r="Q261" s="112">
        <f t="shared" si="113"/>
        <v>36159.040999999997</v>
      </c>
      <c r="S261" s="2">
        <v>0.1</v>
      </c>
      <c r="Z261" s="1">
        <f t="shared" si="114"/>
        <v>7801</v>
      </c>
      <c r="AA261" s="1">
        <f t="shared" si="115"/>
        <v>-5.1079574856067331E-2</v>
      </c>
      <c r="AB261" s="1">
        <f t="shared" si="116"/>
        <v>-3.4605397220360476E-2</v>
      </c>
      <c r="AC261" s="1">
        <f t="shared" si="117"/>
        <v>-4.6880000001692679E-2</v>
      </c>
      <c r="AE261" s="1">
        <f t="shared" si="118"/>
        <v>1.7636428957495879E-6</v>
      </c>
      <c r="AF261" s="1">
        <f t="shared" si="127"/>
        <v>-4.6880000001692679E-2</v>
      </c>
      <c r="AG261" s="2"/>
      <c r="AH261" s="1">
        <f t="shared" si="119"/>
        <v>-1.2274602781332205E-2</v>
      </c>
      <c r="AI261" s="1">
        <f t="shared" si="120"/>
        <v>1.2797868140278901</v>
      </c>
      <c r="AJ261" s="1">
        <f t="shared" si="121"/>
        <v>-0.90107116139741017</v>
      </c>
      <c r="AK261" s="1">
        <f t="shared" si="122"/>
        <v>-2.5395464958395744E-2</v>
      </c>
      <c r="AL261" s="1">
        <f t="shared" si="123"/>
        <v>-9.0519154881365887E-2</v>
      </c>
      <c r="AM261" s="1">
        <f t="shared" si="124"/>
        <v>-4.5290506465566781E-2</v>
      </c>
      <c r="AN261" s="1">
        <f t="shared" ref="AN261:AT276" si="131">$AU261+$AB$7*SIN(AO261)</f>
        <v>-6.7840674179175622E-2</v>
      </c>
      <c r="AO261" s="1">
        <f t="shared" si="131"/>
        <v>-6.7834022161752328E-2</v>
      </c>
      <c r="AP261" s="1">
        <f t="shared" si="131"/>
        <v>-6.7810289630183262E-2</v>
      </c>
      <c r="AQ261" s="1">
        <f t="shared" si="131"/>
        <v>-6.7725618928625886E-2</v>
      </c>
      <c r="AR261" s="1">
        <f t="shared" si="131"/>
        <v>-6.7423542694169045E-2</v>
      </c>
      <c r="AS261" s="1">
        <f t="shared" si="131"/>
        <v>-6.6345887550192051E-2</v>
      </c>
      <c r="AT261" s="1">
        <f t="shared" si="131"/>
        <v>-6.250197911480615E-2</v>
      </c>
      <c r="AU261" s="1">
        <f t="shared" si="126"/>
        <v>-4.8798200033466799E-2</v>
      </c>
    </row>
    <row r="262" spans="1:47" x14ac:dyDescent="0.2">
      <c r="A262" s="1" t="s">
        <v>179</v>
      </c>
      <c r="C262" s="54">
        <v>51212.589</v>
      </c>
      <c r="D262" s="54"/>
      <c r="E262" s="1">
        <f t="shared" si="110"/>
        <v>7851.9196077860897</v>
      </c>
      <c r="F262" s="1">
        <f t="shared" si="111"/>
        <v>7852</v>
      </c>
      <c r="G262" s="1">
        <f t="shared" si="112"/>
        <v>-5.5260000000998843E-2</v>
      </c>
      <c r="I262" s="1">
        <f t="shared" si="129"/>
        <v>-5.5260000000998843E-2</v>
      </c>
      <c r="Q262" s="112">
        <f t="shared" si="113"/>
        <v>36194.089</v>
      </c>
      <c r="S262" s="2">
        <v>0.1</v>
      </c>
      <c r="Z262" s="1">
        <f t="shared" si="114"/>
        <v>7852</v>
      </c>
      <c r="AA262" s="1">
        <f t="shared" si="115"/>
        <v>-5.1467290601380652E-2</v>
      </c>
      <c r="AB262" s="1">
        <f t="shared" si="116"/>
        <v>-4.2797063401500357E-2</v>
      </c>
      <c r="AC262" s="1">
        <f t="shared" si="117"/>
        <v>-5.5260000000998843E-2</v>
      </c>
      <c r="AE262" s="1">
        <f t="shared" si="118"/>
        <v>1.4384644589952179E-6</v>
      </c>
      <c r="AF262" s="1">
        <f t="shared" si="127"/>
        <v>-5.5260000000998843E-2</v>
      </c>
      <c r="AG262" s="2"/>
      <c r="AH262" s="1">
        <f t="shared" si="119"/>
        <v>-1.246293659949849E-2</v>
      </c>
      <c r="AI262" s="1">
        <f t="shared" si="120"/>
        <v>1.2806926721510044</v>
      </c>
      <c r="AJ262" s="1">
        <f t="shared" si="121"/>
        <v>-0.92115762480361196</v>
      </c>
      <c r="AK262" s="1">
        <f t="shared" si="122"/>
        <v>-1.171386977301013E-2</v>
      </c>
      <c r="AL262" s="1">
        <f t="shared" si="123"/>
        <v>-4.1707810330415172E-2</v>
      </c>
      <c r="AM262" s="1">
        <f t="shared" si="124"/>
        <v>-2.0856928710523085E-2</v>
      </c>
      <c r="AN262" s="1">
        <f t="shared" si="131"/>
        <v>-3.1251048784782548E-2</v>
      </c>
      <c r="AO262" s="1">
        <f t="shared" si="131"/>
        <v>-3.1247953312259401E-2</v>
      </c>
      <c r="AP262" s="1">
        <f t="shared" si="131"/>
        <v>-3.1236929545344523E-2</v>
      </c>
      <c r="AQ262" s="1">
        <f t="shared" si="131"/>
        <v>-3.1197671131436316E-2</v>
      </c>
      <c r="AR262" s="1">
        <f t="shared" si="131"/>
        <v>-3.1057862409724239E-2</v>
      </c>
      <c r="AS262" s="1">
        <f t="shared" si="131"/>
        <v>-3.0559974598164136E-2</v>
      </c>
      <c r="AT262" s="1">
        <f t="shared" si="131"/>
        <v>-2.8786953678415245E-2</v>
      </c>
      <c r="AU262" s="1">
        <f t="shared" si="126"/>
        <v>-2.2473771484690097E-2</v>
      </c>
    </row>
    <row r="263" spans="1:47" x14ac:dyDescent="0.2">
      <c r="A263" s="1" t="s">
        <v>179</v>
      </c>
      <c r="C263" s="54">
        <v>51214.648999999998</v>
      </c>
      <c r="D263" s="54"/>
      <c r="E263" s="1">
        <f t="shared" si="110"/>
        <v>7854.9164945154062</v>
      </c>
      <c r="F263" s="1">
        <f t="shared" si="111"/>
        <v>7855</v>
      </c>
      <c r="G263" s="1">
        <f t="shared" si="112"/>
        <v>-5.73999999978696E-2</v>
      </c>
      <c r="I263" s="1">
        <f t="shared" si="129"/>
        <v>-5.73999999978696E-2</v>
      </c>
      <c r="Q263" s="112">
        <f t="shared" si="113"/>
        <v>36196.148999999998</v>
      </c>
      <c r="S263" s="2">
        <v>0.1</v>
      </c>
      <c r="Z263" s="1">
        <f t="shared" si="114"/>
        <v>7855</v>
      </c>
      <c r="AA263" s="1">
        <f t="shared" si="115"/>
        <v>-5.1489579080690753E-2</v>
      </c>
      <c r="AB263" s="1">
        <f t="shared" si="116"/>
        <v>-4.4926498745613483E-2</v>
      </c>
      <c r="AC263" s="1">
        <f t="shared" si="117"/>
        <v>-5.73999999978696E-2</v>
      </c>
      <c r="AE263" s="1">
        <f t="shared" si="118"/>
        <v>3.4933075418225234E-6</v>
      </c>
      <c r="AF263" s="1">
        <f t="shared" si="127"/>
        <v>-5.73999999978696E-2</v>
      </c>
      <c r="AG263" s="2"/>
      <c r="AH263" s="1">
        <f t="shared" si="119"/>
        <v>-1.247350125225612E-2</v>
      </c>
      <c r="AI263" s="1">
        <f t="shared" si="120"/>
        <v>1.2807251688167427</v>
      </c>
      <c r="AJ263" s="1">
        <f t="shared" si="121"/>
        <v>-0.92227200615886817</v>
      </c>
      <c r="AK263" s="1">
        <f t="shared" si="122"/>
        <v>-1.0907361603138476E-2</v>
      </c>
      <c r="AL263" s="1">
        <f t="shared" si="123"/>
        <v>-3.8834700299971568E-2</v>
      </c>
      <c r="AM263" s="1">
        <f t="shared" si="124"/>
        <v>-1.9419790848487266E-2</v>
      </c>
      <c r="AN263" s="1">
        <f t="shared" si="131"/>
        <v>-2.9098023568016222E-2</v>
      </c>
      <c r="AO263" s="1">
        <f t="shared" si="131"/>
        <v>-2.909514031083776E-2</v>
      </c>
      <c r="AP263" s="1">
        <f t="shared" si="131"/>
        <v>-2.9084872963765954E-2</v>
      </c>
      <c r="AQ263" s="1">
        <f t="shared" si="131"/>
        <v>-2.9048310722669245E-2</v>
      </c>
      <c r="AR263" s="1">
        <f t="shared" si="131"/>
        <v>-2.8918112120300529E-2</v>
      </c>
      <c r="AS263" s="1">
        <f t="shared" si="131"/>
        <v>-2.84544772194192E-2</v>
      </c>
      <c r="AT263" s="1">
        <f t="shared" si="131"/>
        <v>-2.6803530597585092E-2</v>
      </c>
      <c r="AU263" s="1">
        <f t="shared" si="126"/>
        <v>-2.0925275687702971E-2</v>
      </c>
    </row>
    <row r="264" spans="1:47" x14ac:dyDescent="0.2">
      <c r="A264" s="1" t="s">
        <v>179</v>
      </c>
      <c r="C264" s="54">
        <v>51223.591999999997</v>
      </c>
      <c r="D264" s="54"/>
      <c r="E264" s="1">
        <f t="shared" si="110"/>
        <v>7867.926765399051</v>
      </c>
      <c r="F264" s="1">
        <f t="shared" si="111"/>
        <v>7868</v>
      </c>
      <c r="G264" s="1">
        <f t="shared" si="112"/>
        <v>-5.0340000001597218E-2</v>
      </c>
      <c r="I264" s="1">
        <f t="shared" si="129"/>
        <v>-5.0340000001597218E-2</v>
      </c>
      <c r="Q264" s="112">
        <f t="shared" si="113"/>
        <v>36205.091999999997</v>
      </c>
      <c r="S264" s="2">
        <v>0.1</v>
      </c>
      <c r="Z264" s="1">
        <f t="shared" si="114"/>
        <v>7868</v>
      </c>
      <c r="AA264" s="1">
        <f t="shared" si="115"/>
        <v>-5.1585490570430229E-2</v>
      </c>
      <c r="AB264" s="1">
        <f t="shared" si="116"/>
        <v>-3.7821384701838455E-2</v>
      </c>
      <c r="AC264" s="1">
        <f t="shared" si="117"/>
        <v>-5.0340000001597218E-2</v>
      </c>
      <c r="AE264" s="1">
        <f t="shared" si="118"/>
        <v>1.5512467570519756E-7</v>
      </c>
      <c r="AF264" s="1">
        <f t="shared" si="127"/>
        <v>-5.0340000001597218E-2</v>
      </c>
      <c r="AG264" s="2"/>
      <c r="AH264" s="1">
        <f t="shared" si="119"/>
        <v>-1.2518615299758763E-2</v>
      </c>
      <c r="AI264" s="1">
        <f t="shared" si="120"/>
        <v>1.280839217795779</v>
      </c>
      <c r="AJ264" s="1">
        <f t="shared" si="121"/>
        <v>-0.92701346001964535</v>
      </c>
      <c r="AK264" s="1">
        <f t="shared" si="122"/>
        <v>-7.4111194960874323E-3</v>
      </c>
      <c r="AL264" s="1">
        <f t="shared" si="123"/>
        <v>-2.6383066906154325E-2</v>
      </c>
      <c r="AM264" s="1">
        <f t="shared" si="124"/>
        <v>-1.3192298688077499E-2</v>
      </c>
      <c r="AN264" s="1">
        <f t="shared" si="131"/>
        <v>-1.97676899504204E-2</v>
      </c>
      <c r="AO264" s="1">
        <f t="shared" si="131"/>
        <v>-1.9765728720394046E-2</v>
      </c>
      <c r="AP264" s="1">
        <f t="shared" si="131"/>
        <v>-1.9758746325226138E-2</v>
      </c>
      <c r="AQ264" s="1">
        <f t="shared" si="131"/>
        <v>-1.9733887524222806E-2</v>
      </c>
      <c r="AR264" s="1">
        <f t="shared" si="131"/>
        <v>-1.9645385043066895E-2</v>
      </c>
      <c r="AS264" s="1">
        <f t="shared" si="131"/>
        <v>-1.9330299121028384E-2</v>
      </c>
      <c r="AT264" s="1">
        <f t="shared" si="131"/>
        <v>-1.8208547761323027E-2</v>
      </c>
      <c r="AU264" s="1">
        <f t="shared" si="126"/>
        <v>-1.4215127234092684E-2</v>
      </c>
    </row>
    <row r="265" spans="1:47" x14ac:dyDescent="0.2">
      <c r="A265" s="1" t="s">
        <v>199</v>
      </c>
      <c r="B265" s="1" t="s">
        <v>97</v>
      </c>
      <c r="C265" s="54">
        <v>51241.459900000002</v>
      </c>
      <c r="D265" s="54">
        <v>2E-3</v>
      </c>
      <c r="E265" s="1">
        <f t="shared" si="110"/>
        <v>7893.9209752975121</v>
      </c>
      <c r="F265" s="1">
        <f t="shared" si="111"/>
        <v>7894</v>
      </c>
      <c r="G265" s="1">
        <f t="shared" si="112"/>
        <v>-5.431999999564141E-2</v>
      </c>
      <c r="K265" s="1">
        <f>G265</f>
        <v>-5.431999999564141E-2</v>
      </c>
      <c r="Q265" s="112">
        <f t="shared" si="113"/>
        <v>36222.959900000002</v>
      </c>
      <c r="S265" s="2">
        <v>1</v>
      </c>
      <c r="T265" s="1" t="s">
        <v>70</v>
      </c>
      <c r="Z265" s="1">
        <f t="shared" si="114"/>
        <v>7894</v>
      </c>
      <c r="AA265" s="1">
        <f t="shared" si="115"/>
        <v>-5.1774019712058542E-2</v>
      </c>
      <c r="AB265" s="1">
        <f t="shared" si="116"/>
        <v>-4.1714422133711446E-2</v>
      </c>
      <c r="AC265" s="1">
        <f t="shared" si="117"/>
        <v>-5.431999999564141E-2</v>
      </c>
      <c r="AE265" s="1">
        <f t="shared" si="118"/>
        <v>6.482015604392705E-6</v>
      </c>
      <c r="AF265" s="1">
        <f t="shared" si="127"/>
        <v>-5.431999999564141E-2</v>
      </c>
      <c r="AG265" s="2"/>
      <c r="AH265" s="1">
        <f t="shared" si="119"/>
        <v>-1.2605577861929968E-2</v>
      </c>
      <c r="AI265" s="1">
        <f t="shared" si="120"/>
        <v>1.2809366817799468</v>
      </c>
      <c r="AJ265" s="1">
        <f t="shared" si="121"/>
        <v>-0.93606607361331962</v>
      </c>
      <c r="AK265" s="1">
        <f t="shared" si="122"/>
        <v>-4.1445723917670873E-4</v>
      </c>
      <c r="AL265" s="1">
        <f t="shared" si="123"/>
        <v>-1.4752681489424184E-3</v>
      </c>
      <c r="AM265" s="1">
        <f t="shared" si="124"/>
        <v>-7.3763420825446199E-4</v>
      </c>
      <c r="AN265" s="1">
        <f t="shared" si="131"/>
        <v>-1.1053265259338702E-3</v>
      </c>
      <c r="AO265" s="1">
        <f t="shared" si="131"/>
        <v>-1.1052167428661965E-3</v>
      </c>
      <c r="AP265" s="1">
        <f t="shared" si="131"/>
        <v>-1.1048259679252463E-3</v>
      </c>
      <c r="AQ265" s="1">
        <f t="shared" si="131"/>
        <v>-1.1034349970081431E-3</v>
      </c>
      <c r="AR265" s="1">
        <f t="shared" si="131"/>
        <v>-1.0984838092969768E-3</v>
      </c>
      <c r="AS265" s="1">
        <f t="shared" si="131"/>
        <v>-1.0808599617046287E-3</v>
      </c>
      <c r="AT265" s="1">
        <f t="shared" si="131"/>
        <v>-1.0181275409650436E-3</v>
      </c>
      <c r="AU265" s="1">
        <f t="shared" si="126"/>
        <v>-7.9483032687299726E-4</v>
      </c>
    </row>
    <row r="266" spans="1:47" x14ac:dyDescent="0.2">
      <c r="A266" s="1" t="s">
        <v>199</v>
      </c>
      <c r="B266" s="1" t="s">
        <v>97</v>
      </c>
      <c r="C266" s="54">
        <v>51241.459900000002</v>
      </c>
      <c r="D266" s="54">
        <v>2E-3</v>
      </c>
      <c r="E266" s="1">
        <f t="shared" si="110"/>
        <v>7893.9209752975121</v>
      </c>
      <c r="F266" s="1">
        <f t="shared" si="111"/>
        <v>7894</v>
      </c>
      <c r="G266" s="56">
        <f t="shared" si="112"/>
        <v>-5.431999999564141E-2</v>
      </c>
      <c r="K266" s="1">
        <f>G266</f>
        <v>-5.431999999564141E-2</v>
      </c>
      <c r="M266" s="56"/>
      <c r="Q266" s="112">
        <f t="shared" si="113"/>
        <v>36222.959900000002</v>
      </c>
      <c r="S266" s="2">
        <v>1</v>
      </c>
      <c r="T266" s="1" t="s">
        <v>70</v>
      </c>
      <c r="Z266" s="1">
        <f t="shared" si="114"/>
        <v>7894</v>
      </c>
      <c r="AA266" s="1">
        <f t="shared" si="115"/>
        <v>-5.1774019712058542E-2</v>
      </c>
      <c r="AB266" s="1">
        <f t="shared" si="116"/>
        <v>-4.1714422133711446E-2</v>
      </c>
      <c r="AC266" s="1">
        <f t="shared" si="117"/>
        <v>-5.431999999564141E-2</v>
      </c>
      <c r="AE266" s="1">
        <f t="shared" si="118"/>
        <v>6.482015604392705E-6</v>
      </c>
      <c r="AF266" s="1">
        <f t="shared" si="127"/>
        <v>-5.431999999564141E-2</v>
      </c>
      <c r="AG266" s="2"/>
      <c r="AH266" s="1">
        <f t="shared" si="119"/>
        <v>-1.2605577861929968E-2</v>
      </c>
      <c r="AI266" s="1">
        <f t="shared" si="120"/>
        <v>1.2809366817799468</v>
      </c>
      <c r="AJ266" s="1">
        <f t="shared" si="121"/>
        <v>-0.93606607361331962</v>
      </c>
      <c r="AK266" s="1">
        <f t="shared" si="122"/>
        <v>-4.1445723917670873E-4</v>
      </c>
      <c r="AL266" s="1">
        <f t="shared" si="123"/>
        <v>-1.4752681489424184E-3</v>
      </c>
      <c r="AM266" s="1">
        <f t="shared" si="124"/>
        <v>-7.3763420825446199E-4</v>
      </c>
      <c r="AN266" s="1">
        <f t="shared" si="131"/>
        <v>-1.1053265259338702E-3</v>
      </c>
      <c r="AO266" s="1">
        <f t="shared" si="131"/>
        <v>-1.1052167428661965E-3</v>
      </c>
      <c r="AP266" s="1">
        <f t="shared" si="131"/>
        <v>-1.1048259679252463E-3</v>
      </c>
      <c r="AQ266" s="1">
        <f t="shared" si="131"/>
        <v>-1.1034349970081431E-3</v>
      </c>
      <c r="AR266" s="1">
        <f t="shared" si="131"/>
        <v>-1.0984838092969768E-3</v>
      </c>
      <c r="AS266" s="1">
        <f t="shared" si="131"/>
        <v>-1.0808599617046287E-3</v>
      </c>
      <c r="AT266" s="1">
        <f t="shared" si="131"/>
        <v>-1.0181275409650436E-3</v>
      </c>
      <c r="AU266" s="1">
        <f t="shared" si="126"/>
        <v>-7.9483032687299726E-4</v>
      </c>
    </row>
    <row r="267" spans="1:47" x14ac:dyDescent="0.2">
      <c r="A267" s="1" t="s">
        <v>179</v>
      </c>
      <c r="C267" s="54">
        <v>51245.582000000002</v>
      </c>
      <c r="D267" s="54"/>
      <c r="E267" s="1">
        <f t="shared" si="110"/>
        <v>7899.9178038348582</v>
      </c>
      <c r="F267" s="1">
        <f t="shared" si="111"/>
        <v>7900</v>
      </c>
      <c r="G267" s="1">
        <f t="shared" si="112"/>
        <v>-5.6499999998777639E-2</v>
      </c>
      <c r="I267" s="1">
        <f>G267</f>
        <v>-5.6499999998777639E-2</v>
      </c>
      <c r="Q267" s="112">
        <f t="shared" si="113"/>
        <v>36227.082000000002</v>
      </c>
      <c r="S267" s="2">
        <v>0.1</v>
      </c>
      <c r="Z267" s="1">
        <f t="shared" si="114"/>
        <v>7900</v>
      </c>
      <c r="AA267" s="1">
        <f t="shared" si="115"/>
        <v>-5.1816899200119185E-2</v>
      </c>
      <c r="AB267" s="1">
        <f t="shared" si="116"/>
        <v>-4.3874975730670451E-2</v>
      </c>
      <c r="AC267" s="1">
        <f t="shared" si="117"/>
        <v>-5.6499999998777639E-2</v>
      </c>
      <c r="AE267" s="1">
        <f t="shared" si="118"/>
        <v>2.1931433090395455E-6</v>
      </c>
      <c r="AF267" s="1">
        <f t="shared" si="127"/>
        <v>-5.6499999998777639E-2</v>
      </c>
      <c r="AG267" s="2"/>
      <c r="AH267" s="1">
        <f t="shared" si="119"/>
        <v>-1.262502426810719E-2</v>
      </c>
      <c r="AI267" s="1">
        <f t="shared" si="120"/>
        <v>1.2809344227668877</v>
      </c>
      <c r="AJ267" s="1">
        <f t="shared" si="121"/>
        <v>-0.93807297382166588</v>
      </c>
      <c r="AK267" s="1">
        <f t="shared" si="122"/>
        <v>1.2004369895461339E-3</v>
      </c>
      <c r="AL267" s="1">
        <f t="shared" si="123"/>
        <v>4.272988947673125E-3</v>
      </c>
      <c r="AM267" s="1">
        <f t="shared" si="124"/>
        <v>2.136497724596207E-3</v>
      </c>
      <c r="AN267" s="1">
        <f t="shared" si="131"/>
        <v>3.201486325547545E-3</v>
      </c>
      <c r="AO267" s="1">
        <f t="shared" si="131"/>
        <v>3.2011683560363956E-3</v>
      </c>
      <c r="AP267" s="1">
        <f t="shared" si="131"/>
        <v>3.2000365323395386E-3</v>
      </c>
      <c r="AQ267" s="1">
        <f t="shared" si="131"/>
        <v>3.1960077659790131E-3</v>
      </c>
      <c r="AR267" s="1">
        <f t="shared" si="131"/>
        <v>3.1816672304726102E-3</v>
      </c>
      <c r="AS267" s="1">
        <f t="shared" si="131"/>
        <v>3.1306215954325402E-3</v>
      </c>
      <c r="AT267" s="1">
        <f t="shared" si="131"/>
        <v>2.9489229469128889E-3</v>
      </c>
      <c r="AU267" s="1">
        <f t="shared" si="126"/>
        <v>2.3021612671003666E-3</v>
      </c>
    </row>
    <row r="268" spans="1:47" x14ac:dyDescent="0.2">
      <c r="A268" s="1" t="s">
        <v>179</v>
      </c>
      <c r="C268" s="54">
        <v>51245.59</v>
      </c>
      <c r="D268" s="54"/>
      <c r="E268" s="1">
        <f t="shared" si="110"/>
        <v>7899.9294422299154</v>
      </c>
      <c r="F268" s="1">
        <f t="shared" si="111"/>
        <v>7900</v>
      </c>
      <c r="G268" s="1">
        <f t="shared" si="112"/>
        <v>-4.8500000004423782E-2</v>
      </c>
      <c r="I268" s="1">
        <f>G268</f>
        <v>-4.8500000004423782E-2</v>
      </c>
      <c r="Q268" s="112">
        <f t="shared" si="113"/>
        <v>36227.089999999997</v>
      </c>
      <c r="S268" s="2">
        <v>0.1</v>
      </c>
      <c r="Z268" s="1">
        <f t="shared" si="114"/>
        <v>7900</v>
      </c>
      <c r="AA268" s="1">
        <f t="shared" si="115"/>
        <v>-5.1816899200119185E-2</v>
      </c>
      <c r="AB268" s="1">
        <f t="shared" si="116"/>
        <v>-3.5874975736316594E-2</v>
      </c>
      <c r="AC268" s="1">
        <f t="shared" si="117"/>
        <v>-4.8500000004423782E-2</v>
      </c>
      <c r="AE268" s="1">
        <f t="shared" si="118"/>
        <v>1.1001820274404808E-6</v>
      </c>
      <c r="AF268" s="1">
        <f t="shared" si="127"/>
        <v>-4.8500000004423782E-2</v>
      </c>
      <c r="AG268" s="2"/>
      <c r="AH268" s="1">
        <f t="shared" si="119"/>
        <v>-1.262502426810719E-2</v>
      </c>
      <c r="AI268" s="1">
        <f t="shared" si="120"/>
        <v>1.2809344227668877</v>
      </c>
      <c r="AJ268" s="1">
        <f t="shared" si="121"/>
        <v>-0.93807297382166588</v>
      </c>
      <c r="AK268" s="1">
        <f t="shared" si="122"/>
        <v>1.2004369895461339E-3</v>
      </c>
      <c r="AL268" s="1">
        <f t="shared" si="123"/>
        <v>4.272988947673125E-3</v>
      </c>
      <c r="AM268" s="1">
        <f t="shared" si="124"/>
        <v>2.136497724596207E-3</v>
      </c>
      <c r="AN268" s="1">
        <f t="shared" si="131"/>
        <v>3.201486325547545E-3</v>
      </c>
      <c r="AO268" s="1">
        <f t="shared" si="131"/>
        <v>3.2011683560363956E-3</v>
      </c>
      <c r="AP268" s="1">
        <f t="shared" si="131"/>
        <v>3.2000365323395386E-3</v>
      </c>
      <c r="AQ268" s="1">
        <f t="shared" si="131"/>
        <v>3.1960077659790131E-3</v>
      </c>
      <c r="AR268" s="1">
        <f t="shared" si="131"/>
        <v>3.1816672304726102E-3</v>
      </c>
      <c r="AS268" s="1">
        <f t="shared" si="131"/>
        <v>3.1306215954325402E-3</v>
      </c>
      <c r="AT268" s="1">
        <f t="shared" si="131"/>
        <v>2.9489229469128889E-3</v>
      </c>
      <c r="AU268" s="1">
        <f t="shared" si="126"/>
        <v>2.3021612671003666E-3</v>
      </c>
    </row>
    <row r="269" spans="1:47" x14ac:dyDescent="0.2">
      <c r="A269" s="55" t="s">
        <v>179</v>
      </c>
      <c r="C269" s="54">
        <v>51245.593000000001</v>
      </c>
      <c r="D269" s="54"/>
      <c r="E269" s="1">
        <f t="shared" si="110"/>
        <v>7899.9338066280707</v>
      </c>
      <c r="F269" s="1">
        <f t="shared" si="111"/>
        <v>7900</v>
      </c>
      <c r="G269" s="1">
        <f t="shared" si="112"/>
        <v>-4.5500000000174623E-2</v>
      </c>
      <c r="I269" s="1">
        <f>G269</f>
        <v>-4.5500000000174623E-2</v>
      </c>
      <c r="Q269" s="112">
        <f t="shared" si="113"/>
        <v>36227.093000000001</v>
      </c>
      <c r="S269" s="2">
        <v>0.1</v>
      </c>
      <c r="Z269" s="1">
        <f t="shared" si="114"/>
        <v>7900</v>
      </c>
      <c r="AA269" s="1">
        <f t="shared" si="115"/>
        <v>-5.1816899200119185E-2</v>
      </c>
      <c r="AB269" s="1">
        <f t="shared" si="116"/>
        <v>-3.2874975732067435E-2</v>
      </c>
      <c r="AC269" s="1">
        <f t="shared" si="117"/>
        <v>-4.5500000000174623E-2</v>
      </c>
      <c r="AE269" s="1">
        <f t="shared" si="118"/>
        <v>3.9903215502260241E-6</v>
      </c>
      <c r="AF269" s="1">
        <f t="shared" si="127"/>
        <v>-4.5500000000174623E-2</v>
      </c>
      <c r="AG269" s="2"/>
      <c r="AH269" s="1">
        <f t="shared" si="119"/>
        <v>-1.262502426810719E-2</v>
      </c>
      <c r="AI269" s="1">
        <f t="shared" si="120"/>
        <v>1.2809344227668877</v>
      </c>
      <c r="AJ269" s="1">
        <f t="shared" si="121"/>
        <v>-0.93807297382166588</v>
      </c>
      <c r="AK269" s="1">
        <f t="shared" si="122"/>
        <v>1.2004369895461339E-3</v>
      </c>
      <c r="AL269" s="1">
        <f t="shared" si="123"/>
        <v>4.272988947673125E-3</v>
      </c>
      <c r="AM269" s="1">
        <f t="shared" si="124"/>
        <v>2.136497724596207E-3</v>
      </c>
      <c r="AN269" s="1">
        <f t="shared" si="131"/>
        <v>3.201486325547545E-3</v>
      </c>
      <c r="AO269" s="1">
        <f t="shared" si="131"/>
        <v>3.2011683560363956E-3</v>
      </c>
      <c r="AP269" s="1">
        <f t="shared" si="131"/>
        <v>3.2000365323395386E-3</v>
      </c>
      <c r="AQ269" s="1">
        <f t="shared" si="131"/>
        <v>3.1960077659790131E-3</v>
      </c>
      <c r="AR269" s="1">
        <f t="shared" si="131"/>
        <v>3.1816672304726102E-3</v>
      </c>
      <c r="AS269" s="1">
        <f t="shared" si="131"/>
        <v>3.1306215954325402E-3</v>
      </c>
      <c r="AT269" s="1">
        <f t="shared" si="131"/>
        <v>2.9489229469128889E-3</v>
      </c>
      <c r="AU269" s="1">
        <f t="shared" si="126"/>
        <v>2.3021612671003666E-3</v>
      </c>
    </row>
    <row r="270" spans="1:47" x14ac:dyDescent="0.2">
      <c r="A270" s="55" t="s">
        <v>179</v>
      </c>
      <c r="B270" s="55"/>
      <c r="C270" s="58">
        <v>51253.834000000003</v>
      </c>
      <c r="D270" s="58"/>
      <c r="E270" s="1">
        <f t="shared" si="110"/>
        <v>7911.9228083447369</v>
      </c>
      <c r="F270" s="1">
        <f t="shared" si="111"/>
        <v>7912</v>
      </c>
      <c r="G270" s="1">
        <f t="shared" si="112"/>
        <v>-5.30599999910919E-2</v>
      </c>
      <c r="I270" s="1">
        <f>G270</f>
        <v>-5.30599999910919E-2</v>
      </c>
      <c r="Q270" s="112">
        <f t="shared" si="113"/>
        <v>36235.334000000003</v>
      </c>
      <c r="S270" s="2">
        <v>0.1</v>
      </c>
      <c r="Z270" s="1">
        <f t="shared" si="114"/>
        <v>7912</v>
      </c>
      <c r="AA270" s="1">
        <f t="shared" si="115"/>
        <v>-5.1901948819936032E-2</v>
      </c>
      <c r="AB270" s="1">
        <f t="shared" si="116"/>
        <v>-4.0396786237463733E-2</v>
      </c>
      <c r="AC270" s="1">
        <f t="shared" si="117"/>
        <v>-5.30599999910919E-2</v>
      </c>
      <c r="AE270" s="1">
        <f t="shared" si="118"/>
        <v>1.3410825150154765E-7</v>
      </c>
      <c r="AF270" s="1">
        <f t="shared" si="127"/>
        <v>-5.30599999910919E-2</v>
      </c>
      <c r="AG270" s="2"/>
      <c r="AH270" s="1">
        <f t="shared" si="119"/>
        <v>-1.2663213753628165E-2</v>
      </c>
      <c r="AI270" s="1">
        <f t="shared" si="120"/>
        <v>1.2809020580967545</v>
      </c>
      <c r="AJ270" s="1">
        <f t="shared" si="121"/>
        <v>-0.94199363026305649</v>
      </c>
      <c r="AK270" s="1">
        <f t="shared" si="122"/>
        <v>4.4299775775745089E-3</v>
      </c>
      <c r="AL270" s="1">
        <f t="shared" si="123"/>
        <v>1.5769234310716734E-2</v>
      </c>
      <c r="AM270" s="1">
        <f t="shared" si="124"/>
        <v>7.8847805475796007E-3</v>
      </c>
      <c r="AN270" s="1">
        <f t="shared" si="131"/>
        <v>1.1815011419564902E-2</v>
      </c>
      <c r="AO270" s="1">
        <f t="shared" si="131"/>
        <v>1.1813838383935149E-2</v>
      </c>
      <c r="AP270" s="1">
        <f t="shared" si="131"/>
        <v>1.1809662652307817E-2</v>
      </c>
      <c r="AQ270" s="1">
        <f t="shared" si="131"/>
        <v>1.1794798029084699E-2</v>
      </c>
      <c r="AR270" s="1">
        <f t="shared" si="131"/>
        <v>1.1741883484986879E-2</v>
      </c>
      <c r="AS270" s="1">
        <f t="shared" si="131"/>
        <v>1.1553520484867465E-2</v>
      </c>
      <c r="AT270" s="1">
        <f t="shared" si="131"/>
        <v>1.0882996967739166E-2</v>
      </c>
      <c r="AU270" s="1">
        <f t="shared" si="126"/>
        <v>8.4961444550479825E-3</v>
      </c>
    </row>
    <row r="271" spans="1:47" x14ac:dyDescent="0.2">
      <c r="A271" s="64" t="s">
        <v>201</v>
      </c>
      <c r="B271" s="55"/>
      <c r="C271" s="58">
        <v>51519.847430000002</v>
      </c>
      <c r="D271" s="65">
        <v>6.0000000000000002E-5</v>
      </c>
      <c r="E271" s="1">
        <f t="shared" si="110"/>
        <v>8298.918982222358</v>
      </c>
      <c r="F271" s="1">
        <f t="shared" si="111"/>
        <v>8299</v>
      </c>
      <c r="G271" s="1">
        <f t="shared" si="112"/>
        <v>-5.5689999993774109E-2</v>
      </c>
      <c r="K271" s="1">
        <f>G271</f>
        <v>-5.5689999993774109E-2</v>
      </c>
      <c r="Q271" s="112">
        <f t="shared" si="113"/>
        <v>36501.347430000002</v>
      </c>
      <c r="S271" s="2">
        <v>1</v>
      </c>
      <c r="T271" s="1" t="s">
        <v>70</v>
      </c>
      <c r="Z271" s="1">
        <f t="shared" si="114"/>
        <v>8299</v>
      </c>
      <c r="AA271" s="1">
        <f t="shared" si="115"/>
        <v>-5.4123167373392261E-2</v>
      </c>
      <c r="AB271" s="1">
        <f t="shared" si="116"/>
        <v>-4.2312496699666691E-2</v>
      </c>
      <c r="AC271" s="1">
        <f t="shared" si="117"/>
        <v>-5.5689999993774109E-2</v>
      </c>
      <c r="AE271" s="1">
        <f t="shared" si="118"/>
        <v>2.4549644602926457E-6</v>
      </c>
      <c r="AF271" s="1">
        <f t="shared" si="127"/>
        <v>-5.5689999993774109E-2</v>
      </c>
      <c r="AG271" s="2"/>
      <c r="AH271" s="1">
        <f t="shared" si="119"/>
        <v>-1.3377503294107416E-2</v>
      </c>
      <c r="AI271" s="1">
        <f t="shared" si="120"/>
        <v>1.2606434648147267</v>
      </c>
      <c r="AJ271" s="1">
        <f t="shared" si="121"/>
        <v>-0.99970295666471976</v>
      </c>
      <c r="AK271" s="1">
        <f t="shared" si="122"/>
        <v>0.10483594418759561</v>
      </c>
      <c r="AL271" s="1">
        <f t="shared" si="123"/>
        <v>0.38241847203595164</v>
      </c>
      <c r="AM271" s="1">
        <f t="shared" si="124"/>
        <v>0.19357409178997026</v>
      </c>
      <c r="AN271" s="1">
        <f t="shared" si="131"/>
        <v>0.28805747862410758</v>
      </c>
      <c r="AO271" s="1">
        <f t="shared" si="131"/>
        <v>0.2880348682193874</v>
      </c>
      <c r="AP271" s="1">
        <f t="shared" si="131"/>
        <v>0.28795092914093995</v>
      </c>
      <c r="AQ271" s="1">
        <f t="shared" si="131"/>
        <v>0.28763933116680096</v>
      </c>
      <c r="AR271" s="1">
        <f t="shared" si="131"/>
        <v>0.28648287057212757</v>
      </c>
      <c r="AS271" s="1">
        <f t="shared" si="131"/>
        <v>0.28219422603539912</v>
      </c>
      <c r="AT271" s="1">
        <f t="shared" si="131"/>
        <v>0.26633584810316252</v>
      </c>
      <c r="AU271" s="1">
        <f t="shared" si="126"/>
        <v>0.20825210226635793</v>
      </c>
    </row>
    <row r="272" spans="1:47" x14ac:dyDescent="0.2">
      <c r="A272" s="59" t="s">
        <v>203</v>
      </c>
      <c r="B272" s="66"/>
      <c r="C272" s="58">
        <v>51556.279300000002</v>
      </c>
      <c r="D272" s="58">
        <v>5.0000000000000001E-4</v>
      </c>
      <c r="E272" s="1">
        <f t="shared" si="110"/>
        <v>8351.920044225908</v>
      </c>
      <c r="F272" s="1">
        <f t="shared" si="111"/>
        <v>8352</v>
      </c>
      <c r="G272" s="56">
        <f t="shared" si="112"/>
        <v>-5.4959999994025566E-2</v>
      </c>
      <c r="J272" s="1">
        <f>G272</f>
        <v>-5.4959999994025566E-2</v>
      </c>
      <c r="Q272" s="112">
        <f t="shared" si="113"/>
        <v>36537.779300000002</v>
      </c>
      <c r="S272" s="2">
        <v>1</v>
      </c>
      <c r="T272" s="1" t="s">
        <v>67</v>
      </c>
      <c r="Z272" s="1">
        <f t="shared" si="114"/>
        <v>8352</v>
      </c>
      <c r="AA272" s="1">
        <f t="shared" si="115"/>
        <v>-5.4347920480585968E-2</v>
      </c>
      <c r="AB272" s="1">
        <f t="shared" si="116"/>
        <v>-4.1563467924355557E-2</v>
      </c>
      <c r="AC272" s="1">
        <f t="shared" si="117"/>
        <v>-5.4959999994025566E-2</v>
      </c>
      <c r="AE272" s="1">
        <f t="shared" si="118"/>
        <v>3.746413307724549E-7</v>
      </c>
      <c r="AF272" s="1">
        <f t="shared" si="127"/>
        <v>-5.4959999994025566E-2</v>
      </c>
      <c r="AG272" s="2"/>
      <c r="AH272" s="1">
        <f t="shared" si="119"/>
        <v>-1.3396532069670012E-2</v>
      </c>
      <c r="AI272" s="1">
        <f t="shared" si="120"/>
        <v>1.2551988649217782</v>
      </c>
      <c r="AJ272" s="1">
        <f t="shared" si="121"/>
        <v>-0.99731126193881292</v>
      </c>
      <c r="AK272" s="1">
        <f t="shared" si="122"/>
        <v>0.11746969944188249</v>
      </c>
      <c r="AL272" s="1">
        <f t="shared" si="123"/>
        <v>0.43139169266389299</v>
      </c>
      <c r="AM272" s="1">
        <f t="shared" si="124"/>
        <v>0.21910435370390874</v>
      </c>
      <c r="AN272" s="1">
        <f t="shared" si="131"/>
        <v>0.32541993975284761</v>
      </c>
      <c r="AO272" s="1">
        <f t="shared" si="131"/>
        <v>0.32539603729224054</v>
      </c>
      <c r="AP272" s="1">
        <f t="shared" si="131"/>
        <v>0.32530624546608133</v>
      </c>
      <c r="AQ272" s="1">
        <f t="shared" si="131"/>
        <v>0.3249689583704084</v>
      </c>
      <c r="AR272" s="1">
        <f t="shared" si="131"/>
        <v>0.32370234104828566</v>
      </c>
      <c r="AS272" s="1">
        <f t="shared" si="131"/>
        <v>0.31895058314682301</v>
      </c>
      <c r="AT272" s="1">
        <f t="shared" si="131"/>
        <v>0.30118940632570362</v>
      </c>
      <c r="AU272" s="1">
        <f t="shared" si="126"/>
        <v>0.23560886134645909</v>
      </c>
    </row>
    <row r="273" spans="1:47" x14ac:dyDescent="0.2">
      <c r="A273" s="59" t="s">
        <v>203</v>
      </c>
      <c r="B273" s="66"/>
      <c r="C273" s="58">
        <v>51578.275199999996</v>
      </c>
      <c r="D273" s="58">
        <v>2.9999999999999997E-4</v>
      </c>
      <c r="E273" s="1">
        <f t="shared" si="110"/>
        <v>8383.9196659780591</v>
      </c>
      <c r="F273" s="1">
        <f t="shared" si="111"/>
        <v>8384</v>
      </c>
      <c r="G273" s="56">
        <f t="shared" si="112"/>
        <v>-5.5220000002009328E-2</v>
      </c>
      <c r="J273" s="1">
        <f>G273</f>
        <v>-5.5220000002009328E-2</v>
      </c>
      <c r="Q273" s="112">
        <f t="shared" si="113"/>
        <v>36559.775199999996</v>
      </c>
      <c r="S273" s="2">
        <v>1</v>
      </c>
      <c r="T273" s="1" t="s">
        <v>67</v>
      </c>
      <c r="Z273" s="1">
        <f t="shared" si="114"/>
        <v>8384</v>
      </c>
      <c r="AA273" s="1">
        <f t="shared" si="115"/>
        <v>-5.4474495455912805E-2</v>
      </c>
      <c r="AB273" s="1">
        <f t="shared" si="116"/>
        <v>-4.1821027947552145E-2</v>
      </c>
      <c r="AC273" s="1">
        <f t="shared" si="117"/>
        <v>-5.5220000002009328E-2</v>
      </c>
      <c r="AE273" s="1">
        <f t="shared" si="118"/>
        <v>5.5577702825058309E-7</v>
      </c>
      <c r="AF273" s="1">
        <f t="shared" si="127"/>
        <v>-5.5220000002009328E-2</v>
      </c>
      <c r="AG273" s="2"/>
      <c r="AH273" s="1">
        <f t="shared" si="119"/>
        <v>-1.3398972054457187E-2</v>
      </c>
      <c r="AI273" s="1">
        <f t="shared" si="120"/>
        <v>1.2516409468252907</v>
      </c>
      <c r="AJ273" s="1">
        <f t="shared" si="121"/>
        <v>-0.99473059206308412</v>
      </c>
      <c r="AK273" s="1">
        <f t="shared" si="122"/>
        <v>0.12490966666035681</v>
      </c>
      <c r="AL273" s="1">
        <f t="shared" si="123"/>
        <v>0.46074784320658319</v>
      </c>
      <c r="AM273" s="1">
        <f t="shared" si="124"/>
        <v>0.23453781805496934</v>
      </c>
      <c r="AN273" s="1">
        <f t="shared" si="131"/>
        <v>0.34789722525407513</v>
      </c>
      <c r="AO273" s="1">
        <f t="shared" si="131"/>
        <v>0.34787277586684251</v>
      </c>
      <c r="AP273" s="1">
        <f t="shared" si="131"/>
        <v>0.34778020427897799</v>
      </c>
      <c r="AQ273" s="1">
        <f t="shared" si="131"/>
        <v>0.34742973288136081</v>
      </c>
      <c r="AR273" s="1">
        <f t="shared" si="131"/>
        <v>0.34610326812545161</v>
      </c>
      <c r="AS273" s="1">
        <f t="shared" si="131"/>
        <v>0.34108857746618232</v>
      </c>
      <c r="AT273" s="1">
        <f t="shared" si="131"/>
        <v>0.32220966040399535</v>
      </c>
      <c r="AU273" s="1">
        <f t="shared" si="126"/>
        <v>0.25212614984765302</v>
      </c>
    </row>
    <row r="274" spans="1:47" x14ac:dyDescent="0.2">
      <c r="A274" s="55" t="s">
        <v>205</v>
      </c>
      <c r="B274" s="55" t="s">
        <v>97</v>
      </c>
      <c r="C274" s="58">
        <v>52364.634899999997</v>
      </c>
      <c r="D274" s="58">
        <v>5.9999999999999995E-4</v>
      </c>
      <c r="E274" s="1">
        <f t="shared" si="110"/>
        <v>9527.9152724839241</v>
      </c>
      <c r="F274" s="1">
        <f t="shared" si="111"/>
        <v>9528</v>
      </c>
      <c r="G274" s="56">
        <f t="shared" si="112"/>
        <v>-5.8239999998477288E-2</v>
      </c>
      <c r="K274" s="1">
        <f>G274</f>
        <v>-5.8239999998477288E-2</v>
      </c>
      <c r="M274" s="56"/>
      <c r="Q274" s="112">
        <f t="shared" si="113"/>
        <v>37346.134899999997</v>
      </c>
      <c r="S274" s="2">
        <v>1</v>
      </c>
      <c r="T274" s="1" t="s">
        <v>70</v>
      </c>
      <c r="Z274" s="1">
        <f t="shared" si="114"/>
        <v>9528</v>
      </c>
      <c r="AA274" s="1">
        <f t="shared" si="115"/>
        <v>-5.5305265645082959E-2</v>
      </c>
      <c r="AB274" s="1">
        <f t="shared" si="116"/>
        <v>-4.8410529441633092E-2</v>
      </c>
      <c r="AC274" s="1">
        <f t="shared" si="117"/>
        <v>-5.8239999998477288E-2</v>
      </c>
      <c r="AE274" s="1">
        <f t="shared" si="118"/>
        <v>8.6126657249928305E-6</v>
      </c>
      <c r="AF274" s="1">
        <f t="shared" si="127"/>
        <v>-5.8239999998477288E-2</v>
      </c>
      <c r="AG274" s="2"/>
      <c r="AH274" s="1">
        <f t="shared" si="119"/>
        <v>-9.8294705568441974E-3</v>
      </c>
      <c r="AI274" s="1">
        <f t="shared" si="120"/>
        <v>1.0580263130983514</v>
      </c>
      <c r="AJ274" s="1">
        <f t="shared" si="121"/>
        <v>-0.53633368121418834</v>
      </c>
      <c r="AK274" s="1">
        <f t="shared" si="122"/>
        <v>0.27487913331597646</v>
      </c>
      <c r="AL274" s="1">
        <f t="shared" si="123"/>
        <v>1.3627531672911557</v>
      </c>
      <c r="AM274" s="1">
        <f t="shared" si="124"/>
        <v>0.81094069131538948</v>
      </c>
      <c r="AN274" s="1">
        <f t="shared" si="131"/>
        <v>1.091959450171784</v>
      </c>
      <c r="AO274" s="1">
        <f t="shared" si="131"/>
        <v>1.0919581405645842</v>
      </c>
      <c r="AP274" s="1">
        <f t="shared" si="131"/>
        <v>1.0919480232764038</v>
      </c>
      <c r="AQ274" s="1">
        <f t="shared" si="131"/>
        <v>1.0918698694461757</v>
      </c>
      <c r="AR274" s="1">
        <f t="shared" si="131"/>
        <v>1.0912665441711411</v>
      </c>
      <c r="AS274" s="1">
        <f t="shared" si="131"/>
        <v>1.0866323796254125</v>
      </c>
      <c r="AT274" s="1">
        <f t="shared" si="131"/>
        <v>1.0523074323695045</v>
      </c>
      <c r="AU274" s="1">
        <f t="shared" si="126"/>
        <v>0.84261921376532234</v>
      </c>
    </row>
    <row r="275" spans="1:47" x14ac:dyDescent="0.2">
      <c r="A275" s="64" t="s">
        <v>206</v>
      </c>
      <c r="B275" s="55"/>
      <c r="C275" s="68">
        <v>52649.902666947884</v>
      </c>
      <c r="D275" s="58">
        <v>1E-4</v>
      </c>
      <c r="E275" s="1">
        <f t="shared" si="110"/>
        <v>9942.9226438765854</v>
      </c>
      <c r="F275" s="1">
        <f t="shared" si="111"/>
        <v>9943</v>
      </c>
      <c r="G275" s="56">
        <f t="shared" si="112"/>
        <v>-5.3173052110651042E-2</v>
      </c>
      <c r="K275" s="1">
        <f>G275</f>
        <v>-5.3173052110651042E-2</v>
      </c>
      <c r="Q275" s="112">
        <f t="shared" si="113"/>
        <v>37631.402666947884</v>
      </c>
      <c r="S275" s="2">
        <v>1</v>
      </c>
      <c r="T275" s="1" t="s">
        <v>70</v>
      </c>
      <c r="Z275" s="1">
        <f t="shared" si="114"/>
        <v>9943</v>
      </c>
      <c r="AA275" s="1">
        <f t="shared" si="115"/>
        <v>-5.4463223643779993E-2</v>
      </c>
      <c r="AB275" s="1">
        <f t="shared" si="116"/>
        <v>-4.5763815878968592E-2</v>
      </c>
      <c r="AC275" s="1">
        <f t="shared" si="117"/>
        <v>-5.3173052110651042E-2</v>
      </c>
      <c r="AE275" s="1">
        <f t="shared" si="118"/>
        <v>1.6645425848963063E-6</v>
      </c>
      <c r="AF275" s="1">
        <f t="shared" si="127"/>
        <v>-5.3173052110651042E-2</v>
      </c>
      <c r="AG275" s="2"/>
      <c r="AH275" s="1">
        <f t="shared" si="119"/>
        <v>-7.4092362316824506E-3</v>
      </c>
      <c r="AI275" s="1">
        <f t="shared" si="120"/>
        <v>0.98732000162182754</v>
      </c>
      <c r="AJ275" s="1">
        <f t="shared" si="121"/>
        <v>-0.30781337665502451</v>
      </c>
      <c r="AK275" s="1">
        <f t="shared" si="122"/>
        <v>0.28065068784070318</v>
      </c>
      <c r="AL275" s="1">
        <f t="shared" si="123"/>
        <v>1.6159463356799595</v>
      </c>
      <c r="AM275" s="1">
        <f t="shared" si="124"/>
        <v>1.0462008418187569</v>
      </c>
      <c r="AN275" s="1">
        <f t="shared" si="131"/>
        <v>1.3296348115465393</v>
      </c>
      <c r="AO275" s="1">
        <f t="shared" si="131"/>
        <v>1.3296347736074559</v>
      </c>
      <c r="AP275" s="1">
        <f t="shared" si="131"/>
        <v>1.32963420816656</v>
      </c>
      <c r="AQ275" s="1">
        <f t="shared" si="131"/>
        <v>1.3296257810372847</v>
      </c>
      <c r="AR275" s="1">
        <f t="shared" si="131"/>
        <v>1.3295002203111097</v>
      </c>
      <c r="AS275" s="1">
        <f t="shared" si="131"/>
        <v>1.3276369476940113</v>
      </c>
      <c r="AT275" s="1">
        <f t="shared" si="131"/>
        <v>1.3014678106762694</v>
      </c>
      <c r="AU275" s="1">
        <f t="shared" si="126"/>
        <v>1.056827799015176</v>
      </c>
    </row>
    <row r="276" spans="1:47" x14ac:dyDescent="0.2">
      <c r="A276" s="64" t="s">
        <v>206</v>
      </c>
      <c r="B276" s="55"/>
      <c r="C276" s="69">
        <v>52674.648000000001</v>
      </c>
      <c r="D276" s="58">
        <v>1E-4</v>
      </c>
      <c r="E276" s="1">
        <f t="shared" si="110"/>
        <v>9978.9221391370174</v>
      </c>
      <c r="F276" s="1">
        <f t="shared" si="111"/>
        <v>9979</v>
      </c>
      <c r="G276" s="56">
        <f t="shared" si="112"/>
        <v>-5.3519999994023237E-2</v>
      </c>
      <c r="K276" s="1">
        <f>G276</f>
        <v>-5.3519999994023237E-2</v>
      </c>
      <c r="Q276" s="112">
        <f t="shared" si="113"/>
        <v>37656.148000000001</v>
      </c>
      <c r="S276" s="2">
        <v>1</v>
      </c>
      <c r="T276" s="1" t="s">
        <v>70</v>
      </c>
      <c r="Z276" s="1">
        <f t="shared" si="114"/>
        <v>9979</v>
      </c>
      <c r="AA276" s="1">
        <f t="shared" si="115"/>
        <v>-5.4376500793336786E-2</v>
      </c>
      <c r="AB276" s="1">
        <f t="shared" si="116"/>
        <v>-4.6333936828052293E-2</v>
      </c>
      <c r="AC276" s="1">
        <f t="shared" si="117"/>
        <v>-5.3519999994023237E-2</v>
      </c>
      <c r="AE276" s="1">
        <f t="shared" si="118"/>
        <v>7.3359361922474833E-7</v>
      </c>
      <c r="AF276" s="1">
        <f t="shared" si="127"/>
        <v>-5.3519999994023237E-2</v>
      </c>
      <c r="AG276" s="2"/>
      <c r="AH276" s="1">
        <f t="shared" si="119"/>
        <v>-7.1860631659709474E-3</v>
      </c>
      <c r="AI276" s="1">
        <f t="shared" si="120"/>
        <v>0.98160548095006217</v>
      </c>
      <c r="AJ276" s="1">
        <f t="shared" si="121"/>
        <v>-0.28836752319328973</v>
      </c>
      <c r="AK276" s="1">
        <f t="shared" si="122"/>
        <v>0.28033414457260064</v>
      </c>
      <c r="AL276" s="1">
        <f t="shared" si="123"/>
        <v>1.6363188045782358</v>
      </c>
      <c r="AM276" s="1">
        <f t="shared" si="124"/>
        <v>1.0677668501783297</v>
      </c>
      <c r="AN276" s="1">
        <f t="shared" si="131"/>
        <v>1.3494954494698965</v>
      </c>
      <c r="AO276" s="1">
        <f t="shared" si="131"/>
        <v>1.34949542550055</v>
      </c>
      <c r="AP276" s="1">
        <f t="shared" si="131"/>
        <v>1.3494950368006926</v>
      </c>
      <c r="AQ276" s="1">
        <f t="shared" si="131"/>
        <v>1.3494887335277799</v>
      </c>
      <c r="AR276" s="1">
        <f t="shared" si="131"/>
        <v>1.3493865424118061</v>
      </c>
      <c r="AS276" s="1">
        <f t="shared" si="131"/>
        <v>1.3477362053300486</v>
      </c>
      <c r="AT276" s="1">
        <f t="shared" si="131"/>
        <v>1.3225738981475281</v>
      </c>
      <c r="AU276" s="1">
        <f t="shared" si="126"/>
        <v>1.0754097485790188</v>
      </c>
    </row>
    <row r="277" spans="1:47" x14ac:dyDescent="0.2">
      <c r="A277" s="59" t="s">
        <v>207</v>
      </c>
      <c r="B277" s="66" t="s">
        <v>97</v>
      </c>
      <c r="C277" s="58">
        <v>52694.583100000003</v>
      </c>
      <c r="D277" s="58">
        <v>8.9999999999999998E-4</v>
      </c>
      <c r="E277" s="1">
        <f t="shared" ref="E277:E340" si="132">(C277-C$7)/C$8</f>
        <v>10007.923710320356</v>
      </c>
      <c r="F277" s="1">
        <f t="shared" ref="F277:F340" si="133">ROUND(2*E277,0)/2</f>
        <v>10008</v>
      </c>
      <c r="G277" s="56">
        <f t="shared" ref="G277:G340" si="134">C277-(C$7+C$8*F277)</f>
        <v>-5.2439999992202502E-2</v>
      </c>
      <c r="K277" s="1">
        <f>G277</f>
        <v>-5.2439999992202502E-2</v>
      </c>
      <c r="Q277" s="112">
        <f t="shared" ref="Q277:Q340" si="135">C277-15018.5</f>
        <v>37676.083100000003</v>
      </c>
      <c r="S277" s="2">
        <v>1</v>
      </c>
      <c r="T277" s="1" t="s">
        <v>70</v>
      </c>
      <c r="Z277" s="1">
        <f t="shared" ref="Z277:Z340" si="136">F277</f>
        <v>10008</v>
      </c>
      <c r="AA277" s="1">
        <f t="shared" ref="AA277:AA340" si="137">AB$3+AB$4*Z277+AB$5*Z277^2+AH277</f>
        <v>-5.4305474947065058E-2</v>
      </c>
      <c r="AB277" s="1">
        <f t="shared" ref="AB277:AB340" si="138">IF(S277&lt;&gt;0,G277-AH277,-9999)</f>
        <v>-4.5434828283169443E-2</v>
      </c>
      <c r="AC277" s="1">
        <f t="shared" ref="AC277:AC340" si="139">+G277-P277</f>
        <v>-5.2439999992202502E-2</v>
      </c>
      <c r="AE277" s="1">
        <f t="shared" ref="AE277:AE340" si="140">+(G277-AA277)^2*S277</f>
        <v>3.4799968072194553E-6</v>
      </c>
      <c r="AF277" s="1">
        <f t="shared" si="127"/>
        <v>-5.2439999992202502E-2</v>
      </c>
      <c r="AG277" s="2"/>
      <c r="AH277" s="1">
        <f t="shared" ref="AH277:AH340" si="141">$AB$6*($AB$11/AI277*AJ277+$AB$12)</f>
        <v>-7.0051717090330555E-3</v>
      </c>
      <c r="AI277" s="1">
        <f t="shared" ref="AI277:AI340" si="142">1+$AB$7*COS(AL277)</f>
        <v>0.97705532917458549</v>
      </c>
      <c r="AJ277" s="1">
        <f t="shared" ref="AJ277:AJ340" si="143">SIN(AL277+RADIANS($AB$9))</f>
        <v>-0.27277954047163966</v>
      </c>
      <c r="AK277" s="1">
        <f t="shared" ref="AK277:AK340" si="144">$AB$7*SIN(AL277)</f>
        <v>0.27999845182615501</v>
      </c>
      <c r="AL277" s="1">
        <f t="shared" ref="AL277:AL340" si="145">2*ATAN(AM277)</f>
        <v>1.6525593438357988</v>
      </c>
      <c r="AM277" s="1">
        <f t="shared" ref="AM277:AM340" si="146">SQRT((1+$AB$7)/(1-$AB$7))*TAN(AN277/2)</f>
        <v>1.0852976376879129</v>
      </c>
      <c r="AN277" s="1">
        <f t="shared" ref="AN277:AT292" si="147">$AU277+$AB$7*SIN(AO277)</f>
        <v>1.3654109224007298</v>
      </c>
      <c r="AO277" s="1">
        <f t="shared" si="147"/>
        <v>1.3654109063272974</v>
      </c>
      <c r="AP277" s="1">
        <f t="shared" si="147"/>
        <v>1.3654106257920577</v>
      </c>
      <c r="AQ277" s="1">
        <f t="shared" si="147"/>
        <v>1.3654057295731465</v>
      </c>
      <c r="AR277" s="1">
        <f t="shared" si="147"/>
        <v>1.3653202937350244</v>
      </c>
      <c r="AS277" s="1">
        <f t="shared" si="147"/>
        <v>1.3638350907451291</v>
      </c>
      <c r="AT277" s="1">
        <f t="shared" si="147"/>
        <v>1.3395140013991296</v>
      </c>
      <c r="AU277" s="1">
        <f t="shared" ref="AU277:AU340" si="148">RADIANS($AB$9)+$AB$18*(F277-AB$15)</f>
        <v>1.0903785412832252</v>
      </c>
    </row>
    <row r="278" spans="1:47" x14ac:dyDescent="0.2">
      <c r="A278" s="70" t="s">
        <v>208</v>
      </c>
      <c r="B278" s="71"/>
      <c r="C278" s="58">
        <v>52723.452799999999</v>
      </c>
      <c r="D278" s="58">
        <v>1E-4</v>
      </c>
      <c r="E278" s="1">
        <f t="shared" si="132"/>
        <v>10049.923332072509</v>
      </c>
      <c r="F278" s="1">
        <f t="shared" si="133"/>
        <v>10050</v>
      </c>
      <c r="G278" s="56">
        <f t="shared" si="134"/>
        <v>-5.2700000000186265E-2</v>
      </c>
      <c r="J278" s="1">
        <f>G278</f>
        <v>-5.2700000000186265E-2</v>
      </c>
      <c r="Q278" s="112">
        <f t="shared" si="135"/>
        <v>37704.952799999999</v>
      </c>
      <c r="S278" s="2">
        <v>1</v>
      </c>
      <c r="T278" s="1" t="s">
        <v>67</v>
      </c>
      <c r="Z278" s="1">
        <f t="shared" si="136"/>
        <v>10050</v>
      </c>
      <c r="AA278" s="1">
        <f t="shared" si="137"/>
        <v>-5.4200900880998923E-2</v>
      </c>
      <c r="AB278" s="1">
        <f t="shared" si="138"/>
        <v>-4.5958434829022086E-2</v>
      </c>
      <c r="AC278" s="1">
        <f t="shared" si="139"/>
        <v>-5.2700000000186265E-2</v>
      </c>
      <c r="AE278" s="1">
        <f t="shared" si="140"/>
        <v>2.2527034540242138E-6</v>
      </c>
      <c r="AF278" s="1">
        <f t="shared" ref="AF278:AF341" si="149">IF(S278&lt;&gt;0,G278-P278,-9999)</f>
        <v>-5.2700000000186265E-2</v>
      </c>
      <c r="AG278" s="2"/>
      <c r="AH278" s="1">
        <f t="shared" si="141"/>
        <v>-6.7415651711641806E-3</v>
      </c>
      <c r="AI278" s="1">
        <f t="shared" si="142"/>
        <v>0.97055051794708236</v>
      </c>
      <c r="AJ278" s="1">
        <f t="shared" si="143"/>
        <v>-0.25033388604795376</v>
      </c>
      <c r="AK278" s="1">
        <f t="shared" si="144"/>
        <v>0.27938918903770266</v>
      </c>
      <c r="AL278" s="1">
        <f t="shared" si="145"/>
        <v>1.6758151957022287</v>
      </c>
      <c r="AM278" s="1">
        <f t="shared" si="146"/>
        <v>1.1109465996868493</v>
      </c>
      <c r="AN278" s="1">
        <f t="shared" si="147"/>
        <v>1.3883307147106878</v>
      </c>
      <c r="AO278" s="1">
        <f t="shared" si="147"/>
        <v>1.388330706187263</v>
      </c>
      <c r="AP278" s="1">
        <f t="shared" si="147"/>
        <v>1.3883305389871605</v>
      </c>
      <c r="AQ278" s="1">
        <f t="shared" si="147"/>
        <v>1.3883272591304225</v>
      </c>
      <c r="AR278" s="1">
        <f t="shared" si="147"/>
        <v>1.388262932077335</v>
      </c>
      <c r="AS278" s="1">
        <f t="shared" si="147"/>
        <v>1.3870058011537636</v>
      </c>
      <c r="AT278" s="1">
        <f t="shared" si="147"/>
        <v>1.3639488646536722</v>
      </c>
      <c r="AU278" s="1">
        <f t="shared" si="148"/>
        <v>1.1120574824410419</v>
      </c>
    </row>
    <row r="279" spans="1:47" x14ac:dyDescent="0.2">
      <c r="A279" s="72" t="s">
        <v>209</v>
      </c>
      <c r="B279" s="73" t="s">
        <v>97</v>
      </c>
      <c r="C279" s="72">
        <v>52743.386400000003</v>
      </c>
      <c r="D279" s="72">
        <v>1E-4</v>
      </c>
      <c r="E279" s="1">
        <f t="shared" si="132"/>
        <v>10078.922721056775</v>
      </c>
      <c r="F279" s="1">
        <f t="shared" si="133"/>
        <v>10079</v>
      </c>
      <c r="G279" s="56">
        <f t="shared" si="134"/>
        <v>-5.311999999685213E-2</v>
      </c>
      <c r="K279" s="1">
        <f>G279</f>
        <v>-5.311999999685213E-2</v>
      </c>
      <c r="Q279" s="112">
        <f t="shared" si="135"/>
        <v>37724.886400000003</v>
      </c>
      <c r="S279" s="2">
        <v>1</v>
      </c>
      <c r="T279" s="1" t="s">
        <v>70</v>
      </c>
      <c r="Z279" s="1">
        <f t="shared" si="136"/>
        <v>10079</v>
      </c>
      <c r="AA279" s="1">
        <f t="shared" si="137"/>
        <v>-5.4127599909157526E-2</v>
      </c>
      <c r="AB279" s="1">
        <f t="shared" si="138"/>
        <v>-4.6561486457447912E-2</v>
      </c>
      <c r="AC279" s="1">
        <f t="shared" si="139"/>
        <v>-5.311999999685213E-2</v>
      </c>
      <c r="AE279" s="1">
        <f t="shared" si="140"/>
        <v>1.0152575832778412E-6</v>
      </c>
      <c r="AF279" s="1">
        <f t="shared" si="149"/>
        <v>-5.311999999685213E-2</v>
      </c>
      <c r="AG279" s="2"/>
      <c r="AH279" s="1">
        <f t="shared" si="141"/>
        <v>-6.5585135394042211E-3</v>
      </c>
      <c r="AI279" s="1">
        <f t="shared" si="142"/>
        <v>0.96611830793661679</v>
      </c>
      <c r="AJ279" s="1">
        <f t="shared" si="143"/>
        <v>-0.23493065391736465</v>
      </c>
      <c r="AK279" s="1">
        <f t="shared" si="144"/>
        <v>0.27888639602399462</v>
      </c>
      <c r="AL279" s="1">
        <f t="shared" si="145"/>
        <v>1.691693077568063</v>
      </c>
      <c r="AM279" s="1">
        <f t="shared" si="146"/>
        <v>1.1288420089665525</v>
      </c>
      <c r="AN279" s="1">
        <f t="shared" si="147"/>
        <v>1.4040674853408726</v>
      </c>
      <c r="AO279" s="1">
        <f t="shared" si="147"/>
        <v>1.4040674800859461</v>
      </c>
      <c r="AP279" s="1">
        <f t="shared" si="147"/>
        <v>1.4040673673763699</v>
      </c>
      <c r="AQ279" s="1">
        <f t="shared" si="147"/>
        <v>1.404064949958489</v>
      </c>
      <c r="AR279" s="1">
        <f t="shared" si="147"/>
        <v>1.404013109045642</v>
      </c>
      <c r="AS279" s="1">
        <f t="shared" si="147"/>
        <v>1.4029052103355824</v>
      </c>
      <c r="AT279" s="1">
        <f t="shared" si="147"/>
        <v>1.3807515440738261</v>
      </c>
      <c r="AU279" s="1">
        <f t="shared" si="148"/>
        <v>1.1270262751452487</v>
      </c>
    </row>
    <row r="280" spans="1:47" x14ac:dyDescent="0.2">
      <c r="A280" s="101" t="s">
        <v>211</v>
      </c>
      <c r="B280" s="102" t="s">
        <v>97</v>
      </c>
      <c r="C280" s="101">
        <v>52765.383309999997</v>
      </c>
      <c r="D280" s="101">
        <v>8.0000000000000004E-4</v>
      </c>
      <c r="E280" s="61">
        <f t="shared" si="132"/>
        <v>10110.923812156303</v>
      </c>
      <c r="F280" s="61">
        <f t="shared" si="133"/>
        <v>10111</v>
      </c>
      <c r="G280" s="63">
        <f t="shared" si="134"/>
        <v>-5.2369999997608829E-2</v>
      </c>
      <c r="H280" s="61"/>
      <c r="I280" s="61"/>
      <c r="K280" s="56">
        <f>G280</f>
        <v>-5.2369999997608829E-2</v>
      </c>
      <c r="Q280" s="112">
        <f t="shared" si="135"/>
        <v>37746.883309999997</v>
      </c>
      <c r="S280" s="2">
        <v>1</v>
      </c>
      <c r="Z280" s="1">
        <f t="shared" si="136"/>
        <v>10111</v>
      </c>
      <c r="AA280" s="1">
        <f t="shared" si="137"/>
        <v>-5.404575881988001E-2</v>
      </c>
      <c r="AB280" s="1">
        <f t="shared" si="138"/>
        <v>-4.6014377235391452E-2</v>
      </c>
      <c r="AC280" s="1">
        <f t="shared" si="139"/>
        <v>-5.2369999997608829E-2</v>
      </c>
      <c r="AE280" s="1">
        <f t="shared" si="140"/>
        <v>2.8081676304196961E-6</v>
      </c>
      <c r="AF280" s="1">
        <f t="shared" si="149"/>
        <v>-5.2369999997608829E-2</v>
      </c>
      <c r="AG280" s="2"/>
      <c r="AH280" s="1">
        <f t="shared" si="141"/>
        <v>-6.3556227622173743E-3</v>
      </c>
      <c r="AI280" s="1">
        <f t="shared" si="142"/>
        <v>0.96128409897128397</v>
      </c>
      <c r="AJ280" s="1">
        <f t="shared" si="143"/>
        <v>-0.21802867156474257</v>
      </c>
      <c r="AK280" s="1">
        <f t="shared" si="144"/>
        <v>0.27825648231777983</v>
      </c>
      <c r="AL280" s="1">
        <f t="shared" si="145"/>
        <v>1.7090462120751455</v>
      </c>
      <c r="AM280" s="1">
        <f t="shared" si="146"/>
        <v>1.148770680430885</v>
      </c>
      <c r="AN280" s="1">
        <f t="shared" si="147"/>
        <v>1.4213490957782735</v>
      </c>
      <c r="AO280" s="1">
        <f t="shared" si="147"/>
        <v>1.4213490928546548</v>
      </c>
      <c r="AP280" s="1">
        <f t="shared" si="147"/>
        <v>1.4213490229603729</v>
      </c>
      <c r="AQ280" s="1">
        <f t="shared" si="147"/>
        <v>1.4213473520234281</v>
      </c>
      <c r="AR280" s="1">
        <f t="shared" si="147"/>
        <v>1.421307411066155</v>
      </c>
      <c r="AS280" s="1">
        <f t="shared" si="147"/>
        <v>1.4203558217624119</v>
      </c>
      <c r="AT280" s="1">
        <f t="shared" si="147"/>
        <v>1.3992264401169876</v>
      </c>
      <c r="AU280" s="1">
        <f t="shared" si="148"/>
        <v>1.1435435636464422</v>
      </c>
    </row>
    <row r="281" spans="1:47" x14ac:dyDescent="0.2">
      <c r="A281" s="103" t="s">
        <v>212</v>
      </c>
      <c r="B281" s="104" t="s">
        <v>97</v>
      </c>
      <c r="C281" s="101">
        <v>53099.453000000001</v>
      </c>
      <c r="D281" s="101">
        <v>3.0000000000000001E-3</v>
      </c>
      <c r="E281" s="61">
        <f t="shared" si="132"/>
        <v>10596.928191102452</v>
      </c>
      <c r="F281" s="61">
        <f t="shared" si="133"/>
        <v>10597</v>
      </c>
      <c r="G281" s="63">
        <f t="shared" si="134"/>
        <v>-4.935999999725027E-2</v>
      </c>
      <c r="H281" s="61"/>
      <c r="I281" s="61"/>
      <c r="K281" s="1">
        <f>G281</f>
        <v>-4.935999999725027E-2</v>
      </c>
      <c r="Q281" s="112">
        <f t="shared" si="135"/>
        <v>38080.953000000001</v>
      </c>
      <c r="S281" s="2">
        <v>1</v>
      </c>
      <c r="T281" s="1" t="s">
        <v>70</v>
      </c>
      <c r="Z281" s="1">
        <f t="shared" si="136"/>
        <v>10597</v>
      </c>
      <c r="AA281" s="1">
        <f t="shared" si="137"/>
        <v>-5.2728791453649108E-2</v>
      </c>
      <c r="AB281" s="1">
        <f t="shared" si="138"/>
        <v>-4.6152759387962893E-2</v>
      </c>
      <c r="AC281" s="1">
        <f t="shared" si="139"/>
        <v>-4.935999999725027E-2</v>
      </c>
      <c r="AE281" s="1">
        <f t="shared" si="140"/>
        <v>1.1348755876705806E-5</v>
      </c>
      <c r="AF281" s="1">
        <f t="shared" si="149"/>
        <v>-4.935999999725027E-2</v>
      </c>
      <c r="AG281" s="2"/>
      <c r="AH281" s="1">
        <f t="shared" si="141"/>
        <v>-3.2072406092873754E-3</v>
      </c>
      <c r="AI281" s="1">
        <f t="shared" si="142"/>
        <v>0.89520356750505825</v>
      </c>
      <c r="AJ281" s="1">
        <f t="shared" si="143"/>
        <v>2.422053961704165E-2</v>
      </c>
      <c r="AK281" s="1">
        <f t="shared" si="144"/>
        <v>0.26065935371795773</v>
      </c>
      <c r="AL281" s="1">
        <f t="shared" si="145"/>
        <v>1.9530632105747576</v>
      </c>
      <c r="AM281" s="1">
        <f t="shared" si="146"/>
        <v>1.4798372453961608</v>
      </c>
      <c r="AN281" s="1">
        <f t="shared" si="147"/>
        <v>1.6738465071947672</v>
      </c>
      <c r="AO281" s="1">
        <f t="shared" si="147"/>
        <v>1.6738465072534701</v>
      </c>
      <c r="AP281" s="1">
        <f t="shared" si="147"/>
        <v>1.6738465052221796</v>
      </c>
      <c r="AQ281" s="1">
        <f t="shared" si="147"/>
        <v>1.6738465755105014</v>
      </c>
      <c r="AR281" s="1">
        <f t="shared" si="147"/>
        <v>1.6738441433107338</v>
      </c>
      <c r="AS281" s="1">
        <f t="shared" si="147"/>
        <v>1.67392827193799</v>
      </c>
      <c r="AT281" s="1">
        <f t="shared" si="147"/>
        <v>1.670977415544314</v>
      </c>
      <c r="AU281" s="1">
        <f t="shared" si="148"/>
        <v>1.3943998827583193</v>
      </c>
    </row>
    <row r="282" spans="1:47" x14ac:dyDescent="0.2">
      <c r="A282" s="105" t="s">
        <v>208</v>
      </c>
      <c r="B282" s="106"/>
      <c r="C282" s="101">
        <v>53110.447999999997</v>
      </c>
      <c r="D282" s="101">
        <v>3.5999999999999999E-3</v>
      </c>
      <c r="E282" s="61">
        <f t="shared" si="132"/>
        <v>10612.923710320345</v>
      </c>
      <c r="F282" s="61">
        <f t="shared" si="133"/>
        <v>10613</v>
      </c>
      <c r="G282" s="63">
        <f t="shared" si="134"/>
        <v>-5.2439999999478459E-2</v>
      </c>
      <c r="H282" s="61"/>
      <c r="I282" s="61"/>
      <c r="J282" s="1">
        <f>G282</f>
        <v>-5.2439999999478459E-2</v>
      </c>
      <c r="Q282" s="112">
        <f t="shared" si="135"/>
        <v>38091.947999999997</v>
      </c>
      <c r="S282" s="2">
        <v>1</v>
      </c>
      <c r="T282" s="1" t="s">
        <v>67</v>
      </c>
      <c r="Z282" s="1">
        <f t="shared" si="136"/>
        <v>10613</v>
      </c>
      <c r="AA282" s="1">
        <f t="shared" si="137"/>
        <v>-5.2684449010438027E-2</v>
      </c>
      <c r="AB282" s="1">
        <f t="shared" si="138"/>
        <v>-4.9337171117327445E-2</v>
      </c>
      <c r="AC282" s="1">
        <f t="shared" si="139"/>
        <v>-5.2439999999478459E-2</v>
      </c>
      <c r="AE282" s="1">
        <f t="shared" si="140"/>
        <v>5.9755318959110676E-8</v>
      </c>
      <c r="AF282" s="1">
        <f t="shared" si="149"/>
        <v>-5.2439999999478459E-2</v>
      </c>
      <c r="AG282" s="2"/>
      <c r="AH282" s="1">
        <f t="shared" si="141"/>
        <v>-3.1028288821510117E-3</v>
      </c>
      <c r="AI282" s="1">
        <f t="shared" si="142"/>
        <v>0.89325918339390387</v>
      </c>
      <c r="AJ282" s="1">
        <f t="shared" si="143"/>
        <v>3.1688374932404215E-2</v>
      </c>
      <c r="AK282" s="1">
        <f t="shared" si="144"/>
        <v>0.25986917673051191</v>
      </c>
      <c r="AL282" s="1">
        <f t="shared" si="145"/>
        <v>1.9605339828917685</v>
      </c>
      <c r="AM282" s="1">
        <f t="shared" si="146"/>
        <v>1.4918191106054415</v>
      </c>
      <c r="AN282" s="1">
        <f t="shared" si="147"/>
        <v>1.6818644575933006</v>
      </c>
      <c r="AO282" s="1">
        <f t="shared" si="147"/>
        <v>1.6818644576599882</v>
      </c>
      <c r="AP282" s="1">
        <f t="shared" si="147"/>
        <v>1.6818644555183782</v>
      </c>
      <c r="AQ282" s="1">
        <f t="shared" si="147"/>
        <v>1.6818645242941028</v>
      </c>
      <c r="AR282" s="1">
        <f t="shared" si="147"/>
        <v>1.6818623156073875</v>
      </c>
      <c r="AS282" s="1">
        <f t="shared" si="147"/>
        <v>1.6819332242742209</v>
      </c>
      <c r="AT282" s="1">
        <f t="shared" si="147"/>
        <v>1.6796337717969578</v>
      </c>
      <c r="AU282" s="1">
        <f t="shared" si="148"/>
        <v>1.4026585270089158</v>
      </c>
    </row>
    <row r="283" spans="1:47" x14ac:dyDescent="0.2">
      <c r="A283" s="103" t="s">
        <v>213</v>
      </c>
      <c r="B283" s="104" t="s">
        <v>97</v>
      </c>
      <c r="C283" s="103">
        <v>53347.597000000002</v>
      </c>
      <c r="D283" s="103">
        <v>8.0000000000000002E-3</v>
      </c>
      <c r="E283" s="61">
        <f t="shared" si="132"/>
        <v>10957.927929238564</v>
      </c>
      <c r="F283" s="61">
        <f t="shared" si="133"/>
        <v>10958</v>
      </c>
      <c r="G283" s="63">
        <f t="shared" si="134"/>
        <v>-4.9539999999979045E-2</v>
      </c>
      <c r="H283" s="61"/>
      <c r="I283" s="61"/>
      <c r="K283" s="56">
        <f>G283</f>
        <v>-4.9539999999979045E-2</v>
      </c>
      <c r="Q283" s="112">
        <f t="shared" si="135"/>
        <v>38329.097000000002</v>
      </c>
      <c r="S283" s="2">
        <v>1</v>
      </c>
      <c r="Z283" s="1">
        <f t="shared" si="136"/>
        <v>10958</v>
      </c>
      <c r="AA283" s="1">
        <f t="shared" si="137"/>
        <v>-5.1741311946964477E-2</v>
      </c>
      <c r="AB283" s="1">
        <f t="shared" si="138"/>
        <v>-4.8672075539723643E-2</v>
      </c>
      <c r="AC283" s="1">
        <f t="shared" si="139"/>
        <v>-4.9539999999979045E-2</v>
      </c>
      <c r="AE283" s="1">
        <f t="shared" si="140"/>
        <v>4.8457742879407934E-6</v>
      </c>
      <c r="AF283" s="1">
        <f t="shared" si="149"/>
        <v>-4.9539999999979045E-2</v>
      </c>
      <c r="AG283" s="2"/>
      <c r="AH283" s="1">
        <f t="shared" si="141"/>
        <v>-8.6792446025540395E-4</v>
      </c>
      <c r="AI283" s="1">
        <f t="shared" si="142"/>
        <v>0.85472842483579758</v>
      </c>
      <c r="AJ283" s="1">
        <f t="shared" si="143"/>
        <v>0.18435093038399267</v>
      </c>
      <c r="AK283" s="1">
        <f t="shared" si="144"/>
        <v>0.24046155699745803</v>
      </c>
      <c r="AL283" s="1">
        <f t="shared" si="145"/>
        <v>2.1142517352578798</v>
      </c>
      <c r="AM283" s="1">
        <f t="shared" si="146"/>
        <v>1.772460296705525</v>
      </c>
      <c r="AN283" s="1">
        <f t="shared" si="147"/>
        <v>1.8507362311863307</v>
      </c>
      <c r="AO283" s="1">
        <f t="shared" si="147"/>
        <v>1.8507361974361562</v>
      </c>
      <c r="AP283" s="1">
        <f t="shared" si="147"/>
        <v>1.8507366322358718</v>
      </c>
      <c r="AQ283" s="1">
        <f t="shared" si="147"/>
        <v>1.8507310307095319</v>
      </c>
      <c r="AR283" s="1">
        <f t="shared" si="147"/>
        <v>1.8508031868418318</v>
      </c>
      <c r="AS283" s="1">
        <f t="shared" si="147"/>
        <v>1.8498723165261963</v>
      </c>
      <c r="AT283" s="1">
        <f t="shared" si="147"/>
        <v>1.8616586546683827</v>
      </c>
      <c r="AU283" s="1">
        <f t="shared" si="148"/>
        <v>1.5807355436624086</v>
      </c>
    </row>
    <row r="284" spans="1:47" x14ac:dyDescent="0.2">
      <c r="A284" s="105" t="s">
        <v>214</v>
      </c>
      <c r="B284" s="107"/>
      <c r="C284" s="101">
        <v>53409.459000000003</v>
      </c>
      <c r="D284" s="101">
        <v>2E-3</v>
      </c>
      <c r="E284" s="61">
        <f t="shared" si="132"/>
        <v>11047.924728679922</v>
      </c>
      <c r="F284" s="61">
        <f t="shared" si="133"/>
        <v>11048</v>
      </c>
      <c r="G284" s="63">
        <f t="shared" si="134"/>
        <v>-5.1739999995334074E-2</v>
      </c>
      <c r="H284" s="61"/>
      <c r="I284" s="61"/>
      <c r="J284" s="1">
        <f>G284</f>
        <v>-5.1739999995334074E-2</v>
      </c>
      <c r="Q284" s="112">
        <f t="shared" si="135"/>
        <v>38390.959000000003</v>
      </c>
      <c r="S284" s="2">
        <v>1</v>
      </c>
      <c r="T284" s="1" t="s">
        <v>67</v>
      </c>
      <c r="Z284" s="1">
        <f t="shared" si="136"/>
        <v>11048</v>
      </c>
      <c r="AA284" s="1">
        <f t="shared" si="137"/>
        <v>-5.1503244647758725E-2</v>
      </c>
      <c r="AB284" s="1">
        <f t="shared" si="138"/>
        <v>-5.1446032781823414E-2</v>
      </c>
      <c r="AC284" s="1">
        <f t="shared" si="139"/>
        <v>-5.1739999995334074E-2</v>
      </c>
      <c r="AE284" s="1">
        <f t="shared" si="140"/>
        <v>5.6053094605524156E-8</v>
      </c>
      <c r="AF284" s="1">
        <f t="shared" si="149"/>
        <v>-5.1739999995334074E-2</v>
      </c>
      <c r="AG284" s="2"/>
      <c r="AH284" s="1">
        <f t="shared" si="141"/>
        <v>-2.9396721351066055E-4</v>
      </c>
      <c r="AI284" s="1">
        <f t="shared" si="142"/>
        <v>0.8457013990779626</v>
      </c>
      <c r="AJ284" s="1">
        <f t="shared" si="143"/>
        <v>0.22154326285884557</v>
      </c>
      <c r="AK284" s="1">
        <f t="shared" si="144"/>
        <v>0.23477123481770953</v>
      </c>
      <c r="AL284" s="1">
        <f t="shared" si="145"/>
        <v>2.1522370783271141</v>
      </c>
      <c r="AM284" s="1">
        <f t="shared" si="146"/>
        <v>1.8538710194107249</v>
      </c>
      <c r="AN284" s="1">
        <f t="shared" si="147"/>
        <v>1.8936155595953057</v>
      </c>
      <c r="AO284" s="1">
        <f t="shared" si="147"/>
        <v>1.8936154717989842</v>
      </c>
      <c r="AP284" s="1">
        <f t="shared" si="147"/>
        <v>1.8936164568914204</v>
      </c>
      <c r="AQ284" s="1">
        <f t="shared" si="147"/>
        <v>1.8936054037892442</v>
      </c>
      <c r="AR284" s="1">
        <f t="shared" si="147"/>
        <v>1.8937294027583356</v>
      </c>
      <c r="AS284" s="1">
        <f t="shared" si="147"/>
        <v>1.8923356782318641</v>
      </c>
      <c r="AT284" s="1">
        <f t="shared" si="147"/>
        <v>1.9076807924178458</v>
      </c>
      <c r="AU284" s="1">
        <f t="shared" si="148"/>
        <v>1.6271904175720158</v>
      </c>
    </row>
    <row r="285" spans="1:47" x14ac:dyDescent="0.2">
      <c r="A285" s="105" t="s">
        <v>214</v>
      </c>
      <c r="B285" s="107"/>
      <c r="C285" s="101">
        <v>53451.389199999998</v>
      </c>
      <c r="D285" s="101">
        <v>3.0000000000000001E-3</v>
      </c>
      <c r="E285" s="61">
        <f t="shared" si="132"/>
        <v>11108.924757775903</v>
      </c>
      <c r="F285" s="61">
        <f t="shared" si="133"/>
        <v>11109</v>
      </c>
      <c r="G285" s="63">
        <f t="shared" si="134"/>
        <v>-5.1719999995839316E-2</v>
      </c>
      <c r="H285" s="61"/>
      <c r="I285" s="61"/>
      <c r="J285" s="1">
        <f>G285</f>
        <v>-5.1719999995839316E-2</v>
      </c>
      <c r="Q285" s="112">
        <f t="shared" si="135"/>
        <v>38432.889199999998</v>
      </c>
      <c r="S285" s="2">
        <v>1</v>
      </c>
      <c r="T285" s="1" t="s">
        <v>67</v>
      </c>
      <c r="Z285" s="1">
        <f t="shared" si="136"/>
        <v>11109</v>
      </c>
      <c r="AA285" s="1">
        <f t="shared" si="137"/>
        <v>-5.1344666344584927E-2</v>
      </c>
      <c r="AB285" s="1">
        <f t="shared" si="138"/>
        <v>-5.1812012709866052E-2</v>
      </c>
      <c r="AC285" s="1">
        <f t="shared" si="139"/>
        <v>-5.1719999995839316E-2</v>
      </c>
      <c r="AE285" s="1">
        <f t="shared" si="140"/>
        <v>1.4087534976395147E-7</v>
      </c>
      <c r="AF285" s="1">
        <f t="shared" si="149"/>
        <v>-5.1719999995839316E-2</v>
      </c>
      <c r="AG285" s="2"/>
      <c r="AH285" s="1">
        <f t="shared" si="141"/>
        <v>9.2012714026733531E-5</v>
      </c>
      <c r="AI285" s="1">
        <f t="shared" si="142"/>
        <v>0.83981241544954788</v>
      </c>
      <c r="AJ285" s="1">
        <f t="shared" si="143"/>
        <v>0.24613803651324517</v>
      </c>
      <c r="AK285" s="1">
        <f t="shared" si="144"/>
        <v>0.23079325965075759</v>
      </c>
      <c r="AL285" s="1">
        <f t="shared" si="145"/>
        <v>2.1775339798248581</v>
      </c>
      <c r="AM285" s="1">
        <f t="shared" si="146"/>
        <v>1.9113407935559199</v>
      </c>
      <c r="AN285" s="1">
        <f t="shared" si="147"/>
        <v>1.9224239143088804</v>
      </c>
      <c r="AO285" s="1">
        <f t="shared" si="147"/>
        <v>1.9224237614954951</v>
      </c>
      <c r="AP285" s="1">
        <f t="shared" si="147"/>
        <v>1.9224253407621341</v>
      </c>
      <c r="AQ285" s="1">
        <f t="shared" si="147"/>
        <v>1.9224090193304597</v>
      </c>
      <c r="AR285" s="1">
        <f t="shared" si="147"/>
        <v>1.9225776633299083</v>
      </c>
      <c r="AS285" s="1">
        <f t="shared" si="147"/>
        <v>1.9208313654814198</v>
      </c>
      <c r="AT285" s="1">
        <f t="shared" si="147"/>
        <v>1.9385293566758508</v>
      </c>
      <c r="AU285" s="1">
        <f t="shared" si="148"/>
        <v>1.6586764987774156</v>
      </c>
    </row>
    <row r="286" spans="1:47" x14ac:dyDescent="0.2">
      <c r="A286" s="108" t="s">
        <v>215</v>
      </c>
      <c r="B286" s="106"/>
      <c r="C286" s="101">
        <v>53745.589</v>
      </c>
      <c r="D286" s="101">
        <v>2.3E-3</v>
      </c>
      <c r="E286" s="61">
        <f t="shared" si="132"/>
        <v>11536.926445343192</v>
      </c>
      <c r="F286" s="61">
        <f t="shared" si="133"/>
        <v>11537</v>
      </c>
      <c r="G286" s="63">
        <f t="shared" si="134"/>
        <v>-5.0559999996039551E-2</v>
      </c>
      <c r="H286" s="61"/>
      <c r="I286" s="61"/>
      <c r="J286" s="1">
        <f>G286</f>
        <v>-5.0559999996039551E-2</v>
      </c>
      <c r="Q286" s="112">
        <f t="shared" si="135"/>
        <v>38727.089</v>
      </c>
      <c r="S286" s="2">
        <v>1</v>
      </c>
      <c r="T286" s="1" t="s">
        <v>67</v>
      </c>
      <c r="Z286" s="1">
        <f t="shared" si="136"/>
        <v>11537</v>
      </c>
      <c r="AA286" s="1">
        <f t="shared" si="137"/>
        <v>-5.0315024040251906E-2</v>
      </c>
      <c r="AB286" s="1">
        <f t="shared" si="138"/>
        <v>-5.3271352058019708E-2</v>
      </c>
      <c r="AC286" s="1">
        <f t="shared" si="139"/>
        <v>-5.0559999996039551E-2</v>
      </c>
      <c r="AE286" s="1">
        <f t="shared" si="140"/>
        <v>6.0013218914070158E-8</v>
      </c>
      <c r="AF286" s="1">
        <f t="shared" si="149"/>
        <v>-5.0559999996039551E-2</v>
      </c>
      <c r="AG286" s="2"/>
      <c r="AH286" s="1">
        <f t="shared" si="141"/>
        <v>2.7113520619801582E-3</v>
      </c>
      <c r="AI286" s="1">
        <f t="shared" si="142"/>
        <v>0.80338777524105753</v>
      </c>
      <c r="AJ286" s="1">
        <f t="shared" si="143"/>
        <v>0.40514360304072622</v>
      </c>
      <c r="AK286" s="1">
        <f t="shared" si="144"/>
        <v>0.20067193131992661</v>
      </c>
      <c r="AL286" s="1">
        <f t="shared" si="145"/>
        <v>2.3459761988211514</v>
      </c>
      <c r="AM286" s="1">
        <f t="shared" si="146"/>
        <v>2.379750915415177</v>
      </c>
      <c r="AN286" s="1">
        <f t="shared" si="147"/>
        <v>2.1193180392413224</v>
      </c>
      <c r="AO286" s="1">
        <f t="shared" si="147"/>
        <v>2.1193158371201779</v>
      </c>
      <c r="AP286" s="1">
        <f t="shared" si="147"/>
        <v>2.1193308697688682</v>
      </c>
      <c r="AQ286" s="1">
        <f t="shared" si="147"/>
        <v>2.119228242933338</v>
      </c>
      <c r="AR286" s="1">
        <f t="shared" si="147"/>
        <v>2.1199285266840788</v>
      </c>
      <c r="AS286" s="1">
        <f t="shared" si="147"/>
        <v>2.1151340084925514</v>
      </c>
      <c r="AT286" s="1">
        <f t="shared" si="147"/>
        <v>2.1472437001788167</v>
      </c>
      <c r="AU286" s="1">
        <f t="shared" si="148"/>
        <v>1.8795952324808796</v>
      </c>
    </row>
    <row r="287" spans="1:47" x14ac:dyDescent="0.2">
      <c r="A287" s="101" t="s">
        <v>211</v>
      </c>
      <c r="B287" s="102" t="s">
        <v>97</v>
      </c>
      <c r="C287" s="101">
        <v>53747.650860000002</v>
      </c>
      <c r="D287" s="101">
        <v>2.5999999999999999E-3</v>
      </c>
      <c r="E287" s="61">
        <f t="shared" si="132"/>
        <v>11539.926037999367</v>
      </c>
      <c r="F287" s="61">
        <f t="shared" si="133"/>
        <v>11540</v>
      </c>
      <c r="G287" s="63">
        <f t="shared" si="134"/>
        <v>-5.0839999996242113E-2</v>
      </c>
      <c r="H287" s="61"/>
      <c r="I287" s="61"/>
      <c r="K287" s="56">
        <f t="shared" ref="K287:K299" si="150">G287</f>
        <v>-5.0839999996242113E-2</v>
      </c>
      <c r="Q287" s="112">
        <f t="shared" si="135"/>
        <v>38729.150860000002</v>
      </c>
      <c r="S287" s="2">
        <v>1</v>
      </c>
      <c r="Z287" s="1">
        <f t="shared" si="136"/>
        <v>11540</v>
      </c>
      <c r="AA287" s="1">
        <f t="shared" si="137"/>
        <v>-5.0308412678337265E-2</v>
      </c>
      <c r="AB287" s="1">
        <f t="shared" si="138"/>
        <v>-5.3569070063340767E-2</v>
      </c>
      <c r="AC287" s="1">
        <f t="shared" si="139"/>
        <v>-5.0839999996242113E-2</v>
      </c>
      <c r="AE287" s="1">
        <f t="shared" si="140"/>
        <v>2.8258507655727025E-7</v>
      </c>
      <c r="AF287" s="1">
        <f t="shared" si="149"/>
        <v>-5.0839999996242113E-2</v>
      </c>
      <c r="AG287" s="2"/>
      <c r="AH287" s="1">
        <f t="shared" si="141"/>
        <v>2.7290700670986518E-3</v>
      </c>
      <c r="AI287" s="1">
        <f t="shared" si="142"/>
        <v>0.80316107955999394</v>
      </c>
      <c r="AJ287" s="1">
        <f t="shared" si="143"/>
        <v>0.40617673263911647</v>
      </c>
      <c r="AK287" s="1">
        <f t="shared" si="144"/>
        <v>0.20044957057659976</v>
      </c>
      <c r="AL287" s="1">
        <f t="shared" si="145"/>
        <v>2.3471065079960831</v>
      </c>
      <c r="AM287" s="1">
        <f t="shared" si="146"/>
        <v>2.38352173348864</v>
      </c>
      <c r="AN287" s="1">
        <f t="shared" si="147"/>
        <v>2.1206684960036477</v>
      </c>
      <c r="AO287" s="1">
        <f t="shared" si="147"/>
        <v>2.1206662636425757</v>
      </c>
      <c r="AP287" s="1">
        <f t="shared" si="147"/>
        <v>2.1206814691314473</v>
      </c>
      <c r="AQ287" s="1">
        <f t="shared" si="147"/>
        <v>2.1205778911019779</v>
      </c>
      <c r="AR287" s="1">
        <f t="shared" si="147"/>
        <v>2.121283106549269</v>
      </c>
      <c r="AS287" s="1">
        <f t="shared" si="147"/>
        <v>2.1164654497703159</v>
      </c>
      <c r="AT287" s="1">
        <f t="shared" si="147"/>
        <v>2.148659663260168</v>
      </c>
      <c r="AU287" s="1">
        <f t="shared" si="148"/>
        <v>1.8811437282778662</v>
      </c>
    </row>
    <row r="288" spans="1:47" x14ac:dyDescent="0.2">
      <c r="A288" s="101" t="s">
        <v>211</v>
      </c>
      <c r="B288" s="102" t="s">
        <v>97</v>
      </c>
      <c r="C288" s="101">
        <v>53747.651550000002</v>
      </c>
      <c r="D288" s="101">
        <v>2.7000000000000001E-3</v>
      </c>
      <c r="E288" s="61">
        <f t="shared" si="132"/>
        <v>11539.927041810941</v>
      </c>
      <c r="F288" s="61">
        <f t="shared" si="133"/>
        <v>11540</v>
      </c>
      <c r="G288" s="63">
        <f t="shared" si="134"/>
        <v>-5.0149999995483086E-2</v>
      </c>
      <c r="H288" s="61"/>
      <c r="I288" s="61"/>
      <c r="K288" s="56">
        <f t="shared" si="150"/>
        <v>-5.0149999995483086E-2</v>
      </c>
      <c r="Q288" s="112">
        <f t="shared" si="135"/>
        <v>38729.151550000002</v>
      </c>
      <c r="R288" s="67"/>
      <c r="S288" s="2">
        <v>1</v>
      </c>
      <c r="Z288" s="1">
        <f t="shared" si="136"/>
        <v>11540</v>
      </c>
      <c r="AA288" s="1">
        <f t="shared" si="137"/>
        <v>-5.0308412678337265E-2</v>
      </c>
      <c r="AB288" s="1">
        <f t="shared" si="138"/>
        <v>-5.2879070062581739E-2</v>
      </c>
      <c r="AC288" s="1">
        <f t="shared" si="139"/>
        <v>-5.0149999995483086E-2</v>
      </c>
      <c r="AE288" s="1">
        <f t="shared" si="140"/>
        <v>2.5094578089058882E-8</v>
      </c>
      <c r="AF288" s="1">
        <f t="shared" si="149"/>
        <v>-5.0149999995483086E-2</v>
      </c>
      <c r="AG288" s="2"/>
      <c r="AH288" s="1">
        <f t="shared" si="141"/>
        <v>2.7290700670986518E-3</v>
      </c>
      <c r="AI288" s="1">
        <f t="shared" si="142"/>
        <v>0.80316107955999394</v>
      </c>
      <c r="AJ288" s="1">
        <f t="shared" si="143"/>
        <v>0.40617673263911647</v>
      </c>
      <c r="AK288" s="1">
        <f t="shared" si="144"/>
        <v>0.20044957057659976</v>
      </c>
      <c r="AL288" s="1">
        <f t="shared" si="145"/>
        <v>2.3471065079960831</v>
      </c>
      <c r="AM288" s="1">
        <f t="shared" si="146"/>
        <v>2.38352173348864</v>
      </c>
      <c r="AN288" s="1">
        <f t="shared" si="147"/>
        <v>2.1206684960036477</v>
      </c>
      <c r="AO288" s="1">
        <f t="shared" si="147"/>
        <v>2.1206662636425757</v>
      </c>
      <c r="AP288" s="1">
        <f t="shared" si="147"/>
        <v>2.1206814691314473</v>
      </c>
      <c r="AQ288" s="1">
        <f t="shared" si="147"/>
        <v>2.1205778911019779</v>
      </c>
      <c r="AR288" s="1">
        <f t="shared" si="147"/>
        <v>2.121283106549269</v>
      </c>
      <c r="AS288" s="1">
        <f t="shared" si="147"/>
        <v>2.1164654497703159</v>
      </c>
      <c r="AT288" s="1">
        <f t="shared" si="147"/>
        <v>2.148659663260168</v>
      </c>
      <c r="AU288" s="1">
        <f t="shared" si="148"/>
        <v>1.8811437282778662</v>
      </c>
    </row>
    <row r="289" spans="1:47" x14ac:dyDescent="0.2">
      <c r="A289" s="101" t="s">
        <v>211</v>
      </c>
      <c r="B289" s="102" t="s">
        <v>97</v>
      </c>
      <c r="C289" s="101">
        <v>53747.651550000002</v>
      </c>
      <c r="D289" s="101">
        <v>2.7000000000000001E-3</v>
      </c>
      <c r="E289" s="61">
        <f t="shared" si="132"/>
        <v>11539.927041810941</v>
      </c>
      <c r="F289" s="61">
        <f t="shared" si="133"/>
        <v>11540</v>
      </c>
      <c r="G289" s="63">
        <f t="shared" si="134"/>
        <v>-5.0149999995483086E-2</v>
      </c>
      <c r="H289" s="61"/>
      <c r="I289" s="61"/>
      <c r="K289" s="56">
        <f t="shared" si="150"/>
        <v>-5.0149999995483086E-2</v>
      </c>
      <c r="Q289" s="112">
        <f t="shared" si="135"/>
        <v>38729.151550000002</v>
      </c>
      <c r="S289" s="2">
        <v>1</v>
      </c>
      <c r="Z289" s="1">
        <f t="shared" si="136"/>
        <v>11540</v>
      </c>
      <c r="AA289" s="1">
        <f t="shared" si="137"/>
        <v>-5.0308412678337265E-2</v>
      </c>
      <c r="AB289" s="1">
        <f t="shared" si="138"/>
        <v>-5.2879070062581739E-2</v>
      </c>
      <c r="AC289" s="1">
        <f t="shared" si="139"/>
        <v>-5.0149999995483086E-2</v>
      </c>
      <c r="AE289" s="1">
        <f t="shared" si="140"/>
        <v>2.5094578089058882E-8</v>
      </c>
      <c r="AF289" s="1">
        <f t="shared" si="149"/>
        <v>-5.0149999995483086E-2</v>
      </c>
      <c r="AG289" s="2"/>
      <c r="AH289" s="1">
        <f t="shared" si="141"/>
        <v>2.7290700670986518E-3</v>
      </c>
      <c r="AI289" s="1">
        <f t="shared" si="142"/>
        <v>0.80316107955999394</v>
      </c>
      <c r="AJ289" s="1">
        <f t="shared" si="143"/>
        <v>0.40617673263911647</v>
      </c>
      <c r="AK289" s="1">
        <f t="shared" si="144"/>
        <v>0.20044957057659976</v>
      </c>
      <c r="AL289" s="1">
        <f t="shared" si="145"/>
        <v>2.3471065079960831</v>
      </c>
      <c r="AM289" s="1">
        <f t="shared" si="146"/>
        <v>2.38352173348864</v>
      </c>
      <c r="AN289" s="1">
        <f t="shared" si="147"/>
        <v>2.1206684960036477</v>
      </c>
      <c r="AO289" s="1">
        <f t="shared" si="147"/>
        <v>2.1206662636425757</v>
      </c>
      <c r="AP289" s="1">
        <f t="shared" si="147"/>
        <v>2.1206814691314473</v>
      </c>
      <c r="AQ289" s="1">
        <f t="shared" si="147"/>
        <v>2.1205778911019779</v>
      </c>
      <c r="AR289" s="1">
        <f t="shared" si="147"/>
        <v>2.121283106549269</v>
      </c>
      <c r="AS289" s="1">
        <f t="shared" si="147"/>
        <v>2.1164654497703159</v>
      </c>
      <c r="AT289" s="1">
        <f t="shared" si="147"/>
        <v>2.148659663260168</v>
      </c>
      <c r="AU289" s="1">
        <f t="shared" si="148"/>
        <v>1.8811437282778662</v>
      </c>
    </row>
    <row r="290" spans="1:47" x14ac:dyDescent="0.2">
      <c r="A290" s="101" t="s">
        <v>211</v>
      </c>
      <c r="B290" s="102" t="s">
        <v>97</v>
      </c>
      <c r="C290" s="101">
        <v>53747.651550000002</v>
      </c>
      <c r="D290" s="101">
        <v>2.7000000000000001E-3</v>
      </c>
      <c r="E290" s="61">
        <f t="shared" si="132"/>
        <v>11539.927041810941</v>
      </c>
      <c r="F290" s="61">
        <f t="shared" si="133"/>
        <v>11540</v>
      </c>
      <c r="G290" s="63">
        <f t="shared" si="134"/>
        <v>-5.0149999995483086E-2</v>
      </c>
      <c r="H290" s="61"/>
      <c r="I290" s="61"/>
      <c r="K290" s="56">
        <f t="shared" si="150"/>
        <v>-5.0149999995483086E-2</v>
      </c>
      <c r="Q290" s="112">
        <f t="shared" si="135"/>
        <v>38729.151550000002</v>
      </c>
      <c r="S290" s="2">
        <v>1</v>
      </c>
      <c r="Z290" s="1">
        <f t="shared" si="136"/>
        <v>11540</v>
      </c>
      <c r="AA290" s="1">
        <f t="shared" si="137"/>
        <v>-5.0308412678337265E-2</v>
      </c>
      <c r="AB290" s="1">
        <f t="shared" si="138"/>
        <v>-5.2879070062581739E-2</v>
      </c>
      <c r="AC290" s="1">
        <f t="shared" si="139"/>
        <v>-5.0149999995483086E-2</v>
      </c>
      <c r="AE290" s="1">
        <f t="shared" si="140"/>
        <v>2.5094578089058882E-8</v>
      </c>
      <c r="AF290" s="1">
        <f t="shared" si="149"/>
        <v>-5.0149999995483086E-2</v>
      </c>
      <c r="AG290" s="2"/>
      <c r="AH290" s="1">
        <f t="shared" si="141"/>
        <v>2.7290700670986518E-3</v>
      </c>
      <c r="AI290" s="1">
        <f t="shared" si="142"/>
        <v>0.80316107955999394</v>
      </c>
      <c r="AJ290" s="1">
        <f t="shared" si="143"/>
        <v>0.40617673263911647</v>
      </c>
      <c r="AK290" s="1">
        <f t="shared" si="144"/>
        <v>0.20044957057659976</v>
      </c>
      <c r="AL290" s="1">
        <f t="shared" si="145"/>
        <v>2.3471065079960831</v>
      </c>
      <c r="AM290" s="1">
        <f t="shared" si="146"/>
        <v>2.38352173348864</v>
      </c>
      <c r="AN290" s="1">
        <f t="shared" si="147"/>
        <v>2.1206684960036477</v>
      </c>
      <c r="AO290" s="1">
        <f t="shared" si="147"/>
        <v>2.1206662636425757</v>
      </c>
      <c r="AP290" s="1">
        <f t="shared" si="147"/>
        <v>2.1206814691314473</v>
      </c>
      <c r="AQ290" s="1">
        <f t="shared" si="147"/>
        <v>2.1205778911019779</v>
      </c>
      <c r="AR290" s="1">
        <f t="shared" si="147"/>
        <v>2.121283106549269</v>
      </c>
      <c r="AS290" s="1">
        <f t="shared" si="147"/>
        <v>2.1164654497703159</v>
      </c>
      <c r="AT290" s="1">
        <f t="shared" si="147"/>
        <v>2.148659663260168</v>
      </c>
      <c r="AU290" s="1">
        <f t="shared" si="148"/>
        <v>1.8811437282778662</v>
      </c>
    </row>
    <row r="291" spans="1:47" x14ac:dyDescent="0.2">
      <c r="A291" s="101" t="s">
        <v>217</v>
      </c>
      <c r="B291" s="107" t="s">
        <v>97</v>
      </c>
      <c r="C291" s="109">
        <v>53765.523300000001</v>
      </c>
      <c r="D291" s="101">
        <v>1E-4</v>
      </c>
      <c r="E291" s="61">
        <f t="shared" si="132"/>
        <v>11565.92685268702</v>
      </c>
      <c r="F291" s="61">
        <f t="shared" si="133"/>
        <v>11566</v>
      </c>
      <c r="G291" s="63">
        <f t="shared" si="134"/>
        <v>-5.0279999995836988E-2</v>
      </c>
      <c r="H291" s="61"/>
      <c r="I291" s="61"/>
      <c r="K291" s="1">
        <f t="shared" si="150"/>
        <v>-5.0279999995836988E-2</v>
      </c>
      <c r="Q291" s="112">
        <f t="shared" si="135"/>
        <v>38747.023300000001</v>
      </c>
      <c r="S291" s="2">
        <v>1</v>
      </c>
      <c r="T291" s="1" t="s">
        <v>70</v>
      </c>
      <c r="Z291" s="1">
        <f t="shared" si="136"/>
        <v>11566</v>
      </c>
      <c r="AA291" s="1">
        <f t="shared" si="137"/>
        <v>-5.0251512909470573E-2</v>
      </c>
      <c r="AB291" s="1">
        <f t="shared" si="138"/>
        <v>-5.3162206358915699E-2</v>
      </c>
      <c r="AC291" s="1">
        <f t="shared" si="139"/>
        <v>-5.0279999995836988E-2</v>
      </c>
      <c r="AE291" s="1">
        <f t="shared" si="140"/>
        <v>8.1151408964756868E-10</v>
      </c>
      <c r="AF291" s="1">
        <f t="shared" si="149"/>
        <v>-5.0279999995836988E-2</v>
      </c>
      <c r="AG291" s="2"/>
      <c r="AH291" s="1">
        <f t="shared" si="141"/>
        <v>2.8822063630787129E-3</v>
      </c>
      <c r="AI291" s="1">
        <f t="shared" si="142"/>
        <v>0.80121222201598463</v>
      </c>
      <c r="AJ291" s="1">
        <f t="shared" si="143"/>
        <v>0.4150844773361792</v>
      </c>
      <c r="AK291" s="1">
        <f t="shared" si="144"/>
        <v>0.19851702765382137</v>
      </c>
      <c r="AL291" s="1">
        <f t="shared" si="145"/>
        <v>2.356875957631047</v>
      </c>
      <c r="AM291" s="1">
        <f t="shared" si="146"/>
        <v>2.4165421533429119</v>
      </c>
      <c r="AN291" s="1">
        <f t="shared" si="147"/>
        <v>2.1323565737333312</v>
      </c>
      <c r="AO291" s="1">
        <f t="shared" si="147"/>
        <v>2.1323540666512346</v>
      </c>
      <c r="AP291" s="1">
        <f t="shared" si="147"/>
        <v>2.13237082494773</v>
      </c>
      <c r="AQ291" s="1">
        <f t="shared" si="147"/>
        <v>2.1322587975962621</v>
      </c>
      <c r="AR291" s="1">
        <f t="shared" si="147"/>
        <v>2.1330073093890314</v>
      </c>
      <c r="AS291" s="1">
        <f t="shared" si="147"/>
        <v>2.1279890860598107</v>
      </c>
      <c r="AT291" s="1">
        <f t="shared" si="147"/>
        <v>2.1609045077069204</v>
      </c>
      <c r="AU291" s="1">
        <f t="shared" si="148"/>
        <v>1.8945640251850864</v>
      </c>
    </row>
    <row r="292" spans="1:47" x14ac:dyDescent="0.2">
      <c r="A292" s="58" t="s">
        <v>218</v>
      </c>
      <c r="B292" s="74" t="s">
        <v>96</v>
      </c>
      <c r="C292" s="58">
        <v>53813.639900000002</v>
      </c>
      <c r="D292" s="58">
        <v>1E-4</v>
      </c>
      <c r="E292" s="61">
        <f t="shared" si="132"/>
        <v>11635.92685268702</v>
      </c>
      <c r="F292" s="61">
        <f t="shared" si="133"/>
        <v>11636</v>
      </c>
      <c r="G292" s="63">
        <f t="shared" si="134"/>
        <v>-5.0279999995836988E-2</v>
      </c>
      <c r="H292" s="61"/>
      <c r="I292" s="61"/>
      <c r="K292" s="56">
        <f t="shared" si="150"/>
        <v>-5.0279999995836988E-2</v>
      </c>
      <c r="Q292" s="112">
        <f t="shared" si="135"/>
        <v>38795.139900000002</v>
      </c>
      <c r="S292" s="2">
        <v>1</v>
      </c>
      <c r="Z292" s="1">
        <f t="shared" si="136"/>
        <v>11636</v>
      </c>
      <c r="AA292" s="1">
        <f t="shared" si="137"/>
        <v>-5.010195383642331E-2</v>
      </c>
      <c r="AB292" s="1">
        <f t="shared" si="138"/>
        <v>-5.3570676190649757E-2</v>
      </c>
      <c r="AC292" s="1">
        <f t="shared" si="139"/>
        <v>-5.0279999995836988E-2</v>
      </c>
      <c r="AE292" s="1">
        <f t="shared" si="140"/>
        <v>3.1700434881960786E-8</v>
      </c>
      <c r="AF292" s="1">
        <f t="shared" si="149"/>
        <v>-5.0279999995836988E-2</v>
      </c>
      <c r="AG292" s="2"/>
      <c r="AH292" s="1">
        <f t="shared" si="141"/>
        <v>3.2906761948127664E-3</v>
      </c>
      <c r="AI292" s="1">
        <f t="shared" si="142"/>
        <v>0.7961048903546315</v>
      </c>
      <c r="AJ292" s="1">
        <f t="shared" si="143"/>
        <v>0.4386593769749762</v>
      </c>
      <c r="AK292" s="1">
        <f t="shared" si="144"/>
        <v>0.19326762586380947</v>
      </c>
      <c r="AL292" s="1">
        <f t="shared" si="145"/>
        <v>2.3829466183025914</v>
      </c>
      <c r="AM292" s="1">
        <f t="shared" si="146"/>
        <v>2.5086048166432233</v>
      </c>
      <c r="AN292" s="1">
        <f t="shared" si="147"/>
        <v>2.163685530123324</v>
      </c>
      <c r="AO292" s="1">
        <f t="shared" si="147"/>
        <v>2.1636821649564517</v>
      </c>
      <c r="AP292" s="1">
        <f t="shared" si="147"/>
        <v>2.163703602156438</v>
      </c>
      <c r="AQ292" s="1">
        <f t="shared" si="147"/>
        <v>2.1635670285982838</v>
      </c>
      <c r="AR292" s="1">
        <f t="shared" si="147"/>
        <v>2.1644366475815913</v>
      </c>
      <c r="AS292" s="1">
        <f t="shared" si="147"/>
        <v>2.1588800963366919</v>
      </c>
      <c r="AT292" s="1">
        <f t="shared" si="147"/>
        <v>2.1936335959304984</v>
      </c>
      <c r="AU292" s="1">
        <f t="shared" si="148"/>
        <v>1.9306955937814472</v>
      </c>
    </row>
    <row r="293" spans="1:47" x14ac:dyDescent="0.2">
      <c r="A293" s="76" t="s">
        <v>219</v>
      </c>
      <c r="B293" s="66" t="s">
        <v>97</v>
      </c>
      <c r="C293" s="76">
        <v>54117.462</v>
      </c>
      <c r="D293" s="76">
        <v>2.0000000000000001E-4</v>
      </c>
      <c r="E293" s="61">
        <f t="shared" si="132"/>
        <v>12077.927056358931</v>
      </c>
      <c r="F293" s="61">
        <f t="shared" si="133"/>
        <v>12078</v>
      </c>
      <c r="G293" s="63">
        <f t="shared" si="134"/>
        <v>-5.0139999999373686E-2</v>
      </c>
      <c r="H293" s="61"/>
      <c r="I293" s="61"/>
      <c r="K293" s="1">
        <f t="shared" si="150"/>
        <v>-5.0139999999373686E-2</v>
      </c>
      <c r="Q293" s="112">
        <f t="shared" si="135"/>
        <v>39098.962</v>
      </c>
      <c r="S293" s="2">
        <v>1</v>
      </c>
      <c r="T293" s="1" t="s">
        <v>70</v>
      </c>
      <c r="Z293" s="1">
        <f t="shared" si="136"/>
        <v>12078</v>
      </c>
      <c r="AA293" s="1">
        <f t="shared" si="137"/>
        <v>-4.929308829787328E-2</v>
      </c>
      <c r="AB293" s="1">
        <f t="shared" si="138"/>
        <v>-5.5868061138513364E-2</v>
      </c>
      <c r="AC293" s="1">
        <f t="shared" si="139"/>
        <v>-5.0139999999373686E-2</v>
      </c>
      <c r="AE293" s="1">
        <f t="shared" si="140"/>
        <v>7.1725943013831138E-7</v>
      </c>
      <c r="AF293" s="1">
        <f t="shared" si="149"/>
        <v>-5.0139999999373686E-2</v>
      </c>
      <c r="AG293" s="2"/>
      <c r="AH293" s="1">
        <f t="shared" si="141"/>
        <v>5.7280611391396768E-3</v>
      </c>
      <c r="AI293" s="1">
        <f t="shared" si="142"/>
        <v>0.7682867776603024</v>
      </c>
      <c r="AJ293" s="1">
        <f t="shared" si="143"/>
        <v>0.57432693562566295</v>
      </c>
      <c r="AK293" s="1">
        <f t="shared" si="144"/>
        <v>0.15885393774560369</v>
      </c>
      <c r="AL293" s="1">
        <f t="shared" si="145"/>
        <v>2.5406220250687261</v>
      </c>
      <c r="AM293" s="1">
        <f t="shared" si="146"/>
        <v>3.2271797420499868</v>
      </c>
      <c r="AN293" s="1">
        <f t="shared" ref="AN293:AT308" si="151">$AU293+$AB$7*SIN(AO293)</f>
        <v>2.3572799917397935</v>
      </c>
      <c r="AO293" s="1">
        <f t="shared" si="151"/>
        <v>2.357266635424383</v>
      </c>
      <c r="AP293" s="1">
        <f t="shared" si="151"/>
        <v>2.3573337957917886</v>
      </c>
      <c r="AQ293" s="1">
        <f t="shared" si="151"/>
        <v>2.3569960436601907</v>
      </c>
      <c r="AR293" s="1">
        <f t="shared" si="151"/>
        <v>2.3586934612919417</v>
      </c>
      <c r="AS293" s="1">
        <f t="shared" si="151"/>
        <v>2.3501335163768053</v>
      </c>
      <c r="AT293" s="1">
        <f t="shared" si="151"/>
        <v>2.3925878440931694</v>
      </c>
      <c r="AU293" s="1">
        <f t="shared" si="148"/>
        <v>2.1588406412041827</v>
      </c>
    </row>
    <row r="294" spans="1:47" x14ac:dyDescent="0.2">
      <c r="A294" s="58" t="s">
        <v>218</v>
      </c>
      <c r="B294" s="74" t="s">
        <v>96</v>
      </c>
      <c r="C294" s="58">
        <v>54165.574999999997</v>
      </c>
      <c r="D294" s="58">
        <v>2.9999999999999997E-4</v>
      </c>
      <c r="E294" s="61">
        <f t="shared" si="132"/>
        <v>12147.921819081148</v>
      </c>
      <c r="F294" s="61">
        <f t="shared" si="133"/>
        <v>12148</v>
      </c>
      <c r="G294" s="63">
        <f t="shared" si="134"/>
        <v>-5.3740000003017485E-2</v>
      </c>
      <c r="H294" s="61"/>
      <c r="I294" s="61"/>
      <c r="K294" s="56">
        <f t="shared" si="150"/>
        <v>-5.3740000003017485E-2</v>
      </c>
      <c r="Q294" s="112">
        <f t="shared" si="135"/>
        <v>39147.074999999997</v>
      </c>
      <c r="S294" s="2">
        <v>1</v>
      </c>
      <c r="Z294" s="1">
        <f t="shared" si="136"/>
        <v>12148</v>
      </c>
      <c r="AA294" s="1">
        <f t="shared" si="137"/>
        <v>-4.9188472046915441E-2</v>
      </c>
      <c r="AB294" s="1">
        <f t="shared" si="138"/>
        <v>-5.9829587260692367E-2</v>
      </c>
      <c r="AC294" s="1">
        <f t="shared" si="139"/>
        <v>-5.3740000003017485E-2</v>
      </c>
      <c r="AE294" s="1">
        <f t="shared" si="140"/>
        <v>2.0716406735178455E-5</v>
      </c>
      <c r="AF294" s="1">
        <f t="shared" si="149"/>
        <v>-5.3740000003017485E-2</v>
      </c>
      <c r="AG294" s="2"/>
      <c r="AH294" s="1">
        <f t="shared" si="141"/>
        <v>6.0895872576748845E-3</v>
      </c>
      <c r="AI294" s="1">
        <f t="shared" si="142"/>
        <v>0.76454010060347077</v>
      </c>
      <c r="AJ294" s="1">
        <f t="shared" si="143"/>
        <v>0.59381338989465338</v>
      </c>
      <c r="AK294" s="1">
        <f t="shared" si="144"/>
        <v>0.1532456417667615</v>
      </c>
      <c r="AL294" s="1">
        <f t="shared" si="145"/>
        <v>2.564630369427161</v>
      </c>
      <c r="AM294" s="1">
        <f t="shared" si="146"/>
        <v>3.3697329394872124</v>
      </c>
      <c r="AN294" s="1">
        <f t="shared" si="151"/>
        <v>2.3873444706892224</v>
      </c>
      <c r="AO294" s="1">
        <f t="shared" si="151"/>
        <v>2.3873288327788553</v>
      </c>
      <c r="AP294" s="1">
        <f t="shared" si="151"/>
        <v>2.387405209366078</v>
      </c>
      <c r="AQ294" s="1">
        <f t="shared" si="151"/>
        <v>2.3870321290629204</v>
      </c>
      <c r="AR294" s="1">
        <f t="shared" si="151"/>
        <v>2.3888532934429239</v>
      </c>
      <c r="AS294" s="1">
        <f t="shared" si="151"/>
        <v>2.3799336183019149</v>
      </c>
      <c r="AT294" s="1">
        <f t="shared" si="151"/>
        <v>2.4229371327978271</v>
      </c>
      <c r="AU294" s="1">
        <f t="shared" si="148"/>
        <v>2.194972209800544</v>
      </c>
    </row>
    <row r="295" spans="1:47" x14ac:dyDescent="0.2">
      <c r="A295" s="58" t="s">
        <v>218</v>
      </c>
      <c r="B295" s="74" t="s">
        <v>96</v>
      </c>
      <c r="C295" s="58">
        <v>54165.578500000003</v>
      </c>
      <c r="D295" s="58">
        <v>1E-4</v>
      </c>
      <c r="E295" s="61">
        <f t="shared" si="132"/>
        <v>12147.926910878998</v>
      </c>
      <c r="F295" s="61">
        <f t="shared" si="133"/>
        <v>12148</v>
      </c>
      <c r="G295" s="63">
        <f t="shared" si="134"/>
        <v>-5.0239999996847473E-2</v>
      </c>
      <c r="H295" s="61"/>
      <c r="I295" s="61"/>
      <c r="K295" s="56">
        <f t="shared" si="150"/>
        <v>-5.0239999996847473E-2</v>
      </c>
      <c r="Q295" s="112">
        <f t="shared" si="135"/>
        <v>39147.078500000003</v>
      </c>
      <c r="S295" s="2">
        <v>1</v>
      </c>
      <c r="Z295" s="1">
        <f t="shared" si="136"/>
        <v>12148</v>
      </c>
      <c r="AA295" s="1">
        <f t="shared" si="137"/>
        <v>-4.9188472046915441E-2</v>
      </c>
      <c r="AB295" s="1">
        <f t="shared" si="138"/>
        <v>-5.6329587254522355E-2</v>
      </c>
      <c r="AC295" s="1">
        <f t="shared" si="139"/>
        <v>-5.0239999996847473E-2</v>
      </c>
      <c r="AE295" s="1">
        <f t="shared" si="140"/>
        <v>1.1057110294882628E-6</v>
      </c>
      <c r="AF295" s="1">
        <f t="shared" si="149"/>
        <v>-5.0239999996847473E-2</v>
      </c>
      <c r="AG295" s="2"/>
      <c r="AH295" s="1">
        <f t="shared" si="141"/>
        <v>6.0895872576748845E-3</v>
      </c>
      <c r="AI295" s="1">
        <f t="shared" si="142"/>
        <v>0.76454010060347077</v>
      </c>
      <c r="AJ295" s="1">
        <f t="shared" si="143"/>
        <v>0.59381338989465338</v>
      </c>
      <c r="AK295" s="1">
        <f t="shared" si="144"/>
        <v>0.1532456417667615</v>
      </c>
      <c r="AL295" s="1">
        <f t="shared" si="145"/>
        <v>2.564630369427161</v>
      </c>
      <c r="AM295" s="1">
        <f t="shared" si="146"/>
        <v>3.3697329394872124</v>
      </c>
      <c r="AN295" s="1">
        <f t="shared" si="151"/>
        <v>2.3873444706892224</v>
      </c>
      <c r="AO295" s="1">
        <f t="shared" si="151"/>
        <v>2.3873288327788553</v>
      </c>
      <c r="AP295" s="1">
        <f t="shared" si="151"/>
        <v>2.387405209366078</v>
      </c>
      <c r="AQ295" s="1">
        <f t="shared" si="151"/>
        <v>2.3870321290629204</v>
      </c>
      <c r="AR295" s="1">
        <f t="shared" si="151"/>
        <v>2.3888532934429239</v>
      </c>
      <c r="AS295" s="1">
        <f t="shared" si="151"/>
        <v>2.3799336183019149</v>
      </c>
      <c r="AT295" s="1">
        <f t="shared" si="151"/>
        <v>2.4229371327978271</v>
      </c>
      <c r="AU295" s="1">
        <f t="shared" si="148"/>
        <v>2.194972209800544</v>
      </c>
    </row>
    <row r="296" spans="1:47" x14ac:dyDescent="0.2">
      <c r="A296" s="59" t="s">
        <v>220</v>
      </c>
      <c r="B296" s="60" t="s">
        <v>97</v>
      </c>
      <c r="C296" s="59">
        <v>54192.386100000003</v>
      </c>
      <c r="D296" s="59">
        <v>2.0000000000000001E-4</v>
      </c>
      <c r="E296" s="61">
        <f t="shared" si="132"/>
        <v>12186.926590823134</v>
      </c>
      <c r="F296" s="61">
        <f t="shared" si="133"/>
        <v>12187</v>
      </c>
      <c r="G296" s="63">
        <f t="shared" si="134"/>
        <v>-5.0459999998565763E-2</v>
      </c>
      <c r="H296" s="61"/>
      <c r="I296" s="61"/>
      <c r="K296" s="1">
        <f t="shared" si="150"/>
        <v>-5.0459999998565763E-2</v>
      </c>
      <c r="Q296" s="112">
        <f t="shared" si="135"/>
        <v>39173.886100000003</v>
      </c>
      <c r="S296" s="2">
        <v>1</v>
      </c>
      <c r="T296" s="1" t="s">
        <v>70</v>
      </c>
      <c r="Z296" s="1">
        <f t="shared" si="136"/>
        <v>12187</v>
      </c>
      <c r="AA296" s="1">
        <f t="shared" si="137"/>
        <v>-4.9133175880723703E-2</v>
      </c>
      <c r="AB296" s="1">
        <f t="shared" si="138"/>
        <v>-5.6747900256744095E-2</v>
      </c>
      <c r="AC296" s="1">
        <f t="shared" si="139"/>
        <v>-5.0459999998565763E-2</v>
      </c>
      <c r="AE296" s="1">
        <f t="shared" si="140"/>
        <v>1.7604622396873601E-6</v>
      </c>
      <c r="AF296" s="1">
        <f t="shared" si="149"/>
        <v>-5.0459999998565763E-2</v>
      </c>
      <c r="AG296" s="2"/>
      <c r="AH296" s="1">
        <f t="shared" si="141"/>
        <v>6.2879002581783311E-3</v>
      </c>
      <c r="AI296" s="1">
        <f t="shared" si="142"/>
        <v>0.76252641038320146</v>
      </c>
      <c r="AJ296" s="1">
        <f t="shared" si="143"/>
        <v>0.60444270991832638</v>
      </c>
      <c r="AK296" s="1">
        <f t="shared" si="144"/>
        <v>0.15010624630188651</v>
      </c>
      <c r="AL296" s="1">
        <f t="shared" si="145"/>
        <v>2.5779064407003283</v>
      </c>
      <c r="AM296" s="1">
        <f t="shared" si="146"/>
        <v>3.4536242820434024</v>
      </c>
      <c r="AN296" s="1">
        <f t="shared" si="151"/>
        <v>2.4040319677897664</v>
      </c>
      <c r="AO296" s="1">
        <f t="shared" si="151"/>
        <v>2.4040149957507988</v>
      </c>
      <c r="AP296" s="1">
        <f t="shared" si="151"/>
        <v>2.4040966199134184</v>
      </c>
      <c r="AQ296" s="1">
        <f t="shared" si="151"/>
        <v>2.4037040067767945</v>
      </c>
      <c r="AR296" s="1">
        <f t="shared" si="151"/>
        <v>2.4055911994011305</v>
      </c>
      <c r="AS296" s="1">
        <f t="shared" si="151"/>
        <v>2.3964900587639195</v>
      </c>
      <c r="AT296" s="1">
        <f t="shared" si="151"/>
        <v>2.4397164427361644</v>
      </c>
      <c r="AU296" s="1">
        <f t="shared" si="148"/>
        <v>2.2151026551613735</v>
      </c>
    </row>
    <row r="297" spans="1:47" x14ac:dyDescent="0.2">
      <c r="A297" s="59" t="s">
        <v>220</v>
      </c>
      <c r="B297" s="60" t="s">
        <v>96</v>
      </c>
      <c r="C297" s="59">
        <v>54193.421999999999</v>
      </c>
      <c r="D297" s="59">
        <v>1.1000000000000001E-3</v>
      </c>
      <c r="E297" s="61">
        <f t="shared" si="132"/>
        <v>12188.433617504148</v>
      </c>
      <c r="F297" s="61">
        <f t="shared" si="133"/>
        <v>12188.5</v>
      </c>
      <c r="G297" s="63">
        <f t="shared" si="134"/>
        <v>-4.5630000000528526E-2</v>
      </c>
      <c r="H297" s="61"/>
      <c r="I297" s="61"/>
      <c r="K297" s="1">
        <f t="shared" si="150"/>
        <v>-4.5630000000528526E-2</v>
      </c>
      <c r="Q297" s="112">
        <f t="shared" si="135"/>
        <v>39174.921999999999</v>
      </c>
      <c r="S297" s="2">
        <v>1</v>
      </c>
      <c r="T297" s="1" t="s">
        <v>70</v>
      </c>
      <c r="Z297" s="1">
        <f t="shared" si="136"/>
        <v>12188.5</v>
      </c>
      <c r="AA297" s="1">
        <f t="shared" si="137"/>
        <v>-4.9131092369187876E-2</v>
      </c>
      <c r="AB297" s="1">
        <f t="shared" si="138"/>
        <v>-5.1925482721927499E-2</v>
      </c>
      <c r="AC297" s="1">
        <f t="shared" si="139"/>
        <v>-4.5630000000528526E-2</v>
      </c>
      <c r="AE297" s="1">
        <f t="shared" si="140"/>
        <v>1.225764777388474E-5</v>
      </c>
      <c r="AF297" s="1">
        <f t="shared" si="149"/>
        <v>-4.5630000000528526E-2</v>
      </c>
      <c r="AG297" s="2"/>
      <c r="AH297" s="1">
        <f t="shared" si="141"/>
        <v>6.2954827213989716E-3</v>
      </c>
      <c r="AI297" s="1">
        <f t="shared" si="142"/>
        <v>0.76245000301824817</v>
      </c>
      <c r="AJ297" s="1">
        <f t="shared" si="143"/>
        <v>0.60484830653844512</v>
      </c>
      <c r="AK297" s="1">
        <f t="shared" si="144"/>
        <v>0.1499852988739229</v>
      </c>
      <c r="AL297" s="1">
        <f t="shared" si="145"/>
        <v>2.5784156677314156</v>
      </c>
      <c r="AM297" s="1">
        <f t="shared" si="146"/>
        <v>3.456918700514604</v>
      </c>
      <c r="AN297" s="1">
        <f t="shared" si="151"/>
        <v>2.4046729200443311</v>
      </c>
      <c r="AO297" s="1">
        <f t="shared" si="151"/>
        <v>2.4046558958973607</v>
      </c>
      <c r="AP297" s="1">
        <f t="shared" si="151"/>
        <v>2.4047377230250824</v>
      </c>
      <c r="AQ297" s="1">
        <f t="shared" si="151"/>
        <v>2.4043443626118899</v>
      </c>
      <c r="AR297" s="1">
        <f t="shared" si="151"/>
        <v>2.4062340473168295</v>
      </c>
      <c r="AS297" s="1">
        <f t="shared" si="151"/>
        <v>2.3971262106612103</v>
      </c>
      <c r="AT297" s="1">
        <f t="shared" si="151"/>
        <v>2.4403599743254762</v>
      </c>
      <c r="AU297" s="1">
        <f t="shared" si="148"/>
        <v>2.2158769030598671</v>
      </c>
    </row>
    <row r="298" spans="1:47" x14ac:dyDescent="0.2">
      <c r="A298" s="59" t="s">
        <v>220</v>
      </c>
      <c r="B298" s="60" t="s">
        <v>97</v>
      </c>
      <c r="C298" s="59">
        <v>54203.384899999997</v>
      </c>
      <c r="D298" s="59">
        <v>5.9999999999999995E-4</v>
      </c>
      <c r="E298" s="61">
        <f t="shared" si="132"/>
        <v>12202.927638278681</v>
      </c>
      <c r="F298" s="61">
        <f t="shared" si="133"/>
        <v>12203</v>
      </c>
      <c r="G298" s="63">
        <f t="shared" si="134"/>
        <v>-4.9740000002202578E-2</v>
      </c>
      <c r="H298" s="61"/>
      <c r="I298" s="61"/>
      <c r="K298" s="1">
        <f t="shared" si="150"/>
        <v>-4.9740000002202578E-2</v>
      </c>
      <c r="Q298" s="112">
        <f t="shared" si="135"/>
        <v>39184.884899999997</v>
      </c>
      <c r="S298" s="2">
        <v>1</v>
      </c>
      <c r="T298" s="1" t="s">
        <v>70</v>
      </c>
      <c r="Z298" s="1">
        <f t="shared" si="136"/>
        <v>12203</v>
      </c>
      <c r="AA298" s="1">
        <f t="shared" si="137"/>
        <v>-4.9111117975956728E-2</v>
      </c>
      <c r="AB298" s="1">
        <f t="shared" si="138"/>
        <v>-5.6108607173687444E-2</v>
      </c>
      <c r="AC298" s="1">
        <f t="shared" si="139"/>
        <v>-4.9740000002202578E-2</v>
      </c>
      <c r="AE298" s="1">
        <f t="shared" si="140"/>
        <v>3.9549260293508596E-7</v>
      </c>
      <c r="AF298" s="1">
        <f t="shared" si="149"/>
        <v>-4.9740000002202578E-2</v>
      </c>
      <c r="AG298" s="2"/>
      <c r="AH298" s="1">
        <f t="shared" si="141"/>
        <v>6.3686071714848698E-3</v>
      </c>
      <c r="AI298" s="1">
        <f t="shared" si="142"/>
        <v>0.76171535719795624</v>
      </c>
      <c r="AJ298" s="1">
        <f t="shared" si="143"/>
        <v>0.60875681391183067</v>
      </c>
      <c r="AK298" s="1">
        <f t="shared" si="144"/>
        <v>0.14881538881793341</v>
      </c>
      <c r="AL298" s="1">
        <f t="shared" si="145"/>
        <v>2.5833329545400416</v>
      </c>
      <c r="AM298" s="1">
        <f t="shared" si="146"/>
        <v>3.4890318429034526</v>
      </c>
      <c r="AN298" s="1">
        <f t="shared" si="151"/>
        <v>2.4108654927370243</v>
      </c>
      <c r="AO298" s="1">
        <f t="shared" si="151"/>
        <v>2.4108479620599601</v>
      </c>
      <c r="AP298" s="1">
        <f t="shared" si="151"/>
        <v>2.4109317545662594</v>
      </c>
      <c r="AQ298" s="1">
        <f t="shared" si="151"/>
        <v>2.4105311892617283</v>
      </c>
      <c r="AR298" s="1">
        <f t="shared" si="151"/>
        <v>2.4124447719486306</v>
      </c>
      <c r="AS298" s="1">
        <f t="shared" si="151"/>
        <v>2.4032733121535439</v>
      </c>
      <c r="AT298" s="1">
        <f t="shared" si="151"/>
        <v>2.4465738536370192</v>
      </c>
      <c r="AU298" s="1">
        <f t="shared" si="148"/>
        <v>2.22336129941197</v>
      </c>
    </row>
    <row r="299" spans="1:47" x14ac:dyDescent="0.2">
      <c r="A299" s="59" t="s">
        <v>220</v>
      </c>
      <c r="B299" s="60" t="s">
        <v>96</v>
      </c>
      <c r="C299" s="59">
        <v>54388.632599999997</v>
      </c>
      <c r="D299" s="59">
        <v>6.9999999999999999E-4</v>
      </c>
      <c r="E299" s="61">
        <f t="shared" si="132"/>
        <v>12472.425877971427</v>
      </c>
      <c r="F299" s="61">
        <f t="shared" si="133"/>
        <v>12472.5</v>
      </c>
      <c r="G299" s="63">
        <f t="shared" si="134"/>
        <v>-5.0950000004377216E-2</v>
      </c>
      <c r="H299" s="61"/>
      <c r="I299" s="61"/>
      <c r="K299" s="1">
        <f t="shared" si="150"/>
        <v>-5.0950000004377216E-2</v>
      </c>
      <c r="Q299" s="112">
        <f t="shared" si="135"/>
        <v>39370.132599999997</v>
      </c>
      <c r="S299" s="2">
        <v>1</v>
      </c>
      <c r="T299" s="1" t="s">
        <v>70</v>
      </c>
      <c r="Z299" s="1">
        <f t="shared" si="136"/>
        <v>12472.5</v>
      </c>
      <c r="AA299" s="1">
        <f t="shared" si="137"/>
        <v>-4.8796329749365153E-2</v>
      </c>
      <c r="AB299" s="1">
        <f t="shared" si="138"/>
        <v>-5.8619116857341669E-2</v>
      </c>
      <c r="AC299" s="1">
        <f t="shared" si="139"/>
        <v>-5.0950000004377216E-2</v>
      </c>
      <c r="AE299" s="1">
        <f t="shared" si="140"/>
        <v>4.6382955673237265E-6</v>
      </c>
      <c r="AF299" s="1">
        <f t="shared" si="149"/>
        <v>-5.0950000004377216E-2</v>
      </c>
      <c r="AG299" s="2"/>
      <c r="AH299" s="1">
        <f t="shared" si="141"/>
        <v>7.6691168529644535E-3</v>
      </c>
      <c r="AI299" s="1">
        <f t="shared" si="142"/>
        <v>0.74933203266700366</v>
      </c>
      <c r="AJ299" s="1">
        <f t="shared" si="143"/>
        <v>0.67743879985339983</v>
      </c>
      <c r="AK299" s="1">
        <f t="shared" si="144"/>
        <v>0.12685094046744061</v>
      </c>
      <c r="AL299" s="1">
        <f t="shared" si="145"/>
        <v>2.6731154466886657</v>
      </c>
      <c r="AM299" s="1">
        <f t="shared" si="146"/>
        <v>4.1907844977091857</v>
      </c>
      <c r="AN299" s="1">
        <f t="shared" si="151"/>
        <v>2.524941718314726</v>
      </c>
      <c r="AO299" s="1">
        <f t="shared" si="151"/>
        <v>2.524914295805373</v>
      </c>
      <c r="AP299" s="1">
        <f t="shared" si="151"/>
        <v>2.5250339406664608</v>
      </c>
      <c r="AQ299" s="1">
        <f t="shared" si="151"/>
        <v>2.5245118536812288</v>
      </c>
      <c r="AR299" s="1">
        <f t="shared" si="151"/>
        <v>2.5267886376800046</v>
      </c>
      <c r="AS299" s="1">
        <f t="shared" si="151"/>
        <v>2.5168325757334076</v>
      </c>
      <c r="AT299" s="1">
        <f t="shared" si="151"/>
        <v>2.5598701706611564</v>
      </c>
      <c r="AU299" s="1">
        <f t="shared" si="148"/>
        <v>2.3624678385079596</v>
      </c>
    </row>
    <row r="300" spans="1:47" x14ac:dyDescent="0.2">
      <c r="A300" s="58" t="s">
        <v>221</v>
      </c>
      <c r="B300" s="74" t="s">
        <v>97</v>
      </c>
      <c r="C300" s="58">
        <v>54513.393600000003</v>
      </c>
      <c r="D300" s="58">
        <v>2.9999999999999997E-4</v>
      </c>
      <c r="E300" s="61">
        <f t="shared" si="132"/>
        <v>12653.928103814493</v>
      </c>
      <c r="F300" s="61">
        <f t="shared" si="133"/>
        <v>12654</v>
      </c>
      <c r="G300" s="63">
        <f t="shared" si="134"/>
        <v>-4.9419999995734543E-2</v>
      </c>
      <c r="H300" s="61"/>
      <c r="I300" s="61"/>
      <c r="J300" s="1">
        <f>G300</f>
        <v>-4.9419999995734543E-2</v>
      </c>
      <c r="Q300" s="112">
        <f t="shared" si="135"/>
        <v>39494.893600000003</v>
      </c>
      <c r="S300" s="2">
        <v>1</v>
      </c>
      <c r="T300" s="1" t="s">
        <v>67</v>
      </c>
      <c r="Z300" s="1">
        <f t="shared" si="136"/>
        <v>12654</v>
      </c>
      <c r="AA300" s="1">
        <f t="shared" si="137"/>
        <v>-4.8647358982464327E-2</v>
      </c>
      <c r="AB300" s="1">
        <f t="shared" si="138"/>
        <v>-5.7899655880176627E-2</v>
      </c>
      <c r="AC300" s="1">
        <f t="shared" si="139"/>
        <v>-4.9419999995734543E-2</v>
      </c>
      <c r="AE300" s="1">
        <f t="shared" si="140"/>
        <v>5.9697413538722571E-7</v>
      </c>
      <c r="AF300" s="1">
        <f t="shared" si="149"/>
        <v>-4.9419999995734543E-2</v>
      </c>
      <c r="AG300" s="2"/>
      <c r="AH300" s="1">
        <f t="shared" si="141"/>
        <v>8.4796558844420864E-3</v>
      </c>
      <c r="AI300" s="1">
        <f t="shared" si="142"/>
        <v>0.7422952402547458</v>
      </c>
      <c r="AJ300" s="1">
        <f t="shared" si="143"/>
        <v>0.71959115511889471</v>
      </c>
      <c r="AK300" s="1">
        <f t="shared" si="144"/>
        <v>0.11186531074900335</v>
      </c>
      <c r="AL300" s="1">
        <f t="shared" si="145"/>
        <v>2.7320536653897096</v>
      </c>
      <c r="AM300" s="1">
        <f t="shared" si="146"/>
        <v>4.8150918603499058</v>
      </c>
      <c r="AN300" s="1">
        <f t="shared" si="151"/>
        <v>2.6007925123316005</v>
      </c>
      <c r="AO300" s="1">
        <f t="shared" si="151"/>
        <v>2.6007588640295212</v>
      </c>
      <c r="AP300" s="1">
        <f t="shared" si="151"/>
        <v>2.6008985695201408</v>
      </c>
      <c r="AQ300" s="1">
        <f t="shared" si="151"/>
        <v>2.6003184449739001</v>
      </c>
      <c r="AR300" s="1">
        <f t="shared" si="151"/>
        <v>2.6027260816240343</v>
      </c>
      <c r="AS300" s="1">
        <f t="shared" si="151"/>
        <v>2.5927109416771552</v>
      </c>
      <c r="AT300" s="1">
        <f t="shared" si="151"/>
        <v>2.6339889728427397</v>
      </c>
      <c r="AU300" s="1">
        <f t="shared" si="148"/>
        <v>2.4561518342256665</v>
      </c>
    </row>
    <row r="301" spans="1:47" x14ac:dyDescent="0.2">
      <c r="A301" s="75" t="s">
        <v>222</v>
      </c>
      <c r="B301" s="74" t="s">
        <v>97</v>
      </c>
      <c r="C301" s="58">
        <v>54527.828699999998</v>
      </c>
      <c r="D301" s="58">
        <v>1E-4</v>
      </c>
      <c r="E301" s="61">
        <f t="shared" si="132"/>
        <v>12674.928278390411</v>
      </c>
      <c r="F301" s="61">
        <f t="shared" si="133"/>
        <v>12675</v>
      </c>
      <c r="G301" s="63">
        <f t="shared" si="134"/>
        <v>-4.9299999998765998E-2</v>
      </c>
      <c r="H301" s="61"/>
      <c r="I301" s="61"/>
      <c r="K301" s="56">
        <f t="shared" ref="K301:K339" si="152">G301</f>
        <v>-4.9299999998765998E-2</v>
      </c>
      <c r="Q301" s="112">
        <f t="shared" si="135"/>
        <v>39509.328699999998</v>
      </c>
      <c r="S301" s="2">
        <v>1</v>
      </c>
      <c r="Z301" s="1">
        <f t="shared" si="136"/>
        <v>12675</v>
      </c>
      <c r="AA301" s="1">
        <f t="shared" si="137"/>
        <v>-4.8633527290636067E-2</v>
      </c>
      <c r="AB301" s="1">
        <f t="shared" si="138"/>
        <v>-5.7869913958289915E-2</v>
      </c>
      <c r="AC301" s="1">
        <f t="shared" si="139"/>
        <v>-4.9299999998765998E-2</v>
      </c>
      <c r="AE301" s="1">
        <f t="shared" si="140"/>
        <v>4.4418587068204417E-7</v>
      </c>
      <c r="AF301" s="1">
        <f t="shared" si="149"/>
        <v>-4.9299999998765998E-2</v>
      </c>
      <c r="AG301" s="2"/>
      <c r="AH301" s="1">
        <f t="shared" si="141"/>
        <v>8.5699139595239136E-3</v>
      </c>
      <c r="AI301" s="1">
        <f t="shared" si="142"/>
        <v>0.74154605368539572</v>
      </c>
      <c r="AJ301" s="1">
        <f t="shared" si="143"/>
        <v>0.72426173921080006</v>
      </c>
      <c r="AK301" s="1">
        <f t="shared" si="144"/>
        <v>0.11012333348903799</v>
      </c>
      <c r="AL301" s="1">
        <f t="shared" si="145"/>
        <v>2.7388034135812354</v>
      </c>
      <c r="AM301" s="1">
        <f t="shared" si="146"/>
        <v>4.8980621701401876</v>
      </c>
      <c r="AN301" s="1">
        <f t="shared" si="151"/>
        <v>2.6095237956847064</v>
      </c>
      <c r="AO301" s="1">
        <f t="shared" si="151"/>
        <v>2.6094895053399818</v>
      </c>
      <c r="AP301" s="1">
        <f t="shared" si="151"/>
        <v>2.60963113936223</v>
      </c>
      <c r="AQ301" s="1">
        <f t="shared" si="151"/>
        <v>2.6090460529256712</v>
      </c>
      <c r="AR301" s="1">
        <f t="shared" si="151"/>
        <v>2.6114617290382305</v>
      </c>
      <c r="AS301" s="1">
        <f t="shared" si="151"/>
        <v>2.6014656263903406</v>
      </c>
      <c r="AT301" s="1">
        <f t="shared" si="151"/>
        <v>2.6424606245585784</v>
      </c>
      <c r="AU301" s="1">
        <f t="shared" si="148"/>
        <v>2.4669913048045751</v>
      </c>
    </row>
    <row r="302" spans="1:47" x14ac:dyDescent="0.2">
      <c r="A302" s="75" t="s">
        <v>222</v>
      </c>
      <c r="B302" s="74" t="s">
        <v>97</v>
      </c>
      <c r="C302" s="58">
        <v>54536.764600000002</v>
      </c>
      <c r="D302" s="58">
        <v>2.0000000000000001E-4</v>
      </c>
      <c r="E302" s="61">
        <f t="shared" si="132"/>
        <v>12687.928220198442</v>
      </c>
      <c r="F302" s="61">
        <f t="shared" si="133"/>
        <v>12688</v>
      </c>
      <c r="G302" s="63">
        <f t="shared" si="134"/>
        <v>-4.9339999997755513E-2</v>
      </c>
      <c r="H302" s="61"/>
      <c r="I302" s="61"/>
      <c r="K302" s="56">
        <f t="shared" si="152"/>
        <v>-4.9339999997755513E-2</v>
      </c>
      <c r="Q302" s="112">
        <f t="shared" si="135"/>
        <v>39518.264600000002</v>
      </c>
      <c r="S302" s="2">
        <v>1</v>
      </c>
      <c r="Z302" s="1">
        <f t="shared" si="136"/>
        <v>12688</v>
      </c>
      <c r="AA302" s="1">
        <f t="shared" si="137"/>
        <v>-4.8625324467941218E-2</v>
      </c>
      <c r="AB302" s="1">
        <f t="shared" si="138"/>
        <v>-5.7965416012475693E-2</v>
      </c>
      <c r="AC302" s="1">
        <f t="shared" si="139"/>
        <v>-4.9339999997755513E-2</v>
      </c>
      <c r="AE302" s="1">
        <f t="shared" si="140"/>
        <v>5.1076111291534267E-7</v>
      </c>
      <c r="AF302" s="1">
        <f t="shared" si="149"/>
        <v>-4.9339999997755513E-2</v>
      </c>
      <c r="AG302" s="2"/>
      <c r="AH302" s="1">
        <f t="shared" si="141"/>
        <v>8.625416014720182E-3</v>
      </c>
      <c r="AI302" s="1">
        <f t="shared" si="142"/>
        <v>0.74108891003066191</v>
      </c>
      <c r="AJ302" s="1">
        <f t="shared" si="143"/>
        <v>0.727131873040471</v>
      </c>
      <c r="AK302" s="1">
        <f t="shared" si="144"/>
        <v>0.10904420404230376</v>
      </c>
      <c r="AL302" s="1">
        <f t="shared" si="145"/>
        <v>2.7429750440784262</v>
      </c>
      <c r="AM302" s="1">
        <f t="shared" si="146"/>
        <v>4.9507269295825029</v>
      </c>
      <c r="AN302" s="1">
        <f t="shared" si="151"/>
        <v>2.6149244848646553</v>
      </c>
      <c r="AO302" s="1">
        <f t="shared" si="151"/>
        <v>2.6148898079573164</v>
      </c>
      <c r="AP302" s="1">
        <f t="shared" si="151"/>
        <v>2.6150325868093711</v>
      </c>
      <c r="AQ302" s="1">
        <f t="shared" si="151"/>
        <v>2.6144446324194348</v>
      </c>
      <c r="AR302" s="1">
        <f t="shared" si="151"/>
        <v>2.6168645040879159</v>
      </c>
      <c r="AS302" s="1">
        <f t="shared" si="151"/>
        <v>2.6068829071767681</v>
      </c>
      <c r="AT302" s="1">
        <f t="shared" si="151"/>
        <v>2.6476946309971297</v>
      </c>
      <c r="AU302" s="1">
        <f t="shared" si="148"/>
        <v>2.4737014532581849</v>
      </c>
    </row>
    <row r="303" spans="1:47" x14ac:dyDescent="0.2">
      <c r="A303" s="75" t="s">
        <v>222</v>
      </c>
      <c r="B303" s="74" t="s">
        <v>97</v>
      </c>
      <c r="C303" s="58">
        <v>54547.762999999999</v>
      </c>
      <c r="D303" s="58">
        <v>1E-4</v>
      </c>
      <c r="E303" s="61">
        <f t="shared" si="132"/>
        <v>12703.928685734239</v>
      </c>
      <c r="F303" s="61">
        <f t="shared" si="133"/>
        <v>12704</v>
      </c>
      <c r="G303" s="63">
        <f t="shared" si="134"/>
        <v>-4.9019999998563435E-2</v>
      </c>
      <c r="H303" s="61"/>
      <c r="I303" s="61"/>
      <c r="K303" s="56">
        <f t="shared" si="152"/>
        <v>-4.9019999998563435E-2</v>
      </c>
      <c r="Q303" s="112">
        <f t="shared" si="135"/>
        <v>39529.262999999999</v>
      </c>
      <c r="S303" s="2">
        <v>1</v>
      </c>
      <c r="Z303" s="1">
        <f t="shared" si="136"/>
        <v>12704</v>
      </c>
      <c r="AA303" s="1">
        <f t="shared" si="137"/>
        <v>-4.8615607608045633E-2</v>
      </c>
      <c r="AB303" s="1">
        <f t="shared" si="138"/>
        <v>-5.7713334360984025E-2</v>
      </c>
      <c r="AC303" s="1">
        <f t="shared" si="139"/>
        <v>-4.9019999998563435E-2</v>
      </c>
      <c r="AE303" s="1">
        <f t="shared" si="140"/>
        <v>1.6353320550870254E-7</v>
      </c>
      <c r="AF303" s="1">
        <f t="shared" si="149"/>
        <v>-4.9019999998563435E-2</v>
      </c>
      <c r="AG303" s="2"/>
      <c r="AH303" s="1">
        <f t="shared" si="141"/>
        <v>8.693334362420594E-3</v>
      </c>
      <c r="AI303" s="1">
        <f t="shared" si="142"/>
        <v>0.74053321367432323</v>
      </c>
      <c r="AJ303" s="1">
        <f t="shared" si="143"/>
        <v>0.73064217830382006</v>
      </c>
      <c r="AK303" s="1">
        <f t="shared" si="144"/>
        <v>0.10771526232691393</v>
      </c>
      <c r="AL303" s="1">
        <f t="shared" si="145"/>
        <v>2.7481023416146861</v>
      </c>
      <c r="AM303" s="1">
        <f t="shared" si="146"/>
        <v>5.0169656755172252</v>
      </c>
      <c r="AN303" s="1">
        <f t="shared" si="151"/>
        <v>2.6215669421887866</v>
      </c>
      <c r="AO303" s="1">
        <f t="shared" si="151"/>
        <v>2.6215318016100304</v>
      </c>
      <c r="AP303" s="1">
        <f t="shared" si="151"/>
        <v>2.6216759361134416</v>
      </c>
      <c r="AQ303" s="1">
        <f t="shared" si="151"/>
        <v>2.6210846705122801</v>
      </c>
      <c r="AR303" s="1">
        <f t="shared" si="151"/>
        <v>2.6235088770060155</v>
      </c>
      <c r="AS303" s="1">
        <f t="shared" si="151"/>
        <v>2.6135479925879621</v>
      </c>
      <c r="AT303" s="1">
        <f t="shared" si="151"/>
        <v>2.6541257374778455</v>
      </c>
      <c r="AU303" s="1">
        <f t="shared" si="148"/>
        <v>2.4819600975087814</v>
      </c>
    </row>
    <row r="304" spans="1:47" x14ac:dyDescent="0.2">
      <c r="A304" s="58" t="s">
        <v>218</v>
      </c>
      <c r="B304" s="74" t="s">
        <v>96</v>
      </c>
      <c r="C304" s="58">
        <v>54554.635499999997</v>
      </c>
      <c r="D304" s="58">
        <v>5.0000000000000001E-4</v>
      </c>
      <c r="E304" s="61">
        <f t="shared" si="132"/>
        <v>12713.926794495039</v>
      </c>
      <c r="F304" s="61">
        <f t="shared" si="133"/>
        <v>12714</v>
      </c>
      <c r="G304" s="63">
        <f t="shared" si="134"/>
        <v>-5.0320000002102461E-2</v>
      </c>
      <c r="H304" s="61"/>
      <c r="I304" s="61"/>
      <c r="K304" s="56">
        <f t="shared" si="152"/>
        <v>-5.0320000002102461E-2</v>
      </c>
      <c r="Q304" s="112">
        <f t="shared" si="135"/>
        <v>39536.135499999997</v>
      </c>
      <c r="S304" s="2">
        <v>1</v>
      </c>
      <c r="Z304" s="1">
        <f t="shared" si="136"/>
        <v>12714</v>
      </c>
      <c r="AA304" s="1">
        <f t="shared" si="137"/>
        <v>-4.8609747490726475E-2</v>
      </c>
      <c r="AB304" s="1">
        <f t="shared" si="138"/>
        <v>-5.9055563154023681E-2</v>
      </c>
      <c r="AC304" s="1">
        <f t="shared" si="139"/>
        <v>-5.0320000002102461E-2</v>
      </c>
      <c r="AE304" s="1">
        <f t="shared" si="140"/>
        <v>2.9249636526678658E-6</v>
      </c>
      <c r="AF304" s="1">
        <f t="shared" si="149"/>
        <v>-5.0320000002102461E-2</v>
      </c>
      <c r="AG304" s="2"/>
      <c r="AH304" s="1">
        <f t="shared" si="141"/>
        <v>8.7355631519212204E-3</v>
      </c>
      <c r="AI304" s="1">
        <f t="shared" si="142"/>
        <v>0.74018978173635985</v>
      </c>
      <c r="AJ304" s="1">
        <f t="shared" si="143"/>
        <v>0.73282372687874864</v>
      </c>
      <c r="AK304" s="1">
        <f t="shared" si="144"/>
        <v>0.10688424313307353</v>
      </c>
      <c r="AL304" s="1">
        <f t="shared" si="145"/>
        <v>2.7513030166958479</v>
      </c>
      <c r="AM304" s="1">
        <f t="shared" si="146"/>
        <v>5.0591854319273315</v>
      </c>
      <c r="AN304" s="1">
        <f t="shared" si="151"/>
        <v>2.6257159596180979</v>
      </c>
      <c r="AO304" s="1">
        <f t="shared" si="151"/>
        <v>2.6256805363116755</v>
      </c>
      <c r="AP304" s="1">
        <f t="shared" si="151"/>
        <v>2.6258254873721851</v>
      </c>
      <c r="AQ304" s="1">
        <f t="shared" si="151"/>
        <v>2.6252322767561309</v>
      </c>
      <c r="AR304" s="1">
        <f t="shared" si="151"/>
        <v>2.6276587243860856</v>
      </c>
      <c r="AS304" s="1">
        <f t="shared" si="151"/>
        <v>2.6177123883043252</v>
      </c>
      <c r="AT304" s="1">
        <f t="shared" si="151"/>
        <v>2.6581392080811925</v>
      </c>
      <c r="AU304" s="1">
        <f t="shared" si="148"/>
        <v>2.4871217501654046</v>
      </c>
    </row>
    <row r="305" spans="1:47" x14ac:dyDescent="0.2">
      <c r="A305" s="58" t="s">
        <v>218</v>
      </c>
      <c r="B305" s="74" t="s">
        <v>96</v>
      </c>
      <c r="C305" s="58">
        <v>54554.637000000002</v>
      </c>
      <c r="D305" s="58">
        <v>2.3E-3</v>
      </c>
      <c r="E305" s="61">
        <f t="shared" si="132"/>
        <v>12713.928976694122</v>
      </c>
      <c r="F305" s="61">
        <f t="shared" si="133"/>
        <v>12714</v>
      </c>
      <c r="G305" s="63">
        <f t="shared" si="134"/>
        <v>-4.8819999996339902E-2</v>
      </c>
      <c r="H305" s="61"/>
      <c r="I305" s="61"/>
      <c r="K305" s="56">
        <f t="shared" si="152"/>
        <v>-4.8819999996339902E-2</v>
      </c>
      <c r="Q305" s="112">
        <f t="shared" si="135"/>
        <v>39536.137000000002</v>
      </c>
      <c r="S305" s="2">
        <v>1</v>
      </c>
      <c r="Z305" s="1">
        <f t="shared" si="136"/>
        <v>12714</v>
      </c>
      <c r="AA305" s="1">
        <f t="shared" si="137"/>
        <v>-4.8609747490726475E-2</v>
      </c>
      <c r="AB305" s="1">
        <f t="shared" si="138"/>
        <v>-5.7555563148261123E-2</v>
      </c>
      <c r="AC305" s="1">
        <f t="shared" si="139"/>
        <v>-4.8819999996339902E-2</v>
      </c>
      <c r="AE305" s="1">
        <f t="shared" si="140"/>
        <v>4.4206116116724227E-8</v>
      </c>
      <c r="AF305" s="1">
        <f t="shared" si="149"/>
        <v>-4.8819999996339902E-2</v>
      </c>
      <c r="AG305" s="2"/>
      <c r="AH305" s="1">
        <f t="shared" si="141"/>
        <v>8.7355631519212204E-3</v>
      </c>
      <c r="AI305" s="1">
        <f t="shared" si="142"/>
        <v>0.74018978173635985</v>
      </c>
      <c r="AJ305" s="1">
        <f t="shared" si="143"/>
        <v>0.73282372687874864</v>
      </c>
      <c r="AK305" s="1">
        <f t="shared" si="144"/>
        <v>0.10688424313307353</v>
      </c>
      <c r="AL305" s="1">
        <f t="shared" si="145"/>
        <v>2.7513030166958479</v>
      </c>
      <c r="AM305" s="1">
        <f t="shared" si="146"/>
        <v>5.0591854319273315</v>
      </c>
      <c r="AN305" s="1">
        <f t="shared" si="151"/>
        <v>2.6257159596180979</v>
      </c>
      <c r="AO305" s="1">
        <f t="shared" si="151"/>
        <v>2.6256805363116755</v>
      </c>
      <c r="AP305" s="1">
        <f t="shared" si="151"/>
        <v>2.6258254873721851</v>
      </c>
      <c r="AQ305" s="1">
        <f t="shared" si="151"/>
        <v>2.6252322767561309</v>
      </c>
      <c r="AR305" s="1">
        <f t="shared" si="151"/>
        <v>2.6276587243860856</v>
      </c>
      <c r="AS305" s="1">
        <f t="shared" si="151"/>
        <v>2.6177123883043252</v>
      </c>
      <c r="AT305" s="1">
        <f t="shared" si="151"/>
        <v>2.6581392080811925</v>
      </c>
      <c r="AU305" s="1">
        <f t="shared" si="148"/>
        <v>2.4871217501654046</v>
      </c>
    </row>
    <row r="306" spans="1:47" x14ac:dyDescent="0.2">
      <c r="A306" s="59" t="s">
        <v>223</v>
      </c>
      <c r="B306" s="60" t="s">
        <v>97</v>
      </c>
      <c r="C306" s="59">
        <v>54592.443899999998</v>
      </c>
      <c r="D306" s="59">
        <v>3.0999999999999999E-3</v>
      </c>
      <c r="E306" s="61">
        <f t="shared" si="132"/>
        <v>12768.930431493498</v>
      </c>
      <c r="F306" s="61">
        <f t="shared" si="133"/>
        <v>12769</v>
      </c>
      <c r="G306" s="63">
        <f t="shared" si="134"/>
        <v>-4.7819999999774154E-2</v>
      </c>
      <c r="H306" s="61"/>
      <c r="I306" s="61"/>
      <c r="K306" s="1">
        <f t="shared" si="152"/>
        <v>-4.7819999999774154E-2</v>
      </c>
      <c r="Q306" s="112">
        <f t="shared" si="135"/>
        <v>39573.943899999998</v>
      </c>
      <c r="S306" s="2">
        <v>1</v>
      </c>
      <c r="T306" s="1" t="s">
        <v>70</v>
      </c>
      <c r="Z306" s="1">
        <f t="shared" si="136"/>
        <v>12769</v>
      </c>
      <c r="AA306" s="1">
        <f t="shared" si="137"/>
        <v>-4.8580461243127114E-2</v>
      </c>
      <c r="AB306" s="1">
        <f t="shared" si="138"/>
        <v>-5.6784777302965314E-2</v>
      </c>
      <c r="AC306" s="1">
        <f t="shared" si="139"/>
        <v>-4.7819999999774154E-2</v>
      </c>
      <c r="AE306" s="1">
        <f t="shared" si="140"/>
        <v>5.7830130264192953E-7</v>
      </c>
      <c r="AF306" s="1">
        <f t="shared" si="149"/>
        <v>-4.7819999999774154E-2</v>
      </c>
      <c r="AG306" s="2"/>
      <c r="AH306" s="1">
        <f t="shared" si="141"/>
        <v>8.9647773031911616E-3</v>
      </c>
      <c r="AI306" s="1">
        <f t="shared" si="142"/>
        <v>0.73835390741873774</v>
      </c>
      <c r="AJ306" s="1">
        <f t="shared" si="143"/>
        <v>0.74465266461425039</v>
      </c>
      <c r="AK306" s="1">
        <f t="shared" si="144"/>
        <v>0.10230793312978144</v>
      </c>
      <c r="AL306" s="1">
        <f t="shared" si="145"/>
        <v>2.7688546022331786</v>
      </c>
      <c r="AM306" s="1">
        <f t="shared" si="146"/>
        <v>5.303431156123148</v>
      </c>
      <c r="AN306" s="1">
        <f t="shared" si="151"/>
        <v>2.648501729242728</v>
      </c>
      <c r="AO306" s="1">
        <f t="shared" si="151"/>
        <v>2.6484648562117559</v>
      </c>
      <c r="AP306" s="1">
        <f t="shared" si="151"/>
        <v>2.6486138531543548</v>
      </c>
      <c r="AQ306" s="1">
        <f t="shared" si="151"/>
        <v>2.6480117113668284</v>
      </c>
      <c r="AR306" s="1">
        <f t="shared" si="151"/>
        <v>2.6504439538315352</v>
      </c>
      <c r="AS306" s="1">
        <f t="shared" si="151"/>
        <v>2.6405996764327972</v>
      </c>
      <c r="AT306" s="1">
        <f t="shared" si="151"/>
        <v>2.6801326779345804</v>
      </c>
      <c r="AU306" s="1">
        <f t="shared" si="148"/>
        <v>2.5155108397768311</v>
      </c>
    </row>
    <row r="307" spans="1:47" x14ac:dyDescent="0.2">
      <c r="A307" s="59" t="s">
        <v>223</v>
      </c>
      <c r="B307" s="60" t="s">
        <v>97</v>
      </c>
      <c r="C307" s="59">
        <v>54605.504399999998</v>
      </c>
      <c r="D307" s="59">
        <v>4.0000000000000002E-4</v>
      </c>
      <c r="E307" s="61">
        <f t="shared" si="132"/>
        <v>12787.930838837325</v>
      </c>
      <c r="F307" s="61">
        <f t="shared" si="133"/>
        <v>12788</v>
      </c>
      <c r="G307" s="63">
        <f t="shared" si="134"/>
        <v>-4.7539999999571592E-2</v>
      </c>
      <c r="H307" s="61"/>
      <c r="I307" s="61"/>
      <c r="K307" s="1">
        <f t="shared" si="152"/>
        <v>-4.7539999999571592E-2</v>
      </c>
      <c r="Q307" s="112">
        <f t="shared" si="135"/>
        <v>39587.004399999998</v>
      </c>
      <c r="S307" s="2">
        <v>1</v>
      </c>
      <c r="T307" s="1" t="s">
        <v>70</v>
      </c>
      <c r="Z307" s="1">
        <f t="shared" si="136"/>
        <v>12788</v>
      </c>
      <c r="AA307" s="1">
        <f t="shared" si="137"/>
        <v>-4.8571508915806277E-2</v>
      </c>
      <c r="AB307" s="1">
        <f t="shared" si="138"/>
        <v>-5.6582756385780003E-2</v>
      </c>
      <c r="AC307" s="1">
        <f t="shared" si="139"/>
        <v>-4.7539999999571592E-2</v>
      </c>
      <c r="AE307" s="1">
        <f t="shared" si="140"/>
        <v>1.0640106442716559E-6</v>
      </c>
      <c r="AF307" s="1">
        <f t="shared" si="149"/>
        <v>-4.7539999999571592E-2</v>
      </c>
      <c r="AG307" s="2"/>
      <c r="AH307" s="1">
        <f t="shared" si="141"/>
        <v>9.042756386208408E-3</v>
      </c>
      <c r="AI307" s="1">
        <f t="shared" si="142"/>
        <v>0.73774041137983404</v>
      </c>
      <c r="AJ307" s="1">
        <f t="shared" si="143"/>
        <v>0.74867265663830718</v>
      </c>
      <c r="AK307" s="1">
        <f t="shared" si="144"/>
        <v>0.10072486843432239</v>
      </c>
      <c r="AL307" s="1">
        <f t="shared" si="145"/>
        <v>2.7748979032862842</v>
      </c>
      <c r="AM307" s="1">
        <f t="shared" si="146"/>
        <v>5.3928745161096074</v>
      </c>
      <c r="AN307" s="1">
        <f t="shared" si="151"/>
        <v>2.6563601986848409</v>
      </c>
      <c r="AO307" s="1">
        <f t="shared" si="151"/>
        <v>2.6563228694893404</v>
      </c>
      <c r="AP307" s="1">
        <f t="shared" si="151"/>
        <v>2.6564730800771641</v>
      </c>
      <c r="AQ307" s="1">
        <f t="shared" si="151"/>
        <v>2.6558685686803853</v>
      </c>
      <c r="AR307" s="1">
        <f t="shared" si="151"/>
        <v>2.6583002097773463</v>
      </c>
      <c r="AS307" s="1">
        <f t="shared" si="151"/>
        <v>2.6484998487372469</v>
      </c>
      <c r="AT307" s="1">
        <f t="shared" si="151"/>
        <v>2.6876993262546498</v>
      </c>
      <c r="AU307" s="1">
        <f t="shared" si="148"/>
        <v>2.5253179798244147</v>
      </c>
    </row>
    <row r="308" spans="1:47" x14ac:dyDescent="0.2">
      <c r="A308" s="58" t="s">
        <v>224</v>
      </c>
      <c r="B308" s="74" t="s">
        <v>97</v>
      </c>
      <c r="C308" s="58">
        <v>54612.376459999999</v>
      </c>
      <c r="D308" s="58">
        <v>2.9999999999999997E-4</v>
      </c>
      <c r="E308" s="61">
        <f t="shared" si="132"/>
        <v>12797.9283074864</v>
      </c>
      <c r="F308" s="61">
        <f t="shared" si="133"/>
        <v>12798</v>
      </c>
      <c r="G308" s="63">
        <f t="shared" si="134"/>
        <v>-4.927999999927124E-2</v>
      </c>
      <c r="H308" s="61"/>
      <c r="I308" s="61"/>
      <c r="K308" s="56">
        <f t="shared" si="152"/>
        <v>-4.927999999927124E-2</v>
      </c>
      <c r="Q308" s="112">
        <f t="shared" si="135"/>
        <v>39593.876459999999</v>
      </c>
      <c r="S308" s="2">
        <v>1</v>
      </c>
      <c r="Z308" s="1">
        <f t="shared" si="136"/>
        <v>12798</v>
      </c>
      <c r="AA308" s="1">
        <f t="shared" si="137"/>
        <v>-4.8567038778701319E-2</v>
      </c>
      <c r="AB308" s="1">
        <f t="shared" si="138"/>
        <v>-5.8363548298880699E-2</v>
      </c>
      <c r="AC308" s="1">
        <f t="shared" si="139"/>
        <v>-4.927999999927124E-2</v>
      </c>
      <c r="AE308" s="1">
        <f t="shared" si="140"/>
        <v>5.0831370203655224E-7</v>
      </c>
      <c r="AF308" s="1">
        <f t="shared" si="149"/>
        <v>-4.927999999927124E-2</v>
      </c>
      <c r="AG308" s="2"/>
      <c r="AH308" s="1">
        <f t="shared" si="141"/>
        <v>9.0835482996094556E-3</v>
      </c>
      <c r="AI308" s="1">
        <f t="shared" si="142"/>
        <v>0.73742176522941105</v>
      </c>
      <c r="AJ308" s="1">
        <f t="shared" si="143"/>
        <v>0.75077481859562845</v>
      </c>
      <c r="AK308" s="1">
        <f t="shared" si="144"/>
        <v>9.9891248711244857E-2</v>
      </c>
      <c r="AL308" s="1">
        <f t="shared" si="145"/>
        <v>2.7780745760979717</v>
      </c>
      <c r="AM308" s="1">
        <f t="shared" si="146"/>
        <v>5.4410694558390205</v>
      </c>
      <c r="AN308" s="1">
        <f t="shared" si="151"/>
        <v>2.6604936250754001</v>
      </c>
      <c r="AO308" s="1">
        <f t="shared" si="151"/>
        <v>2.6604560656580687</v>
      </c>
      <c r="AP308" s="1">
        <f t="shared" si="151"/>
        <v>2.6606068752741758</v>
      </c>
      <c r="AQ308" s="1">
        <f t="shared" si="151"/>
        <v>2.6600012684074614</v>
      </c>
      <c r="AR308" s="1">
        <f t="shared" si="151"/>
        <v>2.662432049745473</v>
      </c>
      <c r="AS308" s="1">
        <f t="shared" si="151"/>
        <v>2.6526565848646522</v>
      </c>
      <c r="AT308" s="1">
        <f t="shared" si="151"/>
        <v>2.6916754859698786</v>
      </c>
      <c r="AU308" s="1">
        <f t="shared" si="148"/>
        <v>2.5304796324810379</v>
      </c>
    </row>
    <row r="309" spans="1:47" x14ac:dyDescent="0.2">
      <c r="A309" s="58" t="s">
        <v>224</v>
      </c>
      <c r="B309" s="74" t="s">
        <v>97</v>
      </c>
      <c r="C309" s="58">
        <v>54612.376759999999</v>
      </c>
      <c r="D309" s="58">
        <v>2.0000000000000001E-4</v>
      </c>
      <c r="E309" s="61">
        <f t="shared" si="132"/>
        <v>12797.928743926215</v>
      </c>
      <c r="F309" s="61">
        <f t="shared" si="133"/>
        <v>12798</v>
      </c>
      <c r="G309" s="63">
        <f t="shared" si="134"/>
        <v>-4.897999999957392E-2</v>
      </c>
      <c r="H309" s="61"/>
      <c r="I309" s="61"/>
      <c r="K309" s="56">
        <f t="shared" si="152"/>
        <v>-4.897999999957392E-2</v>
      </c>
      <c r="Q309" s="112">
        <f t="shared" si="135"/>
        <v>39593.876759999999</v>
      </c>
      <c r="S309" s="2">
        <v>1</v>
      </c>
      <c r="Z309" s="1">
        <f t="shared" si="136"/>
        <v>12798</v>
      </c>
      <c r="AA309" s="1">
        <f t="shared" si="137"/>
        <v>-4.8567038778701319E-2</v>
      </c>
      <c r="AB309" s="1">
        <f t="shared" si="138"/>
        <v>-5.8063548299183379E-2</v>
      </c>
      <c r="AC309" s="1">
        <f t="shared" si="139"/>
        <v>-4.897999999957392E-2</v>
      </c>
      <c r="AE309" s="1">
        <f t="shared" si="140"/>
        <v>1.7053696994458942E-7</v>
      </c>
      <c r="AF309" s="1">
        <f t="shared" si="149"/>
        <v>-4.897999999957392E-2</v>
      </c>
      <c r="AG309" s="2"/>
      <c r="AH309" s="1">
        <f t="shared" si="141"/>
        <v>9.0835482996094556E-3</v>
      </c>
      <c r="AI309" s="1">
        <f t="shared" si="142"/>
        <v>0.73742176522941105</v>
      </c>
      <c r="AJ309" s="1">
        <f t="shared" si="143"/>
        <v>0.75077481859562845</v>
      </c>
      <c r="AK309" s="1">
        <f t="shared" si="144"/>
        <v>9.9891248711244857E-2</v>
      </c>
      <c r="AL309" s="1">
        <f t="shared" si="145"/>
        <v>2.7780745760979717</v>
      </c>
      <c r="AM309" s="1">
        <f t="shared" si="146"/>
        <v>5.4410694558390205</v>
      </c>
      <c r="AN309" s="1">
        <f t="shared" ref="AN309:AT324" si="153">$AU309+$AB$7*SIN(AO309)</f>
        <v>2.6604936250754001</v>
      </c>
      <c r="AO309" s="1">
        <f t="shared" si="153"/>
        <v>2.6604560656580687</v>
      </c>
      <c r="AP309" s="1">
        <f t="shared" si="153"/>
        <v>2.6606068752741758</v>
      </c>
      <c r="AQ309" s="1">
        <f t="shared" si="153"/>
        <v>2.6600012684074614</v>
      </c>
      <c r="AR309" s="1">
        <f t="shared" si="153"/>
        <v>2.662432049745473</v>
      </c>
      <c r="AS309" s="1">
        <f t="shared" si="153"/>
        <v>2.6526565848646522</v>
      </c>
      <c r="AT309" s="1">
        <f t="shared" si="153"/>
        <v>2.6916754859698786</v>
      </c>
      <c r="AU309" s="1">
        <f t="shared" si="148"/>
        <v>2.5304796324810379</v>
      </c>
    </row>
    <row r="310" spans="1:47" x14ac:dyDescent="0.2">
      <c r="A310" s="58" t="s">
        <v>224</v>
      </c>
      <c r="B310" s="74" t="s">
        <v>97</v>
      </c>
      <c r="C310" s="58">
        <v>54612.376960000001</v>
      </c>
      <c r="D310" s="58">
        <v>2.9999999999999997E-4</v>
      </c>
      <c r="E310" s="61">
        <f t="shared" si="132"/>
        <v>12797.929034886094</v>
      </c>
      <c r="F310" s="61">
        <f t="shared" si="133"/>
        <v>12798</v>
      </c>
      <c r="G310" s="63">
        <f t="shared" si="134"/>
        <v>-4.8779999997350387E-2</v>
      </c>
      <c r="H310" s="61"/>
      <c r="I310" s="61"/>
      <c r="K310" s="56">
        <f t="shared" si="152"/>
        <v>-4.8779999997350387E-2</v>
      </c>
      <c r="Q310" s="112">
        <f t="shared" si="135"/>
        <v>39593.876960000001</v>
      </c>
      <c r="S310" s="2">
        <v>1</v>
      </c>
      <c r="Z310" s="1">
        <f t="shared" si="136"/>
        <v>12798</v>
      </c>
      <c r="AA310" s="1">
        <f t="shared" si="137"/>
        <v>-4.8567038778701319E-2</v>
      </c>
      <c r="AB310" s="1">
        <f t="shared" si="138"/>
        <v>-5.7863548296959846E-2</v>
      </c>
      <c r="AC310" s="1">
        <f t="shared" si="139"/>
        <v>-4.8779999997350387E-2</v>
      </c>
      <c r="AE310" s="1">
        <f t="shared" si="140"/>
        <v>4.5352480648496447E-8</v>
      </c>
      <c r="AF310" s="1">
        <f t="shared" si="149"/>
        <v>-4.8779999997350387E-2</v>
      </c>
      <c r="AG310" s="2"/>
      <c r="AH310" s="1">
        <f t="shared" si="141"/>
        <v>9.0835482996094556E-3</v>
      </c>
      <c r="AI310" s="1">
        <f t="shared" si="142"/>
        <v>0.73742176522941105</v>
      </c>
      <c r="AJ310" s="1">
        <f t="shared" si="143"/>
        <v>0.75077481859562845</v>
      </c>
      <c r="AK310" s="1">
        <f t="shared" si="144"/>
        <v>9.9891248711244857E-2</v>
      </c>
      <c r="AL310" s="1">
        <f t="shared" si="145"/>
        <v>2.7780745760979717</v>
      </c>
      <c r="AM310" s="1">
        <f t="shared" si="146"/>
        <v>5.4410694558390205</v>
      </c>
      <c r="AN310" s="1">
        <f t="shared" si="153"/>
        <v>2.6604936250754001</v>
      </c>
      <c r="AO310" s="1">
        <f t="shared" si="153"/>
        <v>2.6604560656580687</v>
      </c>
      <c r="AP310" s="1">
        <f t="shared" si="153"/>
        <v>2.6606068752741758</v>
      </c>
      <c r="AQ310" s="1">
        <f t="shared" si="153"/>
        <v>2.6600012684074614</v>
      </c>
      <c r="AR310" s="1">
        <f t="shared" si="153"/>
        <v>2.662432049745473</v>
      </c>
      <c r="AS310" s="1">
        <f t="shared" si="153"/>
        <v>2.6526565848646522</v>
      </c>
      <c r="AT310" s="1">
        <f t="shared" si="153"/>
        <v>2.6916754859698786</v>
      </c>
      <c r="AU310" s="1">
        <f t="shared" si="148"/>
        <v>2.5304796324810379</v>
      </c>
    </row>
    <row r="311" spans="1:47" x14ac:dyDescent="0.2">
      <c r="A311" s="75" t="s">
        <v>225</v>
      </c>
      <c r="B311" s="74" t="s">
        <v>96</v>
      </c>
      <c r="C311" s="58">
        <v>54843.682030000004</v>
      </c>
      <c r="D311" s="58">
        <v>4.0000000000000002E-4</v>
      </c>
      <c r="E311" s="61">
        <f t="shared" si="132"/>
        <v>13134.431508045049</v>
      </c>
      <c r="F311" s="61">
        <f t="shared" si="133"/>
        <v>13134.5</v>
      </c>
      <c r="G311" s="63">
        <f t="shared" si="134"/>
        <v>-4.7079999996640254E-2</v>
      </c>
      <c r="H311" s="61"/>
      <c r="I311" s="61"/>
      <c r="K311" s="56">
        <f t="shared" si="152"/>
        <v>-4.7079999996640254E-2</v>
      </c>
      <c r="Q311" s="112">
        <f t="shared" si="135"/>
        <v>39825.182030000004</v>
      </c>
      <c r="S311" s="2">
        <v>1</v>
      </c>
      <c r="Z311" s="1">
        <f t="shared" si="136"/>
        <v>13134.5</v>
      </c>
      <c r="AA311" s="1">
        <f t="shared" si="137"/>
        <v>-4.8516057439760001E-2</v>
      </c>
      <c r="AB311" s="1">
        <f t="shared" si="138"/>
        <v>-5.7433502686559744E-2</v>
      </c>
      <c r="AC311" s="1">
        <f t="shared" si="139"/>
        <v>-4.7079999996640254E-2</v>
      </c>
      <c r="AE311" s="1">
        <f t="shared" si="140"/>
        <v>2.0622609799396248E-6</v>
      </c>
      <c r="AF311" s="1">
        <f t="shared" si="149"/>
        <v>-4.7079999996640254E-2</v>
      </c>
      <c r="AG311" s="2"/>
      <c r="AH311" s="1">
        <f t="shared" si="141"/>
        <v>1.0353502689919492E-2</v>
      </c>
      <c r="AI311" s="1">
        <f t="shared" si="142"/>
        <v>0.72836524580884587</v>
      </c>
      <c r="AJ311" s="1">
        <f t="shared" si="143"/>
        <v>0.81613972900746967</v>
      </c>
      <c r="AK311" s="1">
        <f t="shared" si="144"/>
        <v>7.1694848209906695E-2</v>
      </c>
      <c r="AL311" s="1">
        <f t="shared" si="145"/>
        <v>2.8835391045601209</v>
      </c>
      <c r="AM311" s="1">
        <f t="shared" si="146"/>
        <v>7.7072726351429095</v>
      </c>
      <c r="AN311" s="1">
        <f t="shared" si="153"/>
        <v>2.7986482213874497</v>
      </c>
      <c r="AO311" s="1">
        <f t="shared" si="153"/>
        <v>2.7986078599724449</v>
      </c>
      <c r="AP311" s="1">
        <f t="shared" si="153"/>
        <v>2.7987604083752098</v>
      </c>
      <c r="AQ311" s="1">
        <f t="shared" si="153"/>
        <v>2.7981837988163045</v>
      </c>
      <c r="AR311" s="1">
        <f t="shared" si="153"/>
        <v>2.800362671981294</v>
      </c>
      <c r="AS311" s="1">
        <f t="shared" si="153"/>
        <v>2.7921202536075289</v>
      </c>
      <c r="AT311" s="1">
        <f t="shared" si="153"/>
        <v>2.8231760848400431</v>
      </c>
      <c r="AU311" s="1">
        <f t="shared" si="148"/>
        <v>2.7041692443764012</v>
      </c>
    </row>
    <row r="312" spans="1:47" x14ac:dyDescent="0.2">
      <c r="A312" s="59" t="s">
        <v>223</v>
      </c>
      <c r="B312" s="60" t="s">
        <v>97</v>
      </c>
      <c r="C312" s="59">
        <v>54862.583299999998</v>
      </c>
      <c r="D312" s="59">
        <v>8.9999999999999998E-4</v>
      </c>
      <c r="E312" s="61">
        <f t="shared" si="132"/>
        <v>13161.929063982077</v>
      </c>
      <c r="F312" s="61">
        <f t="shared" si="133"/>
        <v>13162</v>
      </c>
      <c r="G312" s="63">
        <f t="shared" si="134"/>
        <v>-4.875999999785563E-2</v>
      </c>
      <c r="H312" s="61"/>
      <c r="I312" s="61"/>
      <c r="K312" s="1">
        <f t="shared" si="152"/>
        <v>-4.875999999785563E-2</v>
      </c>
      <c r="Q312" s="112">
        <f t="shared" si="135"/>
        <v>39844.083299999998</v>
      </c>
      <c r="S312" s="2">
        <v>1</v>
      </c>
      <c r="T312" s="1" t="s">
        <v>70</v>
      </c>
      <c r="Z312" s="1">
        <f t="shared" si="136"/>
        <v>13162</v>
      </c>
      <c r="AA312" s="1">
        <f t="shared" si="137"/>
        <v>-4.8520621272918424E-2</v>
      </c>
      <c r="AB312" s="1">
        <f t="shared" si="138"/>
        <v>-5.9208278330514036E-2</v>
      </c>
      <c r="AC312" s="1">
        <f t="shared" si="139"/>
        <v>-4.875999999785563E-2</v>
      </c>
      <c r="AE312" s="1">
        <f t="shared" si="140"/>
        <v>5.7302173952562484E-8</v>
      </c>
      <c r="AF312" s="1">
        <f t="shared" si="149"/>
        <v>-4.875999999785563E-2</v>
      </c>
      <c r="AG312" s="2"/>
      <c r="AH312" s="1">
        <f t="shared" si="141"/>
        <v>1.044827833265841E-2</v>
      </c>
      <c r="AI312" s="1">
        <f t="shared" si="142"/>
        <v>0.72776484714408007</v>
      </c>
      <c r="AJ312" s="1">
        <f t="shared" si="143"/>
        <v>0.82102863691258288</v>
      </c>
      <c r="AK312" s="1">
        <f t="shared" si="144"/>
        <v>6.9380202463268745E-2</v>
      </c>
      <c r="AL312" s="1">
        <f t="shared" si="145"/>
        <v>2.8920508156958364</v>
      </c>
      <c r="AM312" s="1">
        <f t="shared" si="146"/>
        <v>7.9730545705248517</v>
      </c>
      <c r="AN312" s="1">
        <f t="shared" si="153"/>
        <v>2.8098682782227513</v>
      </c>
      <c r="AO312" s="1">
        <f t="shared" si="153"/>
        <v>2.8098281799461375</v>
      </c>
      <c r="AP312" s="1">
        <f t="shared" si="153"/>
        <v>2.8099791386481643</v>
      </c>
      <c r="AQ312" s="1">
        <f t="shared" si="153"/>
        <v>2.8094107808394293</v>
      </c>
      <c r="AR312" s="1">
        <f t="shared" si="153"/>
        <v>2.8115500634928394</v>
      </c>
      <c r="AS312" s="1">
        <f t="shared" si="153"/>
        <v>2.8034896051785902</v>
      </c>
      <c r="AT312" s="1">
        <f t="shared" si="153"/>
        <v>2.8337464536673336</v>
      </c>
      <c r="AU312" s="1">
        <f t="shared" si="148"/>
        <v>2.7183637891821144</v>
      </c>
    </row>
    <row r="313" spans="1:47" x14ac:dyDescent="0.2">
      <c r="A313" s="75" t="s">
        <v>226</v>
      </c>
      <c r="B313" s="74" t="s">
        <v>97</v>
      </c>
      <c r="C313" s="58">
        <v>54865.333299999998</v>
      </c>
      <c r="D313" s="58">
        <v>1E-4</v>
      </c>
      <c r="E313" s="61">
        <f t="shared" si="132"/>
        <v>13165.929762285783</v>
      </c>
      <c r="F313" s="61">
        <f t="shared" si="133"/>
        <v>13166</v>
      </c>
      <c r="G313" s="63">
        <f t="shared" si="134"/>
        <v>-4.8280000002705492E-2</v>
      </c>
      <c r="H313" s="61"/>
      <c r="I313" s="61"/>
      <c r="K313" s="56">
        <f t="shared" si="152"/>
        <v>-4.8280000002705492E-2</v>
      </c>
      <c r="Q313" s="112">
        <f t="shared" si="135"/>
        <v>39846.833299999998</v>
      </c>
      <c r="S313" s="2">
        <v>1</v>
      </c>
      <c r="Z313" s="1">
        <f t="shared" si="136"/>
        <v>13166</v>
      </c>
      <c r="AA313" s="1">
        <f t="shared" si="137"/>
        <v>-4.8521397296318006E-2</v>
      </c>
      <c r="AB313" s="1">
        <f t="shared" si="138"/>
        <v>-5.8741948173085271E-2</v>
      </c>
      <c r="AC313" s="1">
        <f t="shared" si="139"/>
        <v>-4.8280000002705492E-2</v>
      </c>
      <c r="AE313" s="1">
        <f t="shared" si="140"/>
        <v>5.8272653363446102E-8</v>
      </c>
      <c r="AF313" s="1">
        <f t="shared" si="149"/>
        <v>-4.8280000002705492E-2</v>
      </c>
      <c r="AG313" s="2"/>
      <c r="AH313" s="1">
        <f t="shared" si="141"/>
        <v>1.0461948170379775E-2</v>
      </c>
      <c r="AI313" s="1">
        <f t="shared" si="142"/>
        <v>0.7276792386772335</v>
      </c>
      <c r="AJ313" s="1">
        <f t="shared" si="143"/>
        <v>0.8217341418364067</v>
      </c>
      <c r="AK313" s="1">
        <f t="shared" si="144"/>
        <v>6.904342037384209E-2</v>
      </c>
      <c r="AL313" s="1">
        <f t="shared" si="145"/>
        <v>2.8932877209895627</v>
      </c>
      <c r="AM313" s="1">
        <f t="shared" si="146"/>
        <v>8.0131857000259341</v>
      </c>
      <c r="AN313" s="1">
        <f t="shared" si="153"/>
        <v>2.8114995198571879</v>
      </c>
      <c r="AO313" s="1">
        <f t="shared" si="153"/>
        <v>2.8114594666256725</v>
      </c>
      <c r="AP313" s="1">
        <f t="shared" si="153"/>
        <v>2.8116101712813468</v>
      </c>
      <c r="AQ313" s="1">
        <f t="shared" si="153"/>
        <v>2.8110430880981987</v>
      </c>
      <c r="AR313" s="1">
        <f t="shared" si="153"/>
        <v>2.8131763810576524</v>
      </c>
      <c r="AS313" s="1">
        <f t="shared" si="153"/>
        <v>2.8051430526063745</v>
      </c>
      <c r="AT313" s="1">
        <f t="shared" si="153"/>
        <v>2.835282007821617</v>
      </c>
      <c r="AU313" s="1">
        <f t="shared" si="148"/>
        <v>2.7204284502447633</v>
      </c>
    </row>
    <row r="314" spans="1:47" x14ac:dyDescent="0.2">
      <c r="A314" s="59" t="s">
        <v>227</v>
      </c>
      <c r="B314" s="60" t="s">
        <v>97</v>
      </c>
      <c r="C314" s="59">
        <v>54870.831400000003</v>
      </c>
      <c r="D314" s="59">
        <v>2.0000000000000001E-4</v>
      </c>
      <c r="E314" s="61">
        <f t="shared" si="132"/>
        <v>13173.928394774368</v>
      </c>
      <c r="F314" s="61">
        <f t="shared" si="133"/>
        <v>13174</v>
      </c>
      <c r="G314" s="63">
        <f t="shared" si="134"/>
        <v>-4.921999999351101E-2</v>
      </c>
      <c r="H314" s="61"/>
      <c r="I314" s="61"/>
      <c r="K314" s="1">
        <f t="shared" si="152"/>
        <v>-4.921999999351101E-2</v>
      </c>
      <c r="Q314" s="112">
        <f t="shared" si="135"/>
        <v>39852.331400000003</v>
      </c>
      <c r="S314" s="2">
        <v>1</v>
      </c>
      <c r="T314" s="1" t="s">
        <v>70</v>
      </c>
      <c r="Z314" s="1">
        <f t="shared" si="136"/>
        <v>13174</v>
      </c>
      <c r="AA314" s="1">
        <f t="shared" si="137"/>
        <v>-4.8523035005026693E-2</v>
      </c>
      <c r="AB314" s="1">
        <f t="shared" si="138"/>
        <v>-5.9709199497659092E-2</v>
      </c>
      <c r="AC314" s="1">
        <f t="shared" si="139"/>
        <v>-4.921999999351101E-2</v>
      </c>
      <c r="AE314" s="1">
        <f t="shared" si="140"/>
        <v>4.8576019517294348E-7</v>
      </c>
      <c r="AF314" s="1">
        <f t="shared" si="149"/>
        <v>-4.921999999351101E-2</v>
      </c>
      <c r="AG314" s="2"/>
      <c r="AH314" s="1">
        <f t="shared" si="141"/>
        <v>1.0489199504148084E-2</v>
      </c>
      <c r="AI314" s="1">
        <f t="shared" si="142"/>
        <v>0.72750933126496176</v>
      </c>
      <c r="AJ314" s="1">
        <f t="shared" si="143"/>
        <v>0.82314088490151061</v>
      </c>
      <c r="AK314" s="1">
        <f t="shared" si="144"/>
        <v>6.8369776924178491E-2</v>
      </c>
      <c r="AL314" s="1">
        <f t="shared" si="145"/>
        <v>2.8957606614206775</v>
      </c>
      <c r="AM314" s="1">
        <f t="shared" si="146"/>
        <v>8.094624278891084</v>
      </c>
      <c r="AN314" s="1">
        <f t="shared" si="153"/>
        <v>2.8147614286904252</v>
      </c>
      <c r="AO314" s="1">
        <f t="shared" si="153"/>
        <v>2.8147214707305261</v>
      </c>
      <c r="AP314" s="1">
        <f t="shared" si="153"/>
        <v>2.8148716498995583</v>
      </c>
      <c r="AQ314" s="1">
        <f t="shared" si="153"/>
        <v>2.8143071724510076</v>
      </c>
      <c r="AR314" s="1">
        <f t="shared" si="153"/>
        <v>2.8164283111443424</v>
      </c>
      <c r="AS314" s="1">
        <f t="shared" si="153"/>
        <v>2.8084497423878827</v>
      </c>
      <c r="AT314" s="1">
        <f t="shared" si="153"/>
        <v>2.8383516495863277</v>
      </c>
      <c r="AU314" s="1">
        <f t="shared" si="148"/>
        <v>2.724557772370062</v>
      </c>
    </row>
    <row r="315" spans="1:47" x14ac:dyDescent="0.2">
      <c r="A315" s="59" t="s">
        <v>223</v>
      </c>
      <c r="B315" s="60" t="s">
        <v>97</v>
      </c>
      <c r="C315" s="59">
        <v>54893.515599999999</v>
      </c>
      <c r="D315" s="59">
        <v>3.7000000000000002E-3</v>
      </c>
      <c r="E315" s="61">
        <f t="shared" si="132"/>
        <v>13206.929354941956</v>
      </c>
      <c r="F315" s="61">
        <f t="shared" si="133"/>
        <v>13207</v>
      </c>
      <c r="G315" s="63">
        <f t="shared" si="134"/>
        <v>-4.8559999995632097E-2</v>
      </c>
      <c r="H315" s="61"/>
      <c r="I315" s="61"/>
      <c r="K315" s="1">
        <f t="shared" si="152"/>
        <v>-4.8559999995632097E-2</v>
      </c>
      <c r="Q315" s="112">
        <f t="shared" si="135"/>
        <v>39875.015599999999</v>
      </c>
      <c r="S315" s="2">
        <v>1</v>
      </c>
      <c r="T315" s="1" t="s">
        <v>70</v>
      </c>
      <c r="Z315" s="1">
        <f t="shared" si="136"/>
        <v>13207</v>
      </c>
      <c r="AA315" s="1">
        <f t="shared" si="137"/>
        <v>-4.8531000744802391E-2</v>
      </c>
      <c r="AB315" s="1">
        <f t="shared" si="138"/>
        <v>-5.9160363292285828E-2</v>
      </c>
      <c r="AC315" s="1">
        <f t="shared" si="139"/>
        <v>-4.8559999995632097E-2</v>
      </c>
      <c r="AE315" s="1">
        <f t="shared" si="140"/>
        <v>8.4095654868420431E-10</v>
      </c>
      <c r="AF315" s="1">
        <f t="shared" si="149"/>
        <v>-4.8559999995632097E-2</v>
      </c>
      <c r="AG315" s="2"/>
      <c r="AH315" s="1">
        <f t="shared" si="141"/>
        <v>1.0600363296653733E-2</v>
      </c>
      <c r="AI315" s="1">
        <f t="shared" si="142"/>
        <v>0.72682687742400653</v>
      </c>
      <c r="AJ315" s="1">
        <f t="shared" si="143"/>
        <v>0.82888367005870489</v>
      </c>
      <c r="AK315" s="1">
        <f t="shared" si="144"/>
        <v>6.5589908114065121E-2</v>
      </c>
      <c r="AL315" s="1">
        <f t="shared" si="145"/>
        <v>2.9059495169229561</v>
      </c>
      <c r="AM315" s="1">
        <f t="shared" si="146"/>
        <v>8.4481001118364709</v>
      </c>
      <c r="AN315" s="1">
        <f t="shared" si="153"/>
        <v>2.8282088614542356</v>
      </c>
      <c r="AO315" s="1">
        <f t="shared" si="153"/>
        <v>2.8281693698029535</v>
      </c>
      <c r="AP315" s="1">
        <f t="shared" si="153"/>
        <v>2.8283171362815738</v>
      </c>
      <c r="AQ315" s="1">
        <f t="shared" si="153"/>
        <v>2.8277642000129033</v>
      </c>
      <c r="AR315" s="1">
        <f t="shared" si="153"/>
        <v>2.8298327581264386</v>
      </c>
      <c r="AS315" s="1">
        <f t="shared" si="153"/>
        <v>2.822087034223999</v>
      </c>
      <c r="AT315" s="1">
        <f t="shared" si="153"/>
        <v>2.8509936114692298</v>
      </c>
      <c r="AU315" s="1">
        <f t="shared" si="148"/>
        <v>2.7415912261369177</v>
      </c>
    </row>
    <row r="316" spans="1:47" x14ac:dyDescent="0.2">
      <c r="A316" s="59" t="s">
        <v>223</v>
      </c>
      <c r="B316" s="60" t="s">
        <v>97</v>
      </c>
      <c r="C316" s="59">
        <v>54897.640200000002</v>
      </c>
      <c r="D316" s="59">
        <v>2E-3</v>
      </c>
      <c r="E316" s="61">
        <f t="shared" si="132"/>
        <v>13212.929820477762</v>
      </c>
      <c r="F316" s="61">
        <f t="shared" si="133"/>
        <v>13213</v>
      </c>
      <c r="G316" s="63">
        <f t="shared" si="134"/>
        <v>-4.8239999996440019E-2</v>
      </c>
      <c r="H316" s="61"/>
      <c r="I316" s="61"/>
      <c r="K316" s="1">
        <f t="shared" si="152"/>
        <v>-4.8239999996440019E-2</v>
      </c>
      <c r="Q316" s="112">
        <f t="shared" si="135"/>
        <v>39879.140200000002</v>
      </c>
      <c r="S316" s="2">
        <v>1</v>
      </c>
      <c r="T316" s="1" t="s">
        <v>70</v>
      </c>
      <c r="Z316" s="1">
        <f t="shared" si="136"/>
        <v>13213</v>
      </c>
      <c r="AA316" s="1">
        <f t="shared" si="137"/>
        <v>-4.8532658882822335E-2</v>
      </c>
      <c r="AB316" s="1">
        <f t="shared" si="138"/>
        <v>-5.8860358538107151E-2</v>
      </c>
      <c r="AC316" s="1">
        <f t="shared" si="139"/>
        <v>-4.8239999996440019E-2</v>
      </c>
      <c r="AE316" s="1">
        <f t="shared" si="140"/>
        <v>8.5649223778537327E-8</v>
      </c>
      <c r="AF316" s="1">
        <f t="shared" si="149"/>
        <v>-4.8239999996440019E-2</v>
      </c>
      <c r="AG316" s="2"/>
      <c r="AH316" s="1">
        <f t="shared" si="141"/>
        <v>1.0620358541667133E-2</v>
      </c>
      <c r="AI316" s="1">
        <f t="shared" si="142"/>
        <v>0.72670597220086841</v>
      </c>
      <c r="AJ316" s="1">
        <f t="shared" si="143"/>
        <v>0.82991744930939648</v>
      </c>
      <c r="AK316" s="1">
        <f t="shared" si="144"/>
        <v>6.5084293909189531E-2</v>
      </c>
      <c r="AL316" s="1">
        <f t="shared" si="145"/>
        <v>2.9077999998302921</v>
      </c>
      <c r="AM316" s="1">
        <f t="shared" si="146"/>
        <v>8.5155877402652642</v>
      </c>
      <c r="AN316" s="1">
        <f t="shared" si="153"/>
        <v>2.8306525037192367</v>
      </c>
      <c r="AO316" s="1">
        <f t="shared" si="153"/>
        <v>2.8306131095722211</v>
      </c>
      <c r="AP316" s="1">
        <f t="shared" si="153"/>
        <v>2.8307603950437104</v>
      </c>
      <c r="AQ316" s="1">
        <f t="shared" si="153"/>
        <v>2.8302096935167915</v>
      </c>
      <c r="AR316" s="1">
        <f t="shared" si="153"/>
        <v>2.8322682726867123</v>
      </c>
      <c r="AS316" s="1">
        <f t="shared" si="153"/>
        <v>2.8245660723518107</v>
      </c>
      <c r="AT316" s="1">
        <f t="shared" si="153"/>
        <v>2.8532887023121352</v>
      </c>
      <c r="AU316" s="1">
        <f t="shared" si="148"/>
        <v>2.7446882177308916</v>
      </c>
    </row>
    <row r="317" spans="1:47" x14ac:dyDescent="0.2">
      <c r="A317" s="75" t="s">
        <v>226</v>
      </c>
      <c r="B317" s="74" t="s">
        <v>97</v>
      </c>
      <c r="C317" s="58">
        <v>54908.637499999997</v>
      </c>
      <c r="D317" s="58">
        <v>2.0000000000000001E-4</v>
      </c>
      <c r="E317" s="61">
        <f t="shared" si="132"/>
        <v>13228.928685734236</v>
      </c>
      <c r="F317" s="61">
        <f t="shared" si="133"/>
        <v>13229</v>
      </c>
      <c r="G317" s="63">
        <f t="shared" si="134"/>
        <v>-4.9019999998563435E-2</v>
      </c>
      <c r="H317" s="61"/>
      <c r="I317" s="61"/>
      <c r="K317" s="56">
        <f t="shared" si="152"/>
        <v>-4.9019999998563435E-2</v>
      </c>
      <c r="Q317" s="112">
        <f t="shared" si="135"/>
        <v>39890.137499999997</v>
      </c>
      <c r="S317" s="2">
        <v>1</v>
      </c>
      <c r="Z317" s="1">
        <f t="shared" si="136"/>
        <v>13229</v>
      </c>
      <c r="AA317" s="1">
        <f t="shared" si="137"/>
        <v>-4.8537397124165951E-2</v>
      </c>
      <c r="AB317" s="1">
        <f t="shared" si="138"/>
        <v>-5.9693352827838012E-2</v>
      </c>
      <c r="AC317" s="1">
        <f t="shared" si="139"/>
        <v>-4.9019999998563435E-2</v>
      </c>
      <c r="AE317" s="1">
        <f t="shared" si="140"/>
        <v>2.3290553437671334E-7</v>
      </c>
      <c r="AF317" s="1">
        <f t="shared" si="149"/>
        <v>-4.9019999998563435E-2</v>
      </c>
      <c r="AG317" s="2"/>
      <c r="AH317" s="1">
        <f t="shared" si="141"/>
        <v>1.0673352829274577E-2</v>
      </c>
      <c r="AI317" s="1">
        <f t="shared" si="142"/>
        <v>0.72638832498552341</v>
      </c>
      <c r="AJ317" s="1">
        <f t="shared" si="143"/>
        <v>0.83265863646578797</v>
      </c>
      <c r="AK317" s="1">
        <f t="shared" si="144"/>
        <v>6.3735721852841348E-2</v>
      </c>
      <c r="AL317" s="1">
        <f t="shared" si="145"/>
        <v>2.9127316336245257</v>
      </c>
      <c r="AM317" s="1">
        <f t="shared" si="146"/>
        <v>8.7007512646150289</v>
      </c>
      <c r="AN317" s="1">
        <f t="shared" si="153"/>
        <v>2.8371669080953645</v>
      </c>
      <c r="AO317" s="1">
        <f t="shared" si="153"/>
        <v>2.8371277931453061</v>
      </c>
      <c r="AP317" s="1">
        <f t="shared" si="153"/>
        <v>2.8372737323941939</v>
      </c>
      <c r="AQ317" s="1">
        <f t="shared" si="153"/>
        <v>2.8367291938331092</v>
      </c>
      <c r="AR317" s="1">
        <f t="shared" si="153"/>
        <v>2.8387605397042237</v>
      </c>
      <c r="AS317" s="1">
        <f t="shared" si="153"/>
        <v>2.8311761609439143</v>
      </c>
      <c r="AT317" s="1">
        <f t="shared" si="153"/>
        <v>2.8594038730917277</v>
      </c>
      <c r="AU317" s="1">
        <f t="shared" si="148"/>
        <v>2.7529468619814885</v>
      </c>
    </row>
    <row r="318" spans="1:47" x14ac:dyDescent="0.2">
      <c r="A318" s="59" t="s">
        <v>223</v>
      </c>
      <c r="B318" s="60" t="s">
        <v>96</v>
      </c>
      <c r="C318" s="59">
        <v>54910.356299999999</v>
      </c>
      <c r="D318" s="59">
        <v>1.2999999999999999E-3</v>
      </c>
      <c r="E318" s="61">
        <f t="shared" si="132"/>
        <v>13231.429194914024</v>
      </c>
      <c r="F318" s="61">
        <f t="shared" si="133"/>
        <v>13231.5</v>
      </c>
      <c r="G318" s="63">
        <f t="shared" si="134"/>
        <v>-4.8669999996491242E-2</v>
      </c>
      <c r="H318" s="61"/>
      <c r="I318" s="61"/>
      <c r="K318" s="1">
        <f t="shared" si="152"/>
        <v>-4.8669999996491242E-2</v>
      </c>
      <c r="Q318" s="112">
        <f t="shared" si="135"/>
        <v>39891.856299999999</v>
      </c>
      <c r="S318" s="2">
        <v>1</v>
      </c>
      <c r="T318" s="1" t="s">
        <v>70</v>
      </c>
      <c r="Z318" s="1">
        <f t="shared" si="136"/>
        <v>13231.5</v>
      </c>
      <c r="AA318" s="1">
        <f t="shared" si="137"/>
        <v>-4.8538179118240626E-2</v>
      </c>
      <c r="AB318" s="1">
        <f t="shared" si="138"/>
        <v>-5.9351590248307183E-2</v>
      </c>
      <c r="AC318" s="1">
        <f t="shared" si="139"/>
        <v>-4.8669999996491242E-2</v>
      </c>
      <c r="AE318" s="1">
        <f t="shared" si="140"/>
        <v>1.7376743942763683E-8</v>
      </c>
      <c r="AF318" s="1">
        <f t="shared" si="149"/>
        <v>-4.8669999996491242E-2</v>
      </c>
      <c r="AG318" s="2"/>
      <c r="AH318" s="1">
        <f t="shared" si="141"/>
        <v>1.0681590251815941E-2</v>
      </c>
      <c r="AI318" s="1">
        <f t="shared" si="142"/>
        <v>0.7263393181814255</v>
      </c>
      <c r="AJ318" s="1">
        <f t="shared" si="143"/>
        <v>0.83308490466071095</v>
      </c>
      <c r="AK318" s="1">
        <f t="shared" si="144"/>
        <v>6.3524972813242486E-2</v>
      </c>
      <c r="AL318" s="1">
        <f t="shared" si="145"/>
        <v>2.9135018133222572</v>
      </c>
      <c r="AM318" s="1">
        <f t="shared" si="146"/>
        <v>8.7303881411618161</v>
      </c>
      <c r="AN318" s="1">
        <f t="shared" si="153"/>
        <v>2.8381845271435266</v>
      </c>
      <c r="AO318" s="1">
        <f t="shared" si="153"/>
        <v>2.838145458340505</v>
      </c>
      <c r="AP318" s="1">
        <f t="shared" si="153"/>
        <v>2.8382911789061027</v>
      </c>
      <c r="AQ318" s="1">
        <f t="shared" si="153"/>
        <v>2.8377476299729283</v>
      </c>
      <c r="AR318" s="1">
        <f t="shared" si="153"/>
        <v>2.8397746392597942</v>
      </c>
      <c r="AS318" s="1">
        <f t="shared" si="153"/>
        <v>2.8322088994904502</v>
      </c>
      <c r="AT318" s="1">
        <f t="shared" si="153"/>
        <v>2.8603587089148594</v>
      </c>
      <c r="AU318" s="1">
        <f t="shared" si="148"/>
        <v>2.7542372751456439</v>
      </c>
    </row>
    <row r="319" spans="1:47" x14ac:dyDescent="0.2">
      <c r="A319" s="75" t="s">
        <v>226</v>
      </c>
      <c r="B319" s="74" t="s">
        <v>97</v>
      </c>
      <c r="C319" s="58">
        <v>54911.379500000003</v>
      </c>
      <c r="D319" s="58">
        <v>1E-4</v>
      </c>
      <c r="E319" s="61">
        <f t="shared" si="132"/>
        <v>13232.917745642884</v>
      </c>
      <c r="F319" s="61">
        <f t="shared" si="133"/>
        <v>13233</v>
      </c>
      <c r="G319" s="63">
        <f t="shared" si="134"/>
        <v>-5.6539999997767154E-2</v>
      </c>
      <c r="H319" s="61"/>
      <c r="I319" s="61"/>
      <c r="K319" s="56">
        <f t="shared" si="152"/>
        <v>-5.6539999997767154E-2</v>
      </c>
      <c r="Q319" s="112">
        <f t="shared" si="135"/>
        <v>39892.879500000003</v>
      </c>
      <c r="S319" s="2">
        <v>1</v>
      </c>
      <c r="Z319" s="1">
        <f t="shared" si="136"/>
        <v>13233</v>
      </c>
      <c r="AA319" s="1">
        <f t="shared" si="137"/>
        <v>-4.8538653722736108E-2</v>
      </c>
      <c r="AB319" s="1">
        <f t="shared" si="138"/>
        <v>-6.7226527127571947E-2</v>
      </c>
      <c r="AC319" s="1">
        <f t="shared" si="139"/>
        <v>-5.6539999997767154E-2</v>
      </c>
      <c r="AE319" s="1">
        <f t="shared" si="140"/>
        <v>6.4021542212953195E-5</v>
      </c>
      <c r="AF319" s="1">
        <f t="shared" si="149"/>
        <v>-5.6539999997767154E-2</v>
      </c>
      <c r="AG319" s="2"/>
      <c r="AH319" s="1">
        <f t="shared" si="141"/>
        <v>1.068652712980479E-2</v>
      </c>
      <c r="AI319" s="1">
        <f t="shared" si="142"/>
        <v>0.72630999517729511</v>
      </c>
      <c r="AJ319" s="1">
        <f t="shared" si="143"/>
        <v>0.83334040082328975</v>
      </c>
      <c r="AK319" s="1">
        <f t="shared" si="144"/>
        <v>6.3398518945461529E-2</v>
      </c>
      <c r="AL319" s="1">
        <f t="shared" si="145"/>
        <v>2.9139638712628697</v>
      </c>
      <c r="AM319" s="1">
        <f t="shared" si="146"/>
        <v>8.7482641794456839</v>
      </c>
      <c r="AN319" s="1">
        <f t="shared" si="153"/>
        <v>2.838795065582119</v>
      </c>
      <c r="AO319" s="1">
        <f t="shared" si="153"/>
        <v>2.8387560247946828</v>
      </c>
      <c r="AP319" s="1">
        <f t="shared" si="153"/>
        <v>2.8389016130703451</v>
      </c>
      <c r="AQ319" s="1">
        <f t="shared" si="153"/>
        <v>2.838358661362681</v>
      </c>
      <c r="AR319" s="1">
        <f t="shared" si="153"/>
        <v>2.8403830581898517</v>
      </c>
      <c r="AS319" s="1">
        <f t="shared" si="153"/>
        <v>2.8328285313878281</v>
      </c>
      <c r="AT319" s="1">
        <f t="shared" si="153"/>
        <v>2.8609315255522629</v>
      </c>
      <c r="AU319" s="1">
        <f t="shared" si="148"/>
        <v>2.7550115230441374</v>
      </c>
    </row>
    <row r="320" spans="1:47" x14ac:dyDescent="0.2">
      <c r="A320" s="59" t="s">
        <v>223</v>
      </c>
      <c r="B320" s="60" t="s">
        <v>97</v>
      </c>
      <c r="C320" s="59">
        <v>54911.387499999997</v>
      </c>
      <c r="D320" s="59">
        <v>2.2000000000000001E-3</v>
      </c>
      <c r="E320" s="61">
        <f t="shared" si="132"/>
        <v>13232.929384037941</v>
      </c>
      <c r="F320" s="61">
        <f t="shared" si="133"/>
        <v>13233</v>
      </c>
      <c r="G320" s="63">
        <f t="shared" si="134"/>
        <v>-4.8540000003413297E-2</v>
      </c>
      <c r="H320" s="61"/>
      <c r="I320" s="61"/>
      <c r="K320" s="1">
        <f t="shared" si="152"/>
        <v>-4.8540000003413297E-2</v>
      </c>
      <c r="Q320" s="112">
        <f t="shared" si="135"/>
        <v>39892.887499999997</v>
      </c>
      <c r="S320" s="2">
        <v>1</v>
      </c>
      <c r="T320" s="1" t="s">
        <v>70</v>
      </c>
      <c r="Z320" s="1">
        <f t="shared" si="136"/>
        <v>13233</v>
      </c>
      <c r="AA320" s="1">
        <f t="shared" si="137"/>
        <v>-4.8538653722736108E-2</v>
      </c>
      <c r="AB320" s="1">
        <f t="shared" si="138"/>
        <v>-5.922652713321809E-2</v>
      </c>
      <c r="AC320" s="1">
        <f t="shared" si="139"/>
        <v>-4.8540000003413297E-2</v>
      </c>
      <c r="AE320" s="1">
        <f t="shared" si="140"/>
        <v>1.8124716617727836E-12</v>
      </c>
      <c r="AF320" s="1">
        <f t="shared" si="149"/>
        <v>-4.8540000003413297E-2</v>
      </c>
      <c r="AG320" s="2"/>
      <c r="AH320" s="1">
        <f t="shared" si="141"/>
        <v>1.068652712980479E-2</v>
      </c>
      <c r="AI320" s="1">
        <f t="shared" si="142"/>
        <v>0.72630999517729511</v>
      </c>
      <c r="AJ320" s="1">
        <f t="shared" si="143"/>
        <v>0.83334040082328975</v>
      </c>
      <c r="AK320" s="1">
        <f t="shared" si="144"/>
        <v>6.3398518945461529E-2</v>
      </c>
      <c r="AL320" s="1">
        <f t="shared" si="145"/>
        <v>2.9139638712628697</v>
      </c>
      <c r="AM320" s="1">
        <f t="shared" si="146"/>
        <v>8.7482641794456839</v>
      </c>
      <c r="AN320" s="1">
        <f t="shared" si="153"/>
        <v>2.838795065582119</v>
      </c>
      <c r="AO320" s="1">
        <f t="shared" si="153"/>
        <v>2.8387560247946828</v>
      </c>
      <c r="AP320" s="1">
        <f t="shared" si="153"/>
        <v>2.8389016130703451</v>
      </c>
      <c r="AQ320" s="1">
        <f t="shared" si="153"/>
        <v>2.838358661362681</v>
      </c>
      <c r="AR320" s="1">
        <f t="shared" si="153"/>
        <v>2.8403830581898517</v>
      </c>
      <c r="AS320" s="1">
        <f t="shared" si="153"/>
        <v>2.8328285313878281</v>
      </c>
      <c r="AT320" s="1">
        <f t="shared" si="153"/>
        <v>2.8609315255522629</v>
      </c>
      <c r="AU320" s="1">
        <f t="shared" si="148"/>
        <v>2.7550115230441374</v>
      </c>
    </row>
    <row r="321" spans="1:47" x14ac:dyDescent="0.2">
      <c r="A321" s="75" t="s">
        <v>226</v>
      </c>
      <c r="B321" s="74" t="s">
        <v>97</v>
      </c>
      <c r="C321" s="58">
        <v>54912.762799999997</v>
      </c>
      <c r="D321" s="58">
        <v>2.0000000000000001E-4</v>
      </c>
      <c r="E321" s="61">
        <f t="shared" si="132"/>
        <v>13234.930169629608</v>
      </c>
      <c r="F321" s="61">
        <f t="shared" si="133"/>
        <v>13235</v>
      </c>
      <c r="G321" s="63">
        <f t="shared" si="134"/>
        <v>-4.8000000002502929E-2</v>
      </c>
      <c r="H321" s="61"/>
      <c r="I321" s="61"/>
      <c r="K321" s="56">
        <f t="shared" si="152"/>
        <v>-4.8000000002502929E-2</v>
      </c>
      <c r="Q321" s="112">
        <f t="shared" si="135"/>
        <v>39894.262799999997</v>
      </c>
      <c r="S321" s="2">
        <v>1</v>
      </c>
      <c r="Z321" s="1">
        <f t="shared" si="136"/>
        <v>13235</v>
      </c>
      <c r="AA321" s="1">
        <f t="shared" si="137"/>
        <v>-4.8539292840079899E-2</v>
      </c>
      <c r="AB321" s="1">
        <f t="shared" si="138"/>
        <v>-5.8693103129543504E-2</v>
      </c>
      <c r="AC321" s="1">
        <f t="shared" si="139"/>
        <v>-4.8000000002502929E-2</v>
      </c>
      <c r="AE321" s="1">
        <f t="shared" si="140"/>
        <v>2.9083676466181997E-7</v>
      </c>
      <c r="AF321" s="1">
        <f t="shared" si="149"/>
        <v>-4.8000000002502929E-2</v>
      </c>
      <c r="AG321" s="2"/>
      <c r="AH321" s="1">
        <f t="shared" si="141"/>
        <v>1.0693103127040573E-2</v>
      </c>
      <c r="AI321" s="1">
        <f t="shared" si="142"/>
        <v>0.72627099240304982</v>
      </c>
      <c r="AJ321" s="1">
        <f t="shared" si="143"/>
        <v>0.83368075356007432</v>
      </c>
      <c r="AK321" s="1">
        <f t="shared" si="144"/>
        <v>6.3229908621783251E-2</v>
      </c>
      <c r="AL321" s="1">
        <f t="shared" si="145"/>
        <v>2.9145798904895348</v>
      </c>
      <c r="AM321" s="1">
        <f t="shared" si="146"/>
        <v>8.7722093418247891</v>
      </c>
      <c r="AN321" s="1">
        <f t="shared" si="153"/>
        <v>2.8396090784508452</v>
      </c>
      <c r="AO321" s="1">
        <f t="shared" si="153"/>
        <v>2.8395700753994695</v>
      </c>
      <c r="AP321" s="1">
        <f t="shared" si="153"/>
        <v>2.83971548602916</v>
      </c>
      <c r="AQ321" s="1">
        <f t="shared" si="153"/>
        <v>2.8391733346419574</v>
      </c>
      <c r="AR321" s="1">
        <f t="shared" si="153"/>
        <v>2.8411942359461242</v>
      </c>
      <c r="AS321" s="1">
        <f t="shared" si="153"/>
        <v>2.8336546942039744</v>
      </c>
      <c r="AT321" s="1">
        <f t="shared" si="153"/>
        <v>2.8616951823200174</v>
      </c>
      <c r="AU321" s="1">
        <f t="shared" si="148"/>
        <v>2.7560438535754619</v>
      </c>
    </row>
    <row r="322" spans="1:47" x14ac:dyDescent="0.2">
      <c r="A322" s="59" t="s">
        <v>223</v>
      </c>
      <c r="B322" s="60" t="s">
        <v>96</v>
      </c>
      <c r="C322" s="59">
        <v>54927.5435</v>
      </c>
      <c r="D322" s="59">
        <v>3.0000000000000001E-3</v>
      </c>
      <c r="E322" s="61">
        <f t="shared" si="132"/>
        <v>13256.433122872359</v>
      </c>
      <c r="F322" s="61">
        <f t="shared" si="133"/>
        <v>13256.5</v>
      </c>
      <c r="G322" s="63">
        <f t="shared" si="134"/>
        <v>-4.5969999999215361E-2</v>
      </c>
      <c r="H322" s="61"/>
      <c r="I322" s="61"/>
      <c r="K322" s="1">
        <f t="shared" si="152"/>
        <v>-4.5969999999215361E-2</v>
      </c>
      <c r="Q322" s="112">
        <f t="shared" si="135"/>
        <v>39909.0435</v>
      </c>
      <c r="S322" s="2">
        <v>1</v>
      </c>
      <c r="T322" s="1" t="s">
        <v>70</v>
      </c>
      <c r="Z322" s="1">
        <f t="shared" si="136"/>
        <v>13256.5</v>
      </c>
      <c r="AA322" s="1">
        <f t="shared" si="137"/>
        <v>-4.854661948300075E-2</v>
      </c>
      <c r="AB322" s="1">
        <f t="shared" si="138"/>
        <v>-5.6733324861407086E-2</v>
      </c>
      <c r="AC322" s="1">
        <f t="shared" si="139"/>
        <v>-4.5969999999215361E-2</v>
      </c>
      <c r="AE322" s="1">
        <f t="shared" si="140"/>
        <v>6.6389679642224839E-6</v>
      </c>
      <c r="AF322" s="1">
        <f t="shared" si="149"/>
        <v>-4.5969999999215361E-2</v>
      </c>
      <c r="AG322" s="2"/>
      <c r="AH322" s="1">
        <f t="shared" si="141"/>
        <v>1.0763324862191729E-2</v>
      </c>
      <c r="AI322" s="1">
        <f t="shared" si="142"/>
        <v>0.72585853013849277</v>
      </c>
      <c r="AJ322" s="1">
        <f t="shared" si="143"/>
        <v>0.8373172756477163</v>
      </c>
      <c r="AK322" s="1">
        <f t="shared" si="144"/>
        <v>6.1416980115458208E-2</v>
      </c>
      <c r="AL322" s="1">
        <f t="shared" si="145"/>
        <v>2.9211979579485443</v>
      </c>
      <c r="AM322" s="1">
        <f t="shared" si="146"/>
        <v>9.037866341129055</v>
      </c>
      <c r="AN322" s="1">
        <f t="shared" si="153"/>
        <v>2.8483569782163278</v>
      </c>
      <c r="AO322" s="1">
        <f t="shared" si="153"/>
        <v>2.8483184083964108</v>
      </c>
      <c r="AP322" s="1">
        <f t="shared" si="153"/>
        <v>2.8484618186194499</v>
      </c>
      <c r="AQ322" s="1">
        <f t="shared" si="153"/>
        <v>2.8479285596332788</v>
      </c>
      <c r="AR322" s="1">
        <f t="shared" si="153"/>
        <v>2.8499110056603687</v>
      </c>
      <c r="AS322" s="1">
        <f t="shared" si="153"/>
        <v>2.8425350192209891</v>
      </c>
      <c r="AT322" s="1">
        <f t="shared" si="153"/>
        <v>2.8698974404531472</v>
      </c>
      <c r="AU322" s="1">
        <f t="shared" si="148"/>
        <v>2.7671414067872018</v>
      </c>
    </row>
    <row r="323" spans="1:47" x14ac:dyDescent="0.2">
      <c r="A323" s="75" t="s">
        <v>225</v>
      </c>
      <c r="B323" s="74" t="s">
        <v>97</v>
      </c>
      <c r="C323" s="58">
        <v>54935.445670000001</v>
      </c>
      <c r="D323" s="58">
        <v>2.9999999999999997E-4</v>
      </c>
      <c r="E323" s="61">
        <f t="shared" si="132"/>
        <v>13267.929194914026</v>
      </c>
      <c r="F323" s="61">
        <f t="shared" si="133"/>
        <v>13268</v>
      </c>
      <c r="G323" s="63">
        <f t="shared" si="134"/>
        <v>-4.8669999996491242E-2</v>
      </c>
      <c r="H323" s="61"/>
      <c r="I323" s="61"/>
      <c r="K323" s="56">
        <f t="shared" si="152"/>
        <v>-4.8669999996491242E-2</v>
      </c>
      <c r="Q323" s="112">
        <f t="shared" si="135"/>
        <v>39916.945670000001</v>
      </c>
      <c r="S323" s="2">
        <v>1</v>
      </c>
      <c r="Z323" s="1">
        <f t="shared" si="136"/>
        <v>13268</v>
      </c>
      <c r="AA323" s="1">
        <f t="shared" si="137"/>
        <v>-4.8550881607039117E-2</v>
      </c>
      <c r="AB323" s="1">
        <f t="shared" si="138"/>
        <v>-5.9470531506214327E-2</v>
      </c>
      <c r="AC323" s="1">
        <f t="shared" si="139"/>
        <v>-4.8669999996491242E-2</v>
      </c>
      <c r="AE323" s="1">
        <f t="shared" si="140"/>
        <v>1.4189190705668057E-8</v>
      </c>
      <c r="AF323" s="1">
        <f t="shared" si="149"/>
        <v>-4.8669999996491242E-2</v>
      </c>
      <c r="AG323" s="2"/>
      <c r="AH323" s="1">
        <f t="shared" si="141"/>
        <v>1.0800531509723089E-2</v>
      </c>
      <c r="AI323" s="1">
        <f t="shared" si="142"/>
        <v>0.72564302326447661</v>
      </c>
      <c r="AJ323" s="1">
        <f t="shared" si="143"/>
        <v>0.83924568554376744</v>
      </c>
      <c r="AK323" s="1">
        <f t="shared" si="144"/>
        <v>6.0447003737767714E-2</v>
      </c>
      <c r="AL323" s="1">
        <f t="shared" si="145"/>
        <v>2.9247347970137048</v>
      </c>
      <c r="AM323" s="1">
        <f t="shared" si="146"/>
        <v>9.1864597067919878</v>
      </c>
      <c r="AN323" s="1">
        <f t="shared" si="153"/>
        <v>2.8530340638530132</v>
      </c>
      <c r="AO323" s="1">
        <f t="shared" si="153"/>
        <v>2.8529957464599063</v>
      </c>
      <c r="AP323" s="1">
        <f t="shared" si="153"/>
        <v>2.8531380187875115</v>
      </c>
      <c r="AQ323" s="1">
        <f t="shared" si="153"/>
        <v>2.8526097319241734</v>
      </c>
      <c r="AR323" s="1">
        <f t="shared" si="153"/>
        <v>2.8545709548097777</v>
      </c>
      <c r="AS323" s="1">
        <f t="shared" si="153"/>
        <v>2.8472842826157301</v>
      </c>
      <c r="AT323" s="1">
        <f t="shared" si="153"/>
        <v>2.874279477326434</v>
      </c>
      <c r="AU323" s="1">
        <f t="shared" si="148"/>
        <v>2.7730773073423176</v>
      </c>
    </row>
    <row r="324" spans="1:47" x14ac:dyDescent="0.2">
      <c r="A324" s="75" t="s">
        <v>225</v>
      </c>
      <c r="B324" s="74" t="s">
        <v>97</v>
      </c>
      <c r="C324" s="58">
        <v>54935.445769999998</v>
      </c>
      <c r="D324" s="58">
        <v>2.9999999999999997E-4</v>
      </c>
      <c r="E324" s="61">
        <f t="shared" si="132"/>
        <v>13267.929340393961</v>
      </c>
      <c r="F324" s="61">
        <f t="shared" si="133"/>
        <v>13268</v>
      </c>
      <c r="G324" s="63">
        <f t="shared" si="134"/>
        <v>-4.8569999999017455E-2</v>
      </c>
      <c r="H324" s="61"/>
      <c r="I324" s="61"/>
      <c r="K324" s="56">
        <f t="shared" si="152"/>
        <v>-4.8569999999017455E-2</v>
      </c>
      <c r="Q324" s="112">
        <f t="shared" si="135"/>
        <v>39916.945769999998</v>
      </c>
      <c r="S324" s="2">
        <v>1</v>
      </c>
      <c r="Z324" s="1">
        <f t="shared" si="136"/>
        <v>13268</v>
      </c>
      <c r="AA324" s="1">
        <f t="shared" si="137"/>
        <v>-4.8550881607039117E-2</v>
      </c>
      <c r="AB324" s="1">
        <f t="shared" si="138"/>
        <v>-5.937053150874054E-2</v>
      </c>
      <c r="AC324" s="1">
        <f t="shared" si="139"/>
        <v>-4.8569999999017455E-2</v>
      </c>
      <c r="AE324" s="1">
        <f t="shared" si="140"/>
        <v>3.6551291183734826E-10</v>
      </c>
      <c r="AF324" s="1">
        <f t="shared" si="149"/>
        <v>-4.8569999999017455E-2</v>
      </c>
      <c r="AG324" s="2"/>
      <c r="AH324" s="1">
        <f t="shared" si="141"/>
        <v>1.0800531509723089E-2</v>
      </c>
      <c r="AI324" s="1">
        <f t="shared" si="142"/>
        <v>0.72564302326447661</v>
      </c>
      <c r="AJ324" s="1">
        <f t="shared" si="143"/>
        <v>0.83924568554376744</v>
      </c>
      <c r="AK324" s="1">
        <f t="shared" si="144"/>
        <v>6.0447003737767714E-2</v>
      </c>
      <c r="AL324" s="1">
        <f t="shared" si="145"/>
        <v>2.9247347970137048</v>
      </c>
      <c r="AM324" s="1">
        <f t="shared" si="146"/>
        <v>9.1864597067919878</v>
      </c>
      <c r="AN324" s="1">
        <f t="shared" si="153"/>
        <v>2.8530340638530132</v>
      </c>
      <c r="AO324" s="1">
        <f t="shared" si="153"/>
        <v>2.8529957464599063</v>
      </c>
      <c r="AP324" s="1">
        <f t="shared" si="153"/>
        <v>2.8531380187875115</v>
      </c>
      <c r="AQ324" s="1">
        <f t="shared" si="153"/>
        <v>2.8526097319241734</v>
      </c>
      <c r="AR324" s="1">
        <f t="shared" si="153"/>
        <v>2.8545709548097777</v>
      </c>
      <c r="AS324" s="1">
        <f t="shared" si="153"/>
        <v>2.8472842826157301</v>
      </c>
      <c r="AT324" s="1">
        <f t="shared" si="153"/>
        <v>2.874279477326434</v>
      </c>
      <c r="AU324" s="1">
        <f t="shared" si="148"/>
        <v>2.7730773073423176</v>
      </c>
    </row>
    <row r="325" spans="1:47" x14ac:dyDescent="0.2">
      <c r="A325" s="75" t="s">
        <v>225</v>
      </c>
      <c r="B325" s="74" t="s">
        <v>97</v>
      </c>
      <c r="C325" s="58">
        <v>54935.445769999998</v>
      </c>
      <c r="D325" s="58">
        <v>2.0000000000000001E-4</v>
      </c>
      <c r="E325" s="61">
        <f t="shared" si="132"/>
        <v>13267.929340393961</v>
      </c>
      <c r="F325" s="61">
        <f t="shared" si="133"/>
        <v>13268</v>
      </c>
      <c r="G325" s="63">
        <f t="shared" si="134"/>
        <v>-4.8569999999017455E-2</v>
      </c>
      <c r="H325" s="61"/>
      <c r="I325" s="61"/>
      <c r="K325" s="56">
        <f t="shared" si="152"/>
        <v>-4.8569999999017455E-2</v>
      </c>
      <c r="Q325" s="112">
        <f t="shared" si="135"/>
        <v>39916.945769999998</v>
      </c>
      <c r="S325" s="2">
        <v>1</v>
      </c>
      <c r="Z325" s="1">
        <f t="shared" si="136"/>
        <v>13268</v>
      </c>
      <c r="AA325" s="1">
        <f t="shared" si="137"/>
        <v>-4.8550881607039117E-2</v>
      </c>
      <c r="AB325" s="1">
        <f t="shared" si="138"/>
        <v>-5.937053150874054E-2</v>
      </c>
      <c r="AC325" s="1">
        <f t="shared" si="139"/>
        <v>-4.8569999999017455E-2</v>
      </c>
      <c r="AE325" s="1">
        <f t="shared" si="140"/>
        <v>3.6551291183734826E-10</v>
      </c>
      <c r="AF325" s="1">
        <f t="shared" si="149"/>
        <v>-4.8569999999017455E-2</v>
      </c>
      <c r="AG325" s="2"/>
      <c r="AH325" s="1">
        <f t="shared" si="141"/>
        <v>1.0800531509723089E-2</v>
      </c>
      <c r="AI325" s="1">
        <f t="shared" si="142"/>
        <v>0.72564302326447661</v>
      </c>
      <c r="AJ325" s="1">
        <f t="shared" si="143"/>
        <v>0.83924568554376744</v>
      </c>
      <c r="AK325" s="1">
        <f t="shared" si="144"/>
        <v>6.0447003737767714E-2</v>
      </c>
      <c r="AL325" s="1">
        <f t="shared" si="145"/>
        <v>2.9247347970137048</v>
      </c>
      <c r="AM325" s="1">
        <f t="shared" si="146"/>
        <v>9.1864597067919878</v>
      </c>
      <c r="AN325" s="1">
        <f t="shared" ref="AN325:AT340" si="154">$AU325+$AB$7*SIN(AO325)</f>
        <v>2.8530340638530132</v>
      </c>
      <c r="AO325" s="1">
        <f t="shared" si="154"/>
        <v>2.8529957464599063</v>
      </c>
      <c r="AP325" s="1">
        <f t="shared" si="154"/>
        <v>2.8531380187875115</v>
      </c>
      <c r="AQ325" s="1">
        <f t="shared" si="154"/>
        <v>2.8526097319241734</v>
      </c>
      <c r="AR325" s="1">
        <f t="shared" si="154"/>
        <v>2.8545709548097777</v>
      </c>
      <c r="AS325" s="1">
        <f t="shared" si="154"/>
        <v>2.8472842826157301</v>
      </c>
      <c r="AT325" s="1">
        <f t="shared" si="154"/>
        <v>2.874279477326434</v>
      </c>
      <c r="AU325" s="1">
        <f t="shared" si="148"/>
        <v>2.7730773073423176</v>
      </c>
    </row>
    <row r="326" spans="1:47" x14ac:dyDescent="0.2">
      <c r="A326" s="76" t="s">
        <v>219</v>
      </c>
      <c r="B326" s="66" t="s">
        <v>97</v>
      </c>
      <c r="C326" s="76">
        <v>54966.379399999998</v>
      </c>
      <c r="D326" s="76">
        <v>2.9999999999999997E-4</v>
      </c>
      <c r="E326" s="61">
        <f t="shared" si="132"/>
        <v>13312.931566237017</v>
      </c>
      <c r="F326" s="61">
        <f t="shared" si="133"/>
        <v>13313</v>
      </c>
      <c r="G326" s="63">
        <f t="shared" si="134"/>
        <v>-4.7039999997650739E-2</v>
      </c>
      <c r="H326" s="61"/>
      <c r="I326" s="61"/>
      <c r="K326" s="1">
        <f t="shared" si="152"/>
        <v>-4.7039999997650739E-2</v>
      </c>
      <c r="Q326" s="112">
        <f t="shared" si="135"/>
        <v>39947.879399999998</v>
      </c>
      <c r="S326" s="2">
        <v>1</v>
      </c>
      <c r="T326" s="1" t="s">
        <v>70</v>
      </c>
      <c r="Z326" s="1">
        <f t="shared" si="136"/>
        <v>13313</v>
      </c>
      <c r="AA326" s="1">
        <f t="shared" si="137"/>
        <v>-4.8569868063926394E-2</v>
      </c>
      <c r="AB326" s="1">
        <f t="shared" si="138"/>
        <v>-5.7983743184731013E-2</v>
      </c>
      <c r="AC326" s="1">
        <f t="shared" si="139"/>
        <v>-4.7039999997650739E-2</v>
      </c>
      <c r="AE326" s="1">
        <f t="shared" si="140"/>
        <v>2.3404963002100129E-6</v>
      </c>
      <c r="AF326" s="1">
        <f t="shared" si="149"/>
        <v>-4.7039999997650739E-2</v>
      </c>
      <c r="AG326" s="2"/>
      <c r="AH326" s="1">
        <f t="shared" si="141"/>
        <v>1.0943743187080277E-2</v>
      </c>
      <c r="AI326" s="1">
        <f t="shared" si="142"/>
        <v>0.7248338669359442</v>
      </c>
      <c r="AJ326" s="1">
        <f t="shared" si="143"/>
        <v>0.84668000768485097</v>
      </c>
      <c r="AK326" s="1">
        <f t="shared" si="144"/>
        <v>5.6649714552719735E-2</v>
      </c>
      <c r="AL326" s="1">
        <f t="shared" si="145"/>
        <v>2.9385548845717819</v>
      </c>
      <c r="AM326" s="1">
        <f t="shared" si="146"/>
        <v>9.8165211414139666</v>
      </c>
      <c r="AN326" s="1">
        <f t="shared" si="154"/>
        <v>2.8713226443586581</v>
      </c>
      <c r="AO326" s="1">
        <f t="shared" si="154"/>
        <v>2.8712854529519403</v>
      </c>
      <c r="AP326" s="1">
        <f t="shared" si="154"/>
        <v>2.8714228218956133</v>
      </c>
      <c r="AQ326" s="1">
        <f t="shared" si="154"/>
        <v>2.8709154145112556</v>
      </c>
      <c r="AR326" s="1">
        <f t="shared" si="154"/>
        <v>2.872789299443204</v>
      </c>
      <c r="AS326" s="1">
        <f t="shared" si="154"/>
        <v>2.865864062827395</v>
      </c>
      <c r="AT326" s="1">
        <f t="shared" si="154"/>
        <v>2.8913928143404708</v>
      </c>
      <c r="AU326" s="1">
        <f t="shared" si="148"/>
        <v>2.7963047442971214</v>
      </c>
    </row>
    <row r="327" spans="1:47" x14ac:dyDescent="0.2">
      <c r="A327" s="71" t="s">
        <v>229</v>
      </c>
      <c r="B327" s="73" t="s">
        <v>97</v>
      </c>
      <c r="C327" s="72">
        <v>55253.703000000001</v>
      </c>
      <c r="D327" s="72">
        <v>1E-4</v>
      </c>
      <c r="E327" s="61">
        <f t="shared" si="132"/>
        <v>13730.929762285787</v>
      </c>
      <c r="F327" s="61">
        <f t="shared" si="133"/>
        <v>13731</v>
      </c>
      <c r="G327" s="63">
        <f t="shared" si="134"/>
        <v>-4.8279999995429534E-2</v>
      </c>
      <c r="H327" s="61"/>
      <c r="I327" s="61"/>
      <c r="K327" s="1">
        <f t="shared" si="152"/>
        <v>-4.8279999995429534E-2</v>
      </c>
      <c r="Q327" s="112">
        <f t="shared" si="135"/>
        <v>40235.203000000001</v>
      </c>
      <c r="S327" s="2">
        <v>1</v>
      </c>
      <c r="T327" s="1" t="s">
        <v>70</v>
      </c>
      <c r="Z327" s="1">
        <f t="shared" si="136"/>
        <v>13731</v>
      </c>
      <c r="AA327" s="1">
        <f t="shared" si="137"/>
        <v>-4.8926025390799446E-2</v>
      </c>
      <c r="AB327" s="1">
        <f t="shared" si="138"/>
        <v>-6.0368823952451647E-2</v>
      </c>
      <c r="AC327" s="1">
        <f t="shared" si="139"/>
        <v>-4.8279999995429534E-2</v>
      </c>
      <c r="AE327" s="1">
        <f t="shared" si="140"/>
        <v>4.1734881146285098E-7</v>
      </c>
      <c r="AF327" s="1">
        <f t="shared" si="149"/>
        <v>-4.8279999995429534E-2</v>
      </c>
      <c r="AG327" s="2"/>
      <c r="AH327" s="1">
        <f t="shared" si="141"/>
        <v>1.2088823957022115E-2</v>
      </c>
      <c r="AI327" s="1">
        <f t="shared" si="142"/>
        <v>0.71987009525508261</v>
      </c>
      <c r="AJ327" s="1">
        <f t="shared" si="143"/>
        <v>0.90734893696184293</v>
      </c>
      <c r="AK327" s="1">
        <f t="shared" si="144"/>
        <v>2.1279741820186271E-2</v>
      </c>
      <c r="AL327" s="1">
        <f t="shared" si="145"/>
        <v>3.065774431460258</v>
      </c>
      <c r="AM327" s="1">
        <f t="shared" si="146"/>
        <v>26.366245276080623</v>
      </c>
      <c r="AN327" s="1">
        <f t="shared" si="154"/>
        <v>3.0404366723812171</v>
      </c>
      <c r="AO327" s="1">
        <f t="shared" si="154"/>
        <v>3.0404193876873968</v>
      </c>
      <c r="AP327" s="1">
        <f t="shared" si="154"/>
        <v>3.0404812288911618</v>
      </c>
      <c r="AQ327" s="1">
        <f t="shared" si="154"/>
        <v>3.0402599715475649</v>
      </c>
      <c r="AR327" s="1">
        <f t="shared" si="154"/>
        <v>3.0410515699378227</v>
      </c>
      <c r="AS327" s="1">
        <f t="shared" si="154"/>
        <v>3.0382191518663539</v>
      </c>
      <c r="AT327" s="1">
        <f t="shared" si="154"/>
        <v>3.0483501513530156</v>
      </c>
      <c r="AU327" s="1">
        <f t="shared" si="148"/>
        <v>3.0120618253439622</v>
      </c>
    </row>
    <row r="328" spans="1:47" x14ac:dyDescent="0.2">
      <c r="A328" s="75" t="s">
        <v>231</v>
      </c>
      <c r="B328" s="74" t="s">
        <v>97</v>
      </c>
      <c r="C328" s="58">
        <v>55257.827400000002</v>
      </c>
      <c r="D328" s="58">
        <v>1E-4</v>
      </c>
      <c r="E328" s="61">
        <f t="shared" si="132"/>
        <v>13736.929936861714</v>
      </c>
      <c r="F328" s="61">
        <f t="shared" si="133"/>
        <v>13737</v>
      </c>
      <c r="G328" s="63">
        <f t="shared" si="134"/>
        <v>-4.8159999998460989E-2</v>
      </c>
      <c r="H328" s="61"/>
      <c r="I328" s="61"/>
      <c r="K328" s="56">
        <f t="shared" si="152"/>
        <v>-4.8159999998460989E-2</v>
      </c>
      <c r="Q328" s="112">
        <f t="shared" si="135"/>
        <v>40239.327400000002</v>
      </c>
      <c r="S328" s="2">
        <v>1</v>
      </c>
      <c r="Z328" s="1">
        <f t="shared" si="136"/>
        <v>13737</v>
      </c>
      <c r="AA328" s="1">
        <f t="shared" si="137"/>
        <v>-4.8933552116004315E-2</v>
      </c>
      <c r="AB328" s="1">
        <f t="shared" si="138"/>
        <v>-6.0262775088712014E-2</v>
      </c>
      <c r="AC328" s="1">
        <f t="shared" si="139"/>
        <v>-4.8159999998460989E-2</v>
      </c>
      <c r="AE328" s="1">
        <f t="shared" si="140"/>
        <v>5.9838287855576373E-7</v>
      </c>
      <c r="AF328" s="1">
        <f t="shared" si="149"/>
        <v>-4.8159999998460989E-2</v>
      </c>
      <c r="AG328" s="2"/>
      <c r="AH328" s="1">
        <f t="shared" si="141"/>
        <v>1.2102775090251023E-2</v>
      </c>
      <c r="AI328" s="1">
        <f t="shared" si="142"/>
        <v>0.71983192600563295</v>
      </c>
      <c r="AJ328" s="1">
        <f t="shared" si="143"/>
        <v>0.90811058879010376</v>
      </c>
      <c r="AK328" s="1">
        <f t="shared" si="144"/>
        <v>2.0771164113190722E-2</v>
      </c>
      <c r="AL328" s="1">
        <f t="shared" si="145"/>
        <v>3.0675898139410833</v>
      </c>
      <c r="AM328" s="1">
        <f t="shared" si="146"/>
        <v>27.013655009149087</v>
      </c>
      <c r="AN328" s="1">
        <f t="shared" si="154"/>
        <v>3.042856993140961</v>
      </c>
      <c r="AO328" s="1">
        <f t="shared" si="154"/>
        <v>3.0428400941426692</v>
      </c>
      <c r="AP328" s="1">
        <f t="shared" si="154"/>
        <v>3.0429005407355105</v>
      </c>
      <c r="AQ328" s="1">
        <f t="shared" si="154"/>
        <v>3.042684325624637</v>
      </c>
      <c r="AR328" s="1">
        <f t="shared" si="154"/>
        <v>3.0434576973564931</v>
      </c>
      <c r="AS328" s="1">
        <f t="shared" si="154"/>
        <v>3.0406911782776938</v>
      </c>
      <c r="AT328" s="1">
        <f t="shared" si="154"/>
        <v>3.0505841996422429</v>
      </c>
      <c r="AU328" s="1">
        <f t="shared" si="148"/>
        <v>3.0151588169379355</v>
      </c>
    </row>
    <row r="329" spans="1:47" x14ac:dyDescent="0.2">
      <c r="A329" s="75" t="s">
        <v>231</v>
      </c>
      <c r="B329" s="74" t="s">
        <v>97</v>
      </c>
      <c r="C329" s="58">
        <v>55262.639499999997</v>
      </c>
      <c r="D329" s="58">
        <v>1E-4</v>
      </c>
      <c r="E329" s="61">
        <f t="shared" si="132"/>
        <v>13743.930576973435</v>
      </c>
      <c r="F329" s="61">
        <f t="shared" si="133"/>
        <v>13744</v>
      </c>
      <c r="G329" s="63">
        <f t="shared" si="134"/>
        <v>-4.7720000002300367E-2</v>
      </c>
      <c r="H329" s="61"/>
      <c r="I329" s="61"/>
      <c r="K329" s="56">
        <f t="shared" si="152"/>
        <v>-4.7720000002300367E-2</v>
      </c>
      <c r="Q329" s="112">
        <f t="shared" si="135"/>
        <v>40244.139499999997</v>
      </c>
      <c r="S329" s="2">
        <v>1</v>
      </c>
      <c r="Z329" s="1">
        <f t="shared" si="136"/>
        <v>13744</v>
      </c>
      <c r="AA329" s="1">
        <f t="shared" si="137"/>
        <v>-4.8942421285494198E-2</v>
      </c>
      <c r="AB329" s="1">
        <f t="shared" si="138"/>
        <v>-5.9838960884373821E-2</v>
      </c>
      <c r="AC329" s="1">
        <f t="shared" si="139"/>
        <v>-4.7720000002300367E-2</v>
      </c>
      <c r="AE329" s="1">
        <f t="shared" si="140"/>
        <v>1.4943137936052518E-6</v>
      </c>
      <c r="AF329" s="1">
        <f t="shared" si="149"/>
        <v>-4.7720000002300367E-2</v>
      </c>
      <c r="AG329" s="2"/>
      <c r="AH329" s="1">
        <f t="shared" si="141"/>
        <v>1.2118960882073451E-2</v>
      </c>
      <c r="AI329" s="1">
        <f t="shared" si="142"/>
        <v>0.71978856705669436</v>
      </c>
      <c r="AJ329" s="1">
        <f t="shared" si="143"/>
        <v>0.908995299631989</v>
      </c>
      <c r="AK329" s="1">
        <f t="shared" si="144"/>
        <v>2.0177804444229678E-2</v>
      </c>
      <c r="AL329" s="1">
        <f t="shared" si="145"/>
        <v>3.0697075196739405</v>
      </c>
      <c r="AM329" s="1">
        <f t="shared" si="146"/>
        <v>27.810182321474649</v>
      </c>
      <c r="AN329" s="1">
        <f t="shared" si="154"/>
        <v>3.045680540061809</v>
      </c>
      <c r="AO329" s="1">
        <f t="shared" si="154"/>
        <v>3.0456640935220931</v>
      </c>
      <c r="AP329" s="1">
        <f t="shared" si="154"/>
        <v>3.0457229054900932</v>
      </c>
      <c r="AQ329" s="1">
        <f t="shared" si="154"/>
        <v>3.0455125954273674</v>
      </c>
      <c r="AR329" s="1">
        <f t="shared" si="154"/>
        <v>3.0462646391563499</v>
      </c>
      <c r="AS329" s="1">
        <f t="shared" si="154"/>
        <v>3.0435751682630112</v>
      </c>
      <c r="AT329" s="1">
        <f t="shared" si="154"/>
        <v>3.0531901604537031</v>
      </c>
      <c r="AU329" s="1">
        <f t="shared" si="148"/>
        <v>3.018771973797572</v>
      </c>
    </row>
    <row r="330" spans="1:47" x14ac:dyDescent="0.2">
      <c r="A330" s="75" t="s">
        <v>231</v>
      </c>
      <c r="B330" s="74" t="s">
        <v>97</v>
      </c>
      <c r="C330" s="58">
        <v>55273.635999999999</v>
      </c>
      <c r="D330" s="58">
        <v>2.9999999999999997E-4</v>
      </c>
      <c r="E330" s="61">
        <f t="shared" si="132"/>
        <v>13759.928278390411</v>
      </c>
      <c r="F330" s="61">
        <f t="shared" si="133"/>
        <v>13760</v>
      </c>
      <c r="G330" s="63">
        <f t="shared" si="134"/>
        <v>-4.9299999998765998E-2</v>
      </c>
      <c r="H330" s="61"/>
      <c r="I330" s="61"/>
      <c r="K330" s="56">
        <f t="shared" si="152"/>
        <v>-4.9299999998765998E-2</v>
      </c>
      <c r="Q330" s="112">
        <f t="shared" si="135"/>
        <v>40255.135999999999</v>
      </c>
      <c r="S330" s="2">
        <v>1</v>
      </c>
      <c r="Z330" s="1">
        <f t="shared" si="136"/>
        <v>13760</v>
      </c>
      <c r="AA330" s="1">
        <f t="shared" si="137"/>
        <v>-4.8963049931377366E-2</v>
      </c>
      <c r="AB330" s="1">
        <f t="shared" si="138"/>
        <v>-6.1455590445523817E-2</v>
      </c>
      <c r="AC330" s="1">
        <f t="shared" si="139"/>
        <v>-4.9299999998765998E-2</v>
      </c>
      <c r="AE330" s="1">
        <f t="shared" si="140"/>
        <v>1.1353534791320359E-7</v>
      </c>
      <c r="AF330" s="1">
        <f t="shared" si="149"/>
        <v>-4.9299999998765998E-2</v>
      </c>
      <c r="AG330" s="2"/>
      <c r="AH330" s="1">
        <f t="shared" si="141"/>
        <v>1.2155590446757819E-2</v>
      </c>
      <c r="AI330" s="1">
        <f t="shared" si="142"/>
        <v>0.7196941976453376</v>
      </c>
      <c r="AJ330" s="1">
        <f t="shared" si="143"/>
        <v>0.91100179648349455</v>
      </c>
      <c r="AK330" s="1">
        <f t="shared" si="144"/>
        <v>1.8821480033174846E-2</v>
      </c>
      <c r="AL330" s="1">
        <f t="shared" si="145"/>
        <v>3.0745470560108168</v>
      </c>
      <c r="AM330" s="1">
        <f t="shared" si="146"/>
        <v>29.819269731349301</v>
      </c>
      <c r="AN330" s="1">
        <f t="shared" si="154"/>
        <v>3.0521337377584454</v>
      </c>
      <c r="AO330" s="1">
        <f t="shared" si="154"/>
        <v>3.0521183350793839</v>
      </c>
      <c r="AP330" s="1">
        <f t="shared" si="154"/>
        <v>3.0521733812362108</v>
      </c>
      <c r="AQ330" s="1">
        <f t="shared" si="154"/>
        <v>3.0519766558072963</v>
      </c>
      <c r="AR330" s="1">
        <f t="shared" si="154"/>
        <v>3.0526797024722057</v>
      </c>
      <c r="AS330" s="1">
        <f t="shared" si="154"/>
        <v>3.0501669873140851</v>
      </c>
      <c r="AT330" s="1">
        <f t="shared" si="154"/>
        <v>3.059144976215959</v>
      </c>
      <c r="AU330" s="1">
        <f t="shared" si="148"/>
        <v>3.027030618048169</v>
      </c>
    </row>
    <row r="331" spans="1:47" x14ac:dyDescent="0.2">
      <c r="A331" s="59" t="s">
        <v>233</v>
      </c>
      <c r="B331" s="60" t="s">
        <v>97</v>
      </c>
      <c r="C331" s="59">
        <v>55276.385900000001</v>
      </c>
      <c r="D331" s="59">
        <v>1E-4</v>
      </c>
      <c r="E331" s="61">
        <f t="shared" si="132"/>
        <v>13763.928831214182</v>
      </c>
      <c r="F331" s="61">
        <f t="shared" si="133"/>
        <v>13764</v>
      </c>
      <c r="G331" s="63">
        <f t="shared" si="134"/>
        <v>-4.891999999381369E-2</v>
      </c>
      <c r="H331" s="61"/>
      <c r="I331" s="61"/>
      <c r="K331" s="1">
        <f t="shared" si="152"/>
        <v>-4.891999999381369E-2</v>
      </c>
      <c r="Q331" s="112">
        <f t="shared" si="135"/>
        <v>40257.885900000001</v>
      </c>
      <c r="S331" s="2">
        <v>1</v>
      </c>
      <c r="T331" s="1" t="s">
        <v>70</v>
      </c>
      <c r="Z331" s="1">
        <f t="shared" si="136"/>
        <v>13764</v>
      </c>
      <c r="AA331" s="1">
        <f t="shared" si="137"/>
        <v>-4.8968284627308012E-2</v>
      </c>
      <c r="AB331" s="1">
        <f t="shared" si="138"/>
        <v>-6.1084668064145323E-2</v>
      </c>
      <c r="AC331" s="1">
        <f t="shared" si="139"/>
        <v>-4.891999999381369E-2</v>
      </c>
      <c r="AE331" s="1">
        <f t="shared" si="140"/>
        <v>2.3314058316810119E-9</v>
      </c>
      <c r="AF331" s="1">
        <f t="shared" si="149"/>
        <v>-4.891999999381369E-2</v>
      </c>
      <c r="AG331" s="2"/>
      <c r="AH331" s="1">
        <f t="shared" si="141"/>
        <v>1.2164668070331636E-2</v>
      </c>
      <c r="AI331" s="1">
        <f t="shared" si="142"/>
        <v>0.71967163460817685</v>
      </c>
      <c r="AJ331" s="1">
        <f t="shared" si="143"/>
        <v>0.91150000838334111</v>
      </c>
      <c r="AK331" s="1">
        <f t="shared" si="144"/>
        <v>1.8482383533481979E-2</v>
      </c>
      <c r="AL331" s="1">
        <f t="shared" si="145"/>
        <v>3.0757567448876277</v>
      </c>
      <c r="AM331" s="1">
        <f t="shared" si="146"/>
        <v>30.367584996428644</v>
      </c>
      <c r="AN331" s="1">
        <f t="shared" si="154"/>
        <v>3.0537469067765097</v>
      </c>
      <c r="AO331" s="1">
        <f t="shared" si="154"/>
        <v>3.0537317670908628</v>
      </c>
      <c r="AP331" s="1">
        <f t="shared" si="154"/>
        <v>3.0537858656052488</v>
      </c>
      <c r="AQ331" s="1">
        <f t="shared" si="154"/>
        <v>3.0535925546424298</v>
      </c>
      <c r="AR331" s="1">
        <f t="shared" si="154"/>
        <v>3.0542833002481493</v>
      </c>
      <c r="AS331" s="1">
        <f t="shared" si="154"/>
        <v>3.051814909131862</v>
      </c>
      <c r="AT331" s="1">
        <f t="shared" si="154"/>
        <v>3.0606333317723795</v>
      </c>
      <c r="AU331" s="1">
        <f t="shared" si="148"/>
        <v>3.0290952791108179</v>
      </c>
    </row>
    <row r="332" spans="1:47" x14ac:dyDescent="0.2">
      <c r="A332" s="59" t="s">
        <v>233</v>
      </c>
      <c r="B332" s="60" t="s">
        <v>96</v>
      </c>
      <c r="C332" s="59">
        <v>55277.417300000001</v>
      </c>
      <c r="D332" s="59">
        <v>2.9999999999999997E-4</v>
      </c>
      <c r="E332" s="61">
        <f t="shared" si="132"/>
        <v>13765.429311297978</v>
      </c>
      <c r="F332" s="61">
        <f t="shared" si="133"/>
        <v>13765.5</v>
      </c>
      <c r="G332" s="63">
        <f t="shared" si="134"/>
        <v>-4.8589999998512212E-2</v>
      </c>
      <c r="H332" s="61"/>
      <c r="I332" s="61"/>
      <c r="K332" s="1">
        <f t="shared" si="152"/>
        <v>-4.8589999998512212E-2</v>
      </c>
      <c r="Q332" s="112">
        <f t="shared" si="135"/>
        <v>40258.917300000001</v>
      </c>
      <c r="S332" s="2">
        <v>1</v>
      </c>
      <c r="T332" s="1" t="s">
        <v>70</v>
      </c>
      <c r="Z332" s="1">
        <f t="shared" si="136"/>
        <v>13765.5</v>
      </c>
      <c r="AA332" s="1">
        <f t="shared" si="137"/>
        <v>-4.8970255641153537E-2</v>
      </c>
      <c r="AB332" s="1">
        <f t="shared" si="138"/>
        <v>-6.0758063944520227E-2</v>
      </c>
      <c r="AC332" s="1">
        <f t="shared" si="139"/>
        <v>-4.8589999998512212E-2</v>
      </c>
      <c r="AE332" s="1">
        <f t="shared" si="140"/>
        <v>1.445943537605671E-7</v>
      </c>
      <c r="AF332" s="1">
        <f t="shared" si="149"/>
        <v>-4.8589999998512212E-2</v>
      </c>
      <c r="AG332" s="2"/>
      <c r="AH332" s="1">
        <f t="shared" si="141"/>
        <v>1.2168063946008011E-2</v>
      </c>
      <c r="AI332" s="1">
        <f t="shared" si="142"/>
        <v>0.7196632795844593</v>
      </c>
      <c r="AJ332" s="1">
        <f t="shared" si="143"/>
        <v>0.91168648599619972</v>
      </c>
      <c r="AK332" s="1">
        <f t="shared" si="144"/>
        <v>1.835522081014768E-2</v>
      </c>
      <c r="AL332" s="1">
        <f t="shared" si="145"/>
        <v>3.0762103587272365</v>
      </c>
      <c r="AM332" s="1">
        <f t="shared" si="146"/>
        <v>30.578423093827528</v>
      </c>
      <c r="AN332" s="1">
        <f t="shared" si="154"/>
        <v>3.0543518321379191</v>
      </c>
      <c r="AO332" s="1">
        <f t="shared" si="154"/>
        <v>3.0543367912778514</v>
      </c>
      <c r="AP332" s="1">
        <f t="shared" si="154"/>
        <v>3.0543905338069477</v>
      </c>
      <c r="AQ332" s="1">
        <f t="shared" si="154"/>
        <v>3.0541985051000782</v>
      </c>
      <c r="AR332" s="1">
        <f t="shared" si="154"/>
        <v>3.0548846326304133</v>
      </c>
      <c r="AS332" s="1">
        <f t="shared" si="154"/>
        <v>3.0524328765315545</v>
      </c>
      <c r="AT332" s="1">
        <f t="shared" si="154"/>
        <v>3.0611914303134564</v>
      </c>
      <c r="AU332" s="1">
        <f t="shared" si="148"/>
        <v>3.0298695270093114</v>
      </c>
    </row>
    <row r="333" spans="1:47" x14ac:dyDescent="0.2">
      <c r="A333" s="59" t="s">
        <v>233</v>
      </c>
      <c r="B333" s="60" t="s">
        <v>96</v>
      </c>
      <c r="C333" s="59">
        <v>55284.290699999998</v>
      </c>
      <c r="D333" s="59">
        <v>4.0000000000000002E-4</v>
      </c>
      <c r="E333" s="61">
        <f t="shared" si="132"/>
        <v>13775.42872937822</v>
      </c>
      <c r="F333" s="61">
        <f t="shared" si="133"/>
        <v>13775.5</v>
      </c>
      <c r="G333" s="63">
        <f t="shared" si="134"/>
        <v>-4.898999999568332E-2</v>
      </c>
      <c r="H333" s="61"/>
      <c r="I333" s="61"/>
      <c r="K333" s="1">
        <f t="shared" si="152"/>
        <v>-4.898999999568332E-2</v>
      </c>
      <c r="Q333" s="112">
        <f t="shared" si="135"/>
        <v>40265.790699999998</v>
      </c>
      <c r="S333" s="2">
        <v>1</v>
      </c>
      <c r="T333" s="1" t="s">
        <v>70</v>
      </c>
      <c r="Z333" s="1">
        <f t="shared" si="136"/>
        <v>13775.5</v>
      </c>
      <c r="AA333" s="1">
        <f t="shared" si="137"/>
        <v>-4.8983507360169667E-2</v>
      </c>
      <c r="AB333" s="1">
        <f t="shared" si="138"/>
        <v>-6.1180588276019444E-2</v>
      </c>
      <c r="AC333" s="1">
        <f t="shared" si="139"/>
        <v>-4.898999999568332E-2</v>
      </c>
      <c r="AE333" s="1">
        <f t="shared" si="140"/>
        <v>4.215431591314066E-11</v>
      </c>
      <c r="AF333" s="1">
        <f t="shared" si="149"/>
        <v>-4.898999999568332E-2</v>
      </c>
      <c r="AG333" s="2"/>
      <c r="AH333" s="1">
        <f t="shared" si="141"/>
        <v>1.2190588280336123E-2</v>
      </c>
      <c r="AI333" s="1">
        <f t="shared" si="142"/>
        <v>0.7196090582886463</v>
      </c>
      <c r="AJ333" s="1">
        <f t="shared" si="143"/>
        <v>0.91292476592907801</v>
      </c>
      <c r="AK333" s="1">
        <f t="shared" si="144"/>
        <v>1.7507448430611149E-2</v>
      </c>
      <c r="AL333" s="1">
        <f t="shared" si="145"/>
        <v>3.0792341857678052</v>
      </c>
      <c r="AM333" s="1">
        <f t="shared" si="146"/>
        <v>32.062235192860875</v>
      </c>
      <c r="AN333" s="1">
        <f t="shared" si="154"/>
        <v>3.0583844906820938</v>
      </c>
      <c r="AO333" s="1">
        <f t="shared" si="154"/>
        <v>3.0583701114276258</v>
      </c>
      <c r="AP333" s="1">
        <f t="shared" si="154"/>
        <v>3.0584214722793868</v>
      </c>
      <c r="AQ333" s="1">
        <f t="shared" si="154"/>
        <v>3.0582380168966665</v>
      </c>
      <c r="AR333" s="1">
        <f t="shared" si="154"/>
        <v>3.0588932867216005</v>
      </c>
      <c r="AS333" s="1">
        <f t="shared" si="154"/>
        <v>3.0565526145997715</v>
      </c>
      <c r="AT333" s="1">
        <f t="shared" si="154"/>
        <v>3.0649116136730616</v>
      </c>
      <c r="AU333" s="1">
        <f t="shared" si="148"/>
        <v>3.0350311796659346</v>
      </c>
    </row>
    <row r="334" spans="1:47" x14ac:dyDescent="0.2">
      <c r="A334" s="58" t="s">
        <v>218</v>
      </c>
      <c r="B334" s="74" t="s">
        <v>96</v>
      </c>
      <c r="C334" s="58">
        <v>55285.662499999999</v>
      </c>
      <c r="D334" s="58">
        <v>2.5999999999999999E-3</v>
      </c>
      <c r="E334" s="61">
        <f t="shared" si="132"/>
        <v>13777.424423172046</v>
      </c>
      <c r="F334" s="61">
        <f t="shared" si="133"/>
        <v>13777.5</v>
      </c>
      <c r="G334" s="63">
        <f t="shared" si="134"/>
        <v>-5.1950000000942964E-2</v>
      </c>
      <c r="H334" s="61"/>
      <c r="I334" s="61"/>
      <c r="K334" s="56">
        <f t="shared" si="152"/>
        <v>-5.1950000000942964E-2</v>
      </c>
      <c r="Q334" s="112">
        <f t="shared" si="135"/>
        <v>40267.162499999999</v>
      </c>
      <c r="S334" s="2">
        <v>1</v>
      </c>
      <c r="Z334" s="1">
        <f t="shared" si="136"/>
        <v>13777.5</v>
      </c>
      <c r="AA334" s="1">
        <f t="shared" si="137"/>
        <v>-4.8986181012972849E-2</v>
      </c>
      <c r="AB334" s="1">
        <f t="shared" si="138"/>
        <v>-6.4145069169203525E-2</v>
      </c>
      <c r="AC334" s="1">
        <f t="shared" si="139"/>
        <v>-5.1950000000942964E-2</v>
      </c>
      <c r="AE334" s="1">
        <f t="shared" si="140"/>
        <v>8.7842229934521991E-6</v>
      </c>
      <c r="AF334" s="1">
        <f t="shared" si="149"/>
        <v>-5.1950000000942964E-2</v>
      </c>
      <c r="AG334" s="2"/>
      <c r="AH334" s="1">
        <f t="shared" si="141"/>
        <v>1.2195069168260561E-2</v>
      </c>
      <c r="AI334" s="1">
        <f t="shared" si="142"/>
        <v>0.71959852260472068</v>
      </c>
      <c r="AJ334" s="1">
        <f t="shared" si="143"/>
        <v>0.91317139851234541</v>
      </c>
      <c r="AK334" s="1">
        <f t="shared" si="144"/>
        <v>1.7337889689201649E-2</v>
      </c>
      <c r="AL334" s="1">
        <f t="shared" si="145"/>
        <v>3.0798388969959372</v>
      </c>
      <c r="AM334" s="1">
        <f t="shared" si="146"/>
        <v>32.376400759007879</v>
      </c>
      <c r="AN334" s="1">
        <f t="shared" si="154"/>
        <v>3.05919098619137</v>
      </c>
      <c r="AO334" s="1">
        <f t="shared" si="154"/>
        <v>3.0591767398244563</v>
      </c>
      <c r="AP334" s="1">
        <f t="shared" si="154"/>
        <v>3.0592276226138937</v>
      </c>
      <c r="AQ334" s="1">
        <f t="shared" si="154"/>
        <v>3.059045886998526</v>
      </c>
      <c r="AR334" s="1">
        <f t="shared" si="154"/>
        <v>3.0596949708613863</v>
      </c>
      <c r="AS334" s="1">
        <f t="shared" si="154"/>
        <v>3.0573765531149979</v>
      </c>
      <c r="AT334" s="1">
        <f t="shared" si="154"/>
        <v>3.0656555535845684</v>
      </c>
      <c r="AU334" s="1">
        <f t="shared" si="148"/>
        <v>3.0360635101972591</v>
      </c>
    </row>
    <row r="335" spans="1:47" x14ac:dyDescent="0.2">
      <c r="A335" s="58" t="s">
        <v>218</v>
      </c>
      <c r="B335" s="74" t="s">
        <v>96</v>
      </c>
      <c r="C335" s="58">
        <v>55285.664499999999</v>
      </c>
      <c r="D335" s="58">
        <v>1.5E-3</v>
      </c>
      <c r="E335" s="61">
        <f t="shared" si="132"/>
        <v>13777.427332770812</v>
      </c>
      <c r="F335" s="61">
        <f t="shared" si="133"/>
        <v>13777.5</v>
      </c>
      <c r="G335" s="63">
        <f t="shared" si="134"/>
        <v>-4.995000000053551E-2</v>
      </c>
      <c r="H335" s="61"/>
      <c r="I335" s="61"/>
      <c r="K335" s="56">
        <f t="shared" si="152"/>
        <v>-4.995000000053551E-2</v>
      </c>
      <c r="Q335" s="112">
        <f t="shared" si="135"/>
        <v>40267.164499999999</v>
      </c>
      <c r="S335" s="2">
        <v>1</v>
      </c>
      <c r="Z335" s="1">
        <f t="shared" si="136"/>
        <v>13777.5</v>
      </c>
      <c r="AA335" s="1">
        <f t="shared" si="137"/>
        <v>-4.8986181012972849E-2</v>
      </c>
      <c r="AB335" s="1">
        <f t="shared" si="138"/>
        <v>-6.2145069168796072E-2</v>
      </c>
      <c r="AC335" s="1">
        <f t="shared" si="139"/>
        <v>-4.995000000053551E-2</v>
      </c>
      <c r="AE335" s="1">
        <f t="shared" si="140"/>
        <v>9.2894704078631442E-7</v>
      </c>
      <c r="AF335" s="1">
        <f t="shared" si="149"/>
        <v>-4.995000000053551E-2</v>
      </c>
      <c r="AG335" s="2"/>
      <c r="AH335" s="1">
        <f t="shared" si="141"/>
        <v>1.2195069168260561E-2</v>
      </c>
      <c r="AI335" s="1">
        <f t="shared" si="142"/>
        <v>0.71959852260472068</v>
      </c>
      <c r="AJ335" s="1">
        <f t="shared" si="143"/>
        <v>0.91317139851234541</v>
      </c>
      <c r="AK335" s="1">
        <f t="shared" si="144"/>
        <v>1.7337889689201649E-2</v>
      </c>
      <c r="AL335" s="1">
        <f t="shared" si="145"/>
        <v>3.0798388969959372</v>
      </c>
      <c r="AM335" s="1">
        <f t="shared" si="146"/>
        <v>32.376400759007879</v>
      </c>
      <c r="AN335" s="1">
        <f t="shared" si="154"/>
        <v>3.05919098619137</v>
      </c>
      <c r="AO335" s="1">
        <f t="shared" si="154"/>
        <v>3.0591767398244563</v>
      </c>
      <c r="AP335" s="1">
        <f t="shared" si="154"/>
        <v>3.0592276226138937</v>
      </c>
      <c r="AQ335" s="1">
        <f t="shared" si="154"/>
        <v>3.059045886998526</v>
      </c>
      <c r="AR335" s="1">
        <f t="shared" si="154"/>
        <v>3.0596949708613863</v>
      </c>
      <c r="AS335" s="1">
        <f t="shared" si="154"/>
        <v>3.0573765531149979</v>
      </c>
      <c r="AT335" s="1">
        <f t="shared" si="154"/>
        <v>3.0656555535845684</v>
      </c>
      <c r="AU335" s="1">
        <f t="shared" si="148"/>
        <v>3.0360635101972591</v>
      </c>
    </row>
    <row r="336" spans="1:47" x14ac:dyDescent="0.2">
      <c r="A336" s="58" t="s">
        <v>218</v>
      </c>
      <c r="B336" s="74" t="s">
        <v>96</v>
      </c>
      <c r="C336" s="58">
        <v>55295.632700000002</v>
      </c>
      <c r="D336" s="58">
        <v>2.0000000000000001E-4</v>
      </c>
      <c r="E336" s="61">
        <f t="shared" si="132"/>
        <v>13791.929063982083</v>
      </c>
      <c r="F336" s="61">
        <f t="shared" si="133"/>
        <v>13792</v>
      </c>
      <c r="G336" s="63">
        <f t="shared" si="134"/>
        <v>-4.875999999785563E-2</v>
      </c>
      <c r="H336" s="61"/>
      <c r="I336" s="61"/>
      <c r="K336" s="56">
        <f t="shared" si="152"/>
        <v>-4.875999999785563E-2</v>
      </c>
      <c r="Q336" s="112">
        <f t="shared" si="135"/>
        <v>40277.132700000002</v>
      </c>
      <c r="S336" s="2">
        <v>1</v>
      </c>
      <c r="Z336" s="1">
        <f t="shared" si="136"/>
        <v>13792</v>
      </c>
      <c r="AA336" s="1">
        <f t="shared" si="137"/>
        <v>-4.9005797611211377E-2</v>
      </c>
      <c r="AB336" s="1">
        <f t="shared" si="138"/>
        <v>-6.0987316309676423E-2</v>
      </c>
      <c r="AC336" s="1">
        <f t="shared" si="139"/>
        <v>-4.875999999785563E-2</v>
      </c>
      <c r="AE336" s="1">
        <f t="shared" si="140"/>
        <v>6.0416466731381358E-8</v>
      </c>
      <c r="AF336" s="1">
        <f t="shared" si="149"/>
        <v>-4.875999999785563E-2</v>
      </c>
      <c r="AG336" s="2"/>
      <c r="AH336" s="1">
        <f t="shared" si="141"/>
        <v>1.222731631182079E-2</v>
      </c>
      <c r="AI336" s="1">
        <f t="shared" si="142"/>
        <v>0.71952521392932178</v>
      </c>
      <c r="AJ336" s="1">
        <f t="shared" si="143"/>
        <v>0.91494928398201136</v>
      </c>
      <c r="AK336" s="1">
        <f t="shared" si="144"/>
        <v>1.6108548132516224E-2</v>
      </c>
      <c r="AL336" s="1">
        <f t="shared" si="145"/>
        <v>3.0842225361981828</v>
      </c>
      <c r="AM336" s="1">
        <f t="shared" si="146"/>
        <v>34.851792287550353</v>
      </c>
      <c r="AN336" s="1">
        <f t="shared" si="154"/>
        <v>3.0650377330484595</v>
      </c>
      <c r="AO336" s="1">
        <f t="shared" si="154"/>
        <v>3.0650244555398367</v>
      </c>
      <c r="AP336" s="1">
        <f t="shared" si="154"/>
        <v>3.0650718558511594</v>
      </c>
      <c r="AQ336" s="1">
        <f t="shared" si="154"/>
        <v>3.0649026373569632</v>
      </c>
      <c r="AR336" s="1">
        <f t="shared" si="154"/>
        <v>3.0655067351182836</v>
      </c>
      <c r="AS336" s="1">
        <f t="shared" si="154"/>
        <v>3.0633500207093798</v>
      </c>
      <c r="AT336" s="1">
        <f t="shared" si="154"/>
        <v>3.0710481939602787</v>
      </c>
      <c r="AU336" s="1">
        <f t="shared" si="148"/>
        <v>3.043547906549362</v>
      </c>
    </row>
    <row r="337" spans="1:47" x14ac:dyDescent="0.2">
      <c r="A337" s="58" t="s">
        <v>218</v>
      </c>
      <c r="B337" s="74" t="s">
        <v>96</v>
      </c>
      <c r="C337" s="58">
        <v>55295.632899999997</v>
      </c>
      <c r="D337" s="58">
        <v>1E-4</v>
      </c>
      <c r="E337" s="61">
        <f t="shared" si="132"/>
        <v>13791.929354941953</v>
      </c>
      <c r="F337" s="61">
        <f t="shared" si="133"/>
        <v>13792</v>
      </c>
      <c r="G337" s="63">
        <f t="shared" si="134"/>
        <v>-4.8560000002908055E-2</v>
      </c>
      <c r="H337" s="61"/>
      <c r="I337" s="61"/>
      <c r="K337" s="56">
        <f t="shared" si="152"/>
        <v>-4.8560000002908055E-2</v>
      </c>
      <c r="Q337" s="112">
        <f t="shared" si="135"/>
        <v>40277.132899999997</v>
      </c>
      <c r="S337" s="2">
        <v>1</v>
      </c>
      <c r="Z337" s="1">
        <f t="shared" si="136"/>
        <v>13792</v>
      </c>
      <c r="AA337" s="1">
        <f t="shared" si="137"/>
        <v>-4.9005797611211377E-2</v>
      </c>
      <c r="AB337" s="1">
        <f t="shared" si="138"/>
        <v>-6.0787316314728848E-2</v>
      </c>
      <c r="AC337" s="1">
        <f t="shared" si="139"/>
        <v>-4.8560000002908055E-2</v>
      </c>
      <c r="AE337" s="1">
        <f t="shared" si="140"/>
        <v>1.9873550756896225E-7</v>
      </c>
      <c r="AF337" s="1">
        <f t="shared" si="149"/>
        <v>-4.8560000002908055E-2</v>
      </c>
      <c r="AG337" s="2"/>
      <c r="AH337" s="1">
        <f t="shared" si="141"/>
        <v>1.222731631182079E-2</v>
      </c>
      <c r="AI337" s="1">
        <f t="shared" si="142"/>
        <v>0.71952521392932178</v>
      </c>
      <c r="AJ337" s="1">
        <f t="shared" si="143"/>
        <v>0.91494928398201136</v>
      </c>
      <c r="AK337" s="1">
        <f t="shared" si="144"/>
        <v>1.6108548132516224E-2</v>
      </c>
      <c r="AL337" s="1">
        <f t="shared" si="145"/>
        <v>3.0842225361981828</v>
      </c>
      <c r="AM337" s="1">
        <f t="shared" si="146"/>
        <v>34.851792287550353</v>
      </c>
      <c r="AN337" s="1">
        <f t="shared" si="154"/>
        <v>3.0650377330484595</v>
      </c>
      <c r="AO337" s="1">
        <f t="shared" si="154"/>
        <v>3.0650244555398367</v>
      </c>
      <c r="AP337" s="1">
        <f t="shared" si="154"/>
        <v>3.0650718558511594</v>
      </c>
      <c r="AQ337" s="1">
        <f t="shared" si="154"/>
        <v>3.0649026373569632</v>
      </c>
      <c r="AR337" s="1">
        <f t="shared" si="154"/>
        <v>3.0655067351182836</v>
      </c>
      <c r="AS337" s="1">
        <f t="shared" si="154"/>
        <v>3.0633500207093798</v>
      </c>
      <c r="AT337" s="1">
        <f t="shared" si="154"/>
        <v>3.0710481939602787</v>
      </c>
      <c r="AU337" s="1">
        <f t="shared" si="148"/>
        <v>3.043547906549362</v>
      </c>
    </row>
    <row r="338" spans="1:47" x14ac:dyDescent="0.2">
      <c r="A338" s="58" t="s">
        <v>218</v>
      </c>
      <c r="B338" s="74" t="s">
        <v>96</v>
      </c>
      <c r="C338" s="58">
        <v>55305.599300000002</v>
      </c>
      <c r="D338" s="58">
        <v>5.9999999999999995E-4</v>
      </c>
      <c r="E338" s="61">
        <f t="shared" si="132"/>
        <v>13806.428467514335</v>
      </c>
      <c r="F338" s="61">
        <f t="shared" si="133"/>
        <v>13806.5</v>
      </c>
      <c r="G338" s="63">
        <f t="shared" si="134"/>
        <v>-4.9169999998412095E-2</v>
      </c>
      <c r="H338" s="61"/>
      <c r="I338" s="61"/>
      <c r="K338" s="56">
        <f t="shared" si="152"/>
        <v>-4.9169999998412095E-2</v>
      </c>
      <c r="Q338" s="112">
        <f t="shared" si="135"/>
        <v>40287.099300000002</v>
      </c>
      <c r="S338" s="2">
        <v>1</v>
      </c>
      <c r="Z338" s="1">
        <f t="shared" si="136"/>
        <v>13806.5</v>
      </c>
      <c r="AA338" s="1">
        <f t="shared" si="137"/>
        <v>-4.9025823569406865E-2</v>
      </c>
      <c r="AB338" s="1">
        <f t="shared" si="138"/>
        <v>-6.1429142355907705E-2</v>
      </c>
      <c r="AC338" s="1">
        <f t="shared" si="139"/>
        <v>-4.9169999998412095E-2</v>
      </c>
      <c r="AE338" s="1">
        <f t="shared" si="140"/>
        <v>2.078684268070012E-8</v>
      </c>
      <c r="AF338" s="1">
        <f t="shared" si="149"/>
        <v>-4.9169999998412095E-2</v>
      </c>
      <c r="AG338" s="2"/>
      <c r="AH338" s="1">
        <f t="shared" si="141"/>
        <v>1.2259142357495612E-2</v>
      </c>
      <c r="AI338" s="1">
        <f t="shared" si="142"/>
        <v>0.71945730775591665</v>
      </c>
      <c r="AJ338" s="1">
        <f t="shared" si="143"/>
        <v>0.91670924314833491</v>
      </c>
      <c r="AK338" s="1">
        <f t="shared" si="144"/>
        <v>1.4879138845101034E-2</v>
      </c>
      <c r="AL338" s="1">
        <f t="shared" si="145"/>
        <v>3.0886053134448299</v>
      </c>
      <c r="AM338" s="1">
        <f t="shared" si="146"/>
        <v>37.736033354291408</v>
      </c>
      <c r="AN338" s="1">
        <f t="shared" si="154"/>
        <v>3.070883903916906</v>
      </c>
      <c r="AO338" s="1">
        <f t="shared" si="154"/>
        <v>3.070871604335415</v>
      </c>
      <c r="AP338" s="1">
        <f t="shared" si="154"/>
        <v>3.0709154945495127</v>
      </c>
      <c r="AQ338" s="1">
        <f t="shared" si="154"/>
        <v>3.07075887470118</v>
      </c>
      <c r="AR338" s="1">
        <f t="shared" si="154"/>
        <v>3.0713177561858509</v>
      </c>
      <c r="AS338" s="1">
        <f t="shared" si="154"/>
        <v>3.0693233443007202</v>
      </c>
      <c r="AT338" s="1">
        <f t="shared" si="154"/>
        <v>3.0764392938818901</v>
      </c>
      <c r="AU338" s="1">
        <f t="shared" si="148"/>
        <v>3.0510323029014659</v>
      </c>
    </row>
    <row r="339" spans="1:47" x14ac:dyDescent="0.2">
      <c r="A339" s="58" t="s">
        <v>218</v>
      </c>
      <c r="B339" s="74" t="s">
        <v>96</v>
      </c>
      <c r="C339" s="58">
        <v>55305.599699999999</v>
      </c>
      <c r="D339" s="58">
        <v>2.0000000000000001E-4</v>
      </c>
      <c r="E339" s="61">
        <f t="shared" si="132"/>
        <v>13806.429049434086</v>
      </c>
      <c r="F339" s="61">
        <f t="shared" si="133"/>
        <v>13806.5</v>
      </c>
      <c r="G339" s="63">
        <f t="shared" si="134"/>
        <v>-4.8770000001240987E-2</v>
      </c>
      <c r="H339" s="61"/>
      <c r="I339" s="61"/>
      <c r="K339" s="56">
        <f t="shared" si="152"/>
        <v>-4.8770000001240987E-2</v>
      </c>
      <c r="Q339" s="112">
        <f t="shared" si="135"/>
        <v>40287.099699999999</v>
      </c>
      <c r="S339" s="2">
        <v>1</v>
      </c>
      <c r="Z339" s="1">
        <f t="shared" si="136"/>
        <v>13806.5</v>
      </c>
      <c r="AA339" s="1">
        <f t="shared" si="137"/>
        <v>-4.9025823569406865E-2</v>
      </c>
      <c r="AB339" s="1">
        <f t="shared" si="138"/>
        <v>-6.1029142358736597E-2</v>
      </c>
      <c r="AC339" s="1">
        <f t="shared" si="139"/>
        <v>-4.8770000001240987E-2</v>
      </c>
      <c r="AE339" s="1">
        <f t="shared" si="140"/>
        <v>6.5445698029121475E-8</v>
      </c>
      <c r="AF339" s="1">
        <f t="shared" si="149"/>
        <v>-4.8770000001240987E-2</v>
      </c>
      <c r="AG339" s="2"/>
      <c r="AH339" s="1">
        <f t="shared" si="141"/>
        <v>1.2259142357495612E-2</v>
      </c>
      <c r="AI339" s="1">
        <f t="shared" si="142"/>
        <v>0.71945730775591665</v>
      </c>
      <c r="AJ339" s="1">
        <f t="shared" si="143"/>
        <v>0.91670924314833491</v>
      </c>
      <c r="AK339" s="1">
        <f t="shared" si="144"/>
        <v>1.4879138845101034E-2</v>
      </c>
      <c r="AL339" s="1">
        <f t="shared" si="145"/>
        <v>3.0886053134448299</v>
      </c>
      <c r="AM339" s="1">
        <f t="shared" si="146"/>
        <v>37.736033354291408</v>
      </c>
      <c r="AN339" s="1">
        <f t="shared" si="154"/>
        <v>3.070883903916906</v>
      </c>
      <c r="AO339" s="1">
        <f t="shared" si="154"/>
        <v>3.070871604335415</v>
      </c>
      <c r="AP339" s="1">
        <f t="shared" si="154"/>
        <v>3.0709154945495127</v>
      </c>
      <c r="AQ339" s="1">
        <f t="shared" si="154"/>
        <v>3.07075887470118</v>
      </c>
      <c r="AR339" s="1">
        <f t="shared" si="154"/>
        <v>3.0713177561858509</v>
      </c>
      <c r="AS339" s="1">
        <f t="shared" si="154"/>
        <v>3.0693233443007202</v>
      </c>
      <c r="AT339" s="1">
        <f t="shared" si="154"/>
        <v>3.0764392938818901</v>
      </c>
      <c r="AU339" s="1">
        <f t="shared" si="148"/>
        <v>3.0510323029014659</v>
      </c>
    </row>
    <row r="340" spans="1:47" x14ac:dyDescent="0.2">
      <c r="A340" s="59" t="s">
        <v>236</v>
      </c>
      <c r="B340" s="60" t="s">
        <v>97</v>
      </c>
      <c r="C340" s="59">
        <v>55311.442499999997</v>
      </c>
      <c r="D340" s="59">
        <v>8.0000000000000004E-4</v>
      </c>
      <c r="E340" s="61">
        <f t="shared" si="132"/>
        <v>13814.92915127004</v>
      </c>
      <c r="F340" s="61">
        <f t="shared" si="133"/>
        <v>13815</v>
      </c>
      <c r="G340" s="63">
        <f t="shared" si="134"/>
        <v>-4.8699999999371357E-2</v>
      </c>
      <c r="H340" s="61"/>
      <c r="I340" s="61"/>
      <c r="J340" s="1">
        <f>G340</f>
        <v>-4.8699999999371357E-2</v>
      </c>
      <c r="Q340" s="112">
        <f t="shared" si="135"/>
        <v>40292.942499999997</v>
      </c>
      <c r="S340" s="2">
        <v>1</v>
      </c>
      <c r="T340" s="1" t="s">
        <v>67</v>
      </c>
      <c r="Z340" s="1">
        <f t="shared" si="136"/>
        <v>13815</v>
      </c>
      <c r="AA340" s="1">
        <f t="shared" si="137"/>
        <v>-4.9037753537219272E-2</v>
      </c>
      <c r="AB340" s="1">
        <f t="shared" si="138"/>
        <v>-6.0977602934093843E-2</v>
      </c>
      <c r="AC340" s="1">
        <f t="shared" si="139"/>
        <v>-4.8699999999371357E-2</v>
      </c>
      <c r="AE340" s="1">
        <f t="shared" si="140"/>
        <v>1.1407745232878307E-7</v>
      </c>
      <c r="AF340" s="1">
        <f t="shared" si="149"/>
        <v>-4.8699999999371357E-2</v>
      </c>
      <c r="AG340" s="2"/>
      <c r="AH340" s="1">
        <f t="shared" si="141"/>
        <v>1.2277602934722485E-2</v>
      </c>
      <c r="AI340" s="1">
        <f t="shared" si="142"/>
        <v>0.71942001131301536</v>
      </c>
      <c r="AJ340" s="1">
        <f t="shared" si="143"/>
        <v>0.91773261010679497</v>
      </c>
      <c r="AK340" s="1">
        <f t="shared" si="144"/>
        <v>1.4158421265869726E-2</v>
      </c>
      <c r="AL340" s="1">
        <f t="shared" si="145"/>
        <v>3.0911741534058326</v>
      </c>
      <c r="AM340" s="1">
        <f t="shared" si="146"/>
        <v>39.659575431503853</v>
      </c>
      <c r="AN340" s="1">
        <f t="shared" si="154"/>
        <v>3.0743107194640449</v>
      </c>
      <c r="AO340" s="1">
        <f t="shared" si="154"/>
        <v>3.0742989971034476</v>
      </c>
      <c r="AP340" s="1">
        <f t="shared" si="154"/>
        <v>3.0743408176422888</v>
      </c>
      <c r="AQ340" s="1">
        <f t="shared" si="154"/>
        <v>3.0741916187002358</v>
      </c>
      <c r="AR340" s="1">
        <f t="shared" si="154"/>
        <v>3.0747238939431276</v>
      </c>
      <c r="AS340" s="1">
        <f t="shared" si="154"/>
        <v>3.072824885452941</v>
      </c>
      <c r="AT340" s="1">
        <f t="shared" si="154"/>
        <v>3.0795989246369069</v>
      </c>
      <c r="AU340" s="1">
        <f t="shared" si="148"/>
        <v>3.055419707659595</v>
      </c>
    </row>
    <row r="341" spans="1:47" x14ac:dyDescent="0.2">
      <c r="A341" s="75" t="s">
        <v>237</v>
      </c>
      <c r="B341" s="74" t="s">
        <v>97</v>
      </c>
      <c r="C341" s="58">
        <v>55311.44253</v>
      </c>
      <c r="D341" s="58">
        <v>4.0000000000000002E-4</v>
      </c>
      <c r="E341" s="61">
        <f t="shared" ref="E341:E358" si="155">(C341-C$7)/C$8</f>
        <v>13814.929194914026</v>
      </c>
      <c r="F341" s="61">
        <f t="shared" ref="F341:F362" si="156">ROUND(2*E341,0)/2</f>
        <v>13815</v>
      </c>
      <c r="G341" s="63">
        <f t="shared" ref="G341:G358" si="157">C341-(C$7+C$8*F341)</f>
        <v>-4.8669999996491242E-2</v>
      </c>
      <c r="H341" s="61"/>
      <c r="I341" s="61"/>
      <c r="K341" s="56">
        <f t="shared" ref="K341:K348" si="158">G341</f>
        <v>-4.8669999996491242E-2</v>
      </c>
      <c r="Q341" s="112">
        <f t="shared" ref="Q341:Q358" si="159">C341-15018.5</f>
        <v>40292.94253</v>
      </c>
      <c r="S341" s="2">
        <v>1</v>
      </c>
      <c r="Z341" s="1">
        <f t="shared" ref="Z341:Z358" si="160">F341</f>
        <v>13815</v>
      </c>
      <c r="AA341" s="1">
        <f t="shared" ref="AA341:AA358" si="161">AB$3+AB$4*Z341+AB$5*Z341^2+AH341</f>
        <v>-4.9037753537219272E-2</v>
      </c>
      <c r="AB341" s="1">
        <f t="shared" ref="AB341:AB358" si="162">IF(S341&lt;&gt;0,G341-AH341,-9999)</f>
        <v>-6.0947602931213728E-2</v>
      </c>
      <c r="AC341" s="1">
        <f t="shared" ref="AC341:AC358" si="163">+G341-P341</f>
        <v>-4.8669999996491242E-2</v>
      </c>
      <c r="AE341" s="1">
        <f t="shared" ref="AE341:AE358" si="164">+(G341-AA341)^2*S341</f>
        <v>1.3524266671800298E-7</v>
      </c>
      <c r="AF341" s="1">
        <f t="shared" si="149"/>
        <v>-4.8669999996491242E-2</v>
      </c>
      <c r="AG341" s="2"/>
      <c r="AH341" s="1">
        <f t="shared" ref="AH341:AH358" si="165">$AB$6*($AB$11/AI341*AJ341+$AB$12)</f>
        <v>1.2277602934722485E-2</v>
      </c>
      <c r="AI341" s="1">
        <f t="shared" ref="AI341:AI358" si="166">1+$AB$7*COS(AL341)</f>
        <v>0.71942001131301536</v>
      </c>
      <c r="AJ341" s="1">
        <f t="shared" ref="AJ341:AJ358" si="167">SIN(AL341+RADIANS($AB$9))</f>
        <v>0.91773261010679497</v>
      </c>
      <c r="AK341" s="1">
        <f t="shared" ref="AK341:AK358" si="168">$AB$7*SIN(AL341)</f>
        <v>1.4158421265869726E-2</v>
      </c>
      <c r="AL341" s="1">
        <f t="shared" ref="AL341:AL358" si="169">2*ATAN(AM341)</f>
        <v>3.0911741534058326</v>
      </c>
      <c r="AM341" s="1">
        <f t="shared" ref="AM341:AM358" si="170">SQRT((1+$AB$7)/(1-$AB$7))*TAN(AN341/2)</f>
        <v>39.659575431503853</v>
      </c>
      <c r="AN341" s="1">
        <f t="shared" ref="AN341:AT356" si="171">$AU341+$AB$7*SIN(AO341)</f>
        <v>3.0743107194640449</v>
      </c>
      <c r="AO341" s="1">
        <f t="shared" si="171"/>
        <v>3.0742989971034476</v>
      </c>
      <c r="AP341" s="1">
        <f t="shared" si="171"/>
        <v>3.0743408176422888</v>
      </c>
      <c r="AQ341" s="1">
        <f t="shared" si="171"/>
        <v>3.0741916187002358</v>
      </c>
      <c r="AR341" s="1">
        <f t="shared" si="171"/>
        <v>3.0747238939431276</v>
      </c>
      <c r="AS341" s="1">
        <f t="shared" si="171"/>
        <v>3.072824885452941</v>
      </c>
      <c r="AT341" s="1">
        <f t="shared" si="171"/>
        <v>3.0795989246369069</v>
      </c>
      <c r="AU341" s="1">
        <f t="shared" ref="AU341:AU358" si="172">RADIANS($AB$9)+$AB$18*(F341-AB$15)</f>
        <v>3.055419707659595</v>
      </c>
    </row>
    <row r="342" spans="1:47" x14ac:dyDescent="0.2">
      <c r="A342" s="75" t="s">
        <v>237</v>
      </c>
      <c r="B342" s="74" t="s">
        <v>97</v>
      </c>
      <c r="C342" s="58">
        <v>55311.443429999999</v>
      </c>
      <c r="D342" s="58">
        <v>2.9999999999999997E-4</v>
      </c>
      <c r="E342" s="61">
        <f t="shared" si="155"/>
        <v>13814.930504233469</v>
      </c>
      <c r="F342" s="61">
        <f t="shared" si="156"/>
        <v>13815</v>
      </c>
      <c r="G342" s="63">
        <f t="shared" si="157"/>
        <v>-4.7769999997399282E-2</v>
      </c>
      <c r="H342" s="61"/>
      <c r="K342" s="63">
        <f t="shared" si="158"/>
        <v>-4.7769999997399282E-2</v>
      </c>
      <c r="Q342" s="112">
        <f t="shared" si="159"/>
        <v>40292.943429999999</v>
      </c>
      <c r="S342" s="2">
        <v>1</v>
      </c>
      <c r="Z342" s="1">
        <f t="shared" si="160"/>
        <v>13815</v>
      </c>
      <c r="AA342" s="1">
        <f t="shared" si="161"/>
        <v>-4.9037753537219272E-2</v>
      </c>
      <c r="AB342" s="1">
        <f t="shared" si="162"/>
        <v>-6.0047602932121767E-2</v>
      </c>
      <c r="AC342" s="1">
        <f t="shared" si="163"/>
        <v>-4.7769999997399282E-2</v>
      </c>
      <c r="AE342" s="1">
        <f t="shared" si="164"/>
        <v>1.6071990377261167E-6</v>
      </c>
      <c r="AF342" s="1">
        <f t="shared" ref="AF342:AF358" si="173">IF(S342&lt;&gt;0,G342-P342,-9999)</f>
        <v>-4.7769999997399282E-2</v>
      </c>
      <c r="AG342" s="2"/>
      <c r="AH342" s="1">
        <f t="shared" si="165"/>
        <v>1.2277602934722485E-2</v>
      </c>
      <c r="AI342" s="1">
        <f t="shared" si="166"/>
        <v>0.71942001131301536</v>
      </c>
      <c r="AJ342" s="1">
        <f t="shared" si="167"/>
        <v>0.91773261010679497</v>
      </c>
      <c r="AK342" s="1">
        <f t="shared" si="168"/>
        <v>1.4158421265869726E-2</v>
      </c>
      <c r="AL342" s="1">
        <f t="shared" si="169"/>
        <v>3.0911741534058326</v>
      </c>
      <c r="AM342" s="1">
        <f t="shared" si="170"/>
        <v>39.659575431503853</v>
      </c>
      <c r="AN342" s="1">
        <f t="shared" si="171"/>
        <v>3.0743107194640449</v>
      </c>
      <c r="AO342" s="1">
        <f t="shared" si="171"/>
        <v>3.0742989971034476</v>
      </c>
      <c r="AP342" s="1">
        <f t="shared" si="171"/>
        <v>3.0743408176422888</v>
      </c>
      <c r="AQ342" s="1">
        <f t="shared" si="171"/>
        <v>3.0741916187002358</v>
      </c>
      <c r="AR342" s="1">
        <f t="shared" si="171"/>
        <v>3.0747238939431276</v>
      </c>
      <c r="AS342" s="1">
        <f t="shared" si="171"/>
        <v>3.072824885452941</v>
      </c>
      <c r="AT342" s="1">
        <f t="shared" si="171"/>
        <v>3.0795989246369069</v>
      </c>
      <c r="AU342" s="1">
        <f t="shared" si="172"/>
        <v>3.055419707659595</v>
      </c>
    </row>
    <row r="343" spans="1:47" x14ac:dyDescent="0.2">
      <c r="A343" s="77" t="s">
        <v>238</v>
      </c>
      <c r="B343" s="66" t="s">
        <v>97</v>
      </c>
      <c r="C343" s="76">
        <v>55342.374400000001</v>
      </c>
      <c r="D343" s="76">
        <v>2.0000000000000001E-4</v>
      </c>
      <c r="E343" s="61">
        <f t="shared" si="155"/>
        <v>13859.928860310169</v>
      </c>
      <c r="F343" s="61">
        <f t="shared" si="156"/>
        <v>13860</v>
      </c>
      <c r="G343" s="63">
        <f t="shared" si="157"/>
        <v>-4.8899999994318932E-2</v>
      </c>
      <c r="H343" s="61"/>
      <c r="I343" s="61"/>
      <c r="K343" s="61">
        <f t="shared" si="158"/>
        <v>-4.8899999994318932E-2</v>
      </c>
      <c r="Q343" s="112">
        <f t="shared" si="159"/>
        <v>40323.874400000001</v>
      </c>
      <c r="S343" s="2">
        <v>1</v>
      </c>
      <c r="T343" s="1" t="s">
        <v>70</v>
      </c>
      <c r="Z343" s="1">
        <f t="shared" si="160"/>
        <v>13860</v>
      </c>
      <c r="AA343" s="1">
        <f t="shared" si="161"/>
        <v>-4.910326600808048E-2</v>
      </c>
      <c r="AB343" s="1">
        <f t="shared" si="162"/>
        <v>-6.1272914375497818E-2</v>
      </c>
      <c r="AC343" s="1">
        <f t="shared" si="163"/>
        <v>-4.8899999994318932E-2</v>
      </c>
      <c r="AE343" s="1">
        <f t="shared" si="164"/>
        <v>4.1317072350509826E-8</v>
      </c>
      <c r="AF343" s="1">
        <f t="shared" si="173"/>
        <v>-4.8899999994318932E-2</v>
      </c>
      <c r="AG343" s="2"/>
      <c r="AH343" s="1">
        <f t="shared" si="165"/>
        <v>1.2372914381178886E-2</v>
      </c>
      <c r="AI343" s="1">
        <f t="shared" si="166"/>
        <v>0.7192534546003766</v>
      </c>
      <c r="AJ343" s="1">
        <f t="shared" si="167"/>
        <v>0.92304783044567107</v>
      </c>
      <c r="AK343" s="1">
        <f t="shared" si="168"/>
        <v>1.0342542748640587E-2</v>
      </c>
      <c r="AL343" s="1">
        <f t="shared" si="169"/>
        <v>3.1047698753499096</v>
      </c>
      <c r="AM343" s="1">
        <f t="shared" si="170"/>
        <v>54.308069741479862</v>
      </c>
      <c r="AN343" s="1">
        <f t="shared" si="171"/>
        <v>3.0924499978481026</v>
      </c>
      <c r="AO343" s="1">
        <f t="shared" si="171"/>
        <v>3.0924413740684864</v>
      </c>
      <c r="AP343" s="1">
        <f t="shared" si="171"/>
        <v>3.0924721076523247</v>
      </c>
      <c r="AQ343" s="1">
        <f t="shared" si="171"/>
        <v>3.0923625785306714</v>
      </c>
      <c r="AR343" s="1">
        <f t="shared" si="171"/>
        <v>3.0927529184872773</v>
      </c>
      <c r="AS343" s="1">
        <f t="shared" si="171"/>
        <v>3.0913617902515838</v>
      </c>
      <c r="AT343" s="1">
        <f t="shared" si="171"/>
        <v>3.0963191910406982</v>
      </c>
      <c r="AU343" s="1">
        <f t="shared" si="172"/>
        <v>3.0786471446143988</v>
      </c>
    </row>
    <row r="344" spans="1:47" x14ac:dyDescent="0.2">
      <c r="A344" s="59" t="s">
        <v>239</v>
      </c>
      <c r="B344" s="60" t="s">
        <v>97</v>
      </c>
      <c r="C344" s="59">
        <v>55580.894699999997</v>
      </c>
      <c r="D344" s="59">
        <v>2.0000000000000001E-4</v>
      </c>
      <c r="E344" s="61">
        <f t="shared" si="155"/>
        <v>14206.928045622508</v>
      </c>
      <c r="F344" s="61">
        <f t="shared" si="156"/>
        <v>14207</v>
      </c>
      <c r="G344" s="63">
        <f t="shared" si="157"/>
        <v>-4.9460000002000015E-2</v>
      </c>
      <c r="H344" s="61"/>
      <c r="I344" s="61"/>
      <c r="K344" s="61">
        <f t="shared" si="158"/>
        <v>-4.9460000002000015E-2</v>
      </c>
      <c r="Q344" s="112">
        <f t="shared" si="159"/>
        <v>40562.394699999997</v>
      </c>
      <c r="S344" s="2">
        <v>1</v>
      </c>
      <c r="T344" s="1" t="s">
        <v>70</v>
      </c>
      <c r="Z344" s="1">
        <f t="shared" si="160"/>
        <v>14207</v>
      </c>
      <c r="AA344" s="1">
        <f t="shared" si="161"/>
        <v>-4.9743552039389349E-2</v>
      </c>
      <c r="AB344" s="1">
        <f t="shared" si="162"/>
        <v>-6.2428962444110836E-2</v>
      </c>
      <c r="AC344" s="1">
        <f t="shared" si="163"/>
        <v>-4.9460000002000015E-2</v>
      </c>
      <c r="AE344" s="1">
        <f t="shared" si="164"/>
        <v>8.0401757907642323E-8</v>
      </c>
      <c r="AF344" s="1">
        <f t="shared" si="173"/>
        <v>-4.9460000002000015E-2</v>
      </c>
      <c r="AG344" s="2"/>
      <c r="AH344" s="1">
        <f t="shared" si="165"/>
        <v>1.2968962442110817E-2</v>
      </c>
      <c r="AI344" s="1">
        <f t="shared" si="166"/>
        <v>0.7197119860386173</v>
      </c>
      <c r="AJ344" s="1">
        <f t="shared" si="167"/>
        <v>0.95822676646505334</v>
      </c>
      <c r="AK344" s="1">
        <f t="shared" si="168"/>
        <v>-1.9084553280441272E-2</v>
      </c>
      <c r="AL344" s="1">
        <f t="shared" si="169"/>
        <v>-3.0736085039957985</v>
      </c>
      <c r="AM344" s="1">
        <f t="shared" si="170"/>
        <v>-29.407290451714964</v>
      </c>
      <c r="AN344" s="1">
        <f t="shared" si="171"/>
        <v>3.2323031313632757</v>
      </c>
      <c r="AO344" s="1">
        <f t="shared" si="171"/>
        <v>3.2323187375284523</v>
      </c>
      <c r="AP344" s="1">
        <f t="shared" si="171"/>
        <v>3.2322629578481235</v>
      </c>
      <c r="AQ344" s="1">
        <f t="shared" si="171"/>
        <v>3.2324623273300741</v>
      </c>
      <c r="AR344" s="1">
        <f t="shared" si="171"/>
        <v>3.2317497512836844</v>
      </c>
      <c r="AS344" s="1">
        <f t="shared" si="171"/>
        <v>3.2342968173251534</v>
      </c>
      <c r="AT344" s="1">
        <f t="shared" si="171"/>
        <v>3.2251951192175996</v>
      </c>
      <c r="AU344" s="1">
        <f t="shared" si="172"/>
        <v>3.2577564917992161</v>
      </c>
    </row>
    <row r="345" spans="1:47" x14ac:dyDescent="0.2">
      <c r="A345" s="58" t="s">
        <v>218</v>
      </c>
      <c r="B345" s="74" t="s">
        <v>96</v>
      </c>
      <c r="C345" s="58">
        <v>55594.642500000002</v>
      </c>
      <c r="D345" s="58">
        <v>4.0000000000000002E-4</v>
      </c>
      <c r="E345" s="61">
        <f t="shared" si="155"/>
        <v>14226.928336582392</v>
      </c>
      <c r="F345" s="61">
        <f t="shared" si="156"/>
        <v>14227</v>
      </c>
      <c r="G345" s="63">
        <f t="shared" si="157"/>
        <v>-4.9259999999776483E-2</v>
      </c>
      <c r="H345" s="61"/>
      <c r="I345" s="61"/>
      <c r="K345" s="63">
        <f t="shared" si="158"/>
        <v>-4.9259999999776483E-2</v>
      </c>
      <c r="Q345" s="112">
        <f t="shared" si="159"/>
        <v>40576.142500000002</v>
      </c>
      <c r="S345" s="2">
        <v>1</v>
      </c>
      <c r="Z345" s="1">
        <f t="shared" si="160"/>
        <v>14227</v>
      </c>
      <c r="AA345" s="1">
        <f t="shared" si="161"/>
        <v>-4.9787862562839014E-2</v>
      </c>
      <c r="AB345" s="1">
        <f t="shared" si="162"/>
        <v>-6.22557054772018E-2</v>
      </c>
      <c r="AC345" s="1">
        <f t="shared" si="163"/>
        <v>-4.9259999999776483E-2</v>
      </c>
      <c r="AE345" s="1">
        <f t="shared" si="164"/>
        <v>2.7863888548294461E-7</v>
      </c>
      <c r="AF345" s="1">
        <f t="shared" si="173"/>
        <v>-4.9259999999776483E-2</v>
      </c>
      <c r="AG345" s="2"/>
      <c r="AH345" s="1">
        <f t="shared" si="165"/>
        <v>1.2995705477425321E-2</v>
      </c>
      <c r="AI345" s="1">
        <f t="shared" si="166"/>
        <v>0.71983257514965193</v>
      </c>
      <c r="AJ345" s="1">
        <f t="shared" si="167"/>
        <v>0.95993955897362104</v>
      </c>
      <c r="AK345" s="1">
        <f t="shared" si="168"/>
        <v>-2.07799181195416E-2</v>
      </c>
      <c r="AL345" s="1">
        <f t="shared" si="169"/>
        <v>-3.067558568352081</v>
      </c>
      <c r="AM345" s="1">
        <f t="shared" si="170"/>
        <v>-27.00224366237828</v>
      </c>
      <c r="AN345" s="1">
        <f t="shared" si="171"/>
        <v>3.2403699726484847</v>
      </c>
      <c r="AO345" s="1">
        <f t="shared" si="171"/>
        <v>3.2403868783022935</v>
      </c>
      <c r="AP345" s="1">
        <f t="shared" si="171"/>
        <v>3.2403264076535852</v>
      </c>
      <c r="AQ345" s="1">
        <f t="shared" si="171"/>
        <v>3.2405427097052883</v>
      </c>
      <c r="AR345" s="1">
        <f t="shared" si="171"/>
        <v>3.2397690238183117</v>
      </c>
      <c r="AS345" s="1">
        <f t="shared" si="171"/>
        <v>3.2425366783029741</v>
      </c>
      <c r="AT345" s="1">
        <f t="shared" si="171"/>
        <v>3.2326395581259386</v>
      </c>
      <c r="AU345" s="1">
        <f t="shared" si="172"/>
        <v>3.268079797112462</v>
      </c>
    </row>
    <row r="346" spans="1:47" x14ac:dyDescent="0.2">
      <c r="A346" s="75" t="s">
        <v>237</v>
      </c>
      <c r="B346" s="74" t="s">
        <v>96</v>
      </c>
      <c r="C346" s="58">
        <v>55600.484190000003</v>
      </c>
      <c r="D346" s="58">
        <v>5.9999999999999995E-4</v>
      </c>
      <c r="E346" s="62">
        <f t="shared" si="155"/>
        <v>14235.426823591035</v>
      </c>
      <c r="F346" s="61">
        <f t="shared" si="156"/>
        <v>14235.5</v>
      </c>
      <c r="G346" s="63">
        <f t="shared" si="157"/>
        <v>-5.0299999995331746E-2</v>
      </c>
      <c r="H346" s="61"/>
      <c r="I346" s="61"/>
      <c r="K346" s="63">
        <f t="shared" si="158"/>
        <v>-5.0299999995331746E-2</v>
      </c>
      <c r="Q346" s="112">
        <f t="shared" si="159"/>
        <v>40581.984190000003</v>
      </c>
      <c r="S346" s="2">
        <v>1</v>
      </c>
      <c r="Z346" s="1">
        <f t="shared" si="160"/>
        <v>14235.5</v>
      </c>
      <c r="AA346" s="1">
        <f t="shared" si="161"/>
        <v>-4.9806942398594373E-2</v>
      </c>
      <c r="AB346" s="1">
        <f t="shared" si="162"/>
        <v>-6.330681663725729E-2</v>
      </c>
      <c r="AC346" s="1">
        <f t="shared" si="163"/>
        <v>-5.0299999995331746E-2</v>
      </c>
      <c r="AE346" s="1">
        <f t="shared" si="164"/>
        <v>2.4310579370043388E-7</v>
      </c>
      <c r="AF346" s="1">
        <f t="shared" si="173"/>
        <v>-5.0299999995331746E-2</v>
      </c>
      <c r="AG346" s="2"/>
      <c r="AH346" s="1">
        <f t="shared" si="165"/>
        <v>1.3006816641925548E-2</v>
      </c>
      <c r="AI346" s="1">
        <f t="shared" si="166"/>
        <v>0.71988694457856217</v>
      </c>
      <c r="AJ346" s="1">
        <f t="shared" si="167"/>
        <v>0.96065703529537361</v>
      </c>
      <c r="AK346" s="1">
        <f t="shared" si="168"/>
        <v>-2.1500398293909425E-2</v>
      </c>
      <c r="AL346" s="1">
        <f t="shared" si="169"/>
        <v>-3.0649867144231786</v>
      </c>
      <c r="AM346" s="1">
        <f t="shared" si="170"/>
        <v>-26.094867418254015</v>
      </c>
      <c r="AN346" s="1">
        <f t="shared" si="171"/>
        <v>3.2437988018548234</v>
      </c>
      <c r="AO346" s="1">
        <f t="shared" si="171"/>
        <v>3.2438162532716879</v>
      </c>
      <c r="AP346" s="1">
        <f t="shared" si="171"/>
        <v>3.2437538088770665</v>
      </c>
      <c r="AQ346" s="1">
        <f t="shared" si="171"/>
        <v>3.2439772483065963</v>
      </c>
      <c r="AR346" s="1">
        <f t="shared" si="171"/>
        <v>3.2431777577117056</v>
      </c>
      <c r="AS346" s="1">
        <f t="shared" si="171"/>
        <v>3.246038726276153</v>
      </c>
      <c r="AT346" s="1">
        <f t="shared" si="171"/>
        <v>3.2358045705483538</v>
      </c>
      <c r="AU346" s="1">
        <f t="shared" si="172"/>
        <v>3.2724672018705916</v>
      </c>
    </row>
    <row r="347" spans="1:47" x14ac:dyDescent="0.2">
      <c r="A347" s="75" t="s">
        <v>237</v>
      </c>
      <c r="B347" s="74" t="s">
        <v>96</v>
      </c>
      <c r="C347" s="58">
        <v>55600.485890000004</v>
      </c>
      <c r="D347" s="58">
        <v>5.9999999999999995E-4</v>
      </c>
      <c r="E347" s="62">
        <f t="shared" si="155"/>
        <v>14235.429296749988</v>
      </c>
      <c r="F347" s="61">
        <f t="shared" si="156"/>
        <v>14235.5</v>
      </c>
      <c r="G347" s="63">
        <f t="shared" si="157"/>
        <v>-4.8599999994621612E-2</v>
      </c>
      <c r="H347" s="61"/>
      <c r="I347" s="61"/>
      <c r="K347" s="63">
        <f t="shared" si="158"/>
        <v>-4.8599999994621612E-2</v>
      </c>
      <c r="Q347" s="112">
        <f t="shared" si="159"/>
        <v>40581.985890000004</v>
      </c>
      <c r="S347" s="2">
        <v>1</v>
      </c>
      <c r="Z347" s="1">
        <f t="shared" si="160"/>
        <v>14235.5</v>
      </c>
      <c r="AA347" s="1">
        <f t="shared" si="161"/>
        <v>-4.9806942398594373E-2</v>
      </c>
      <c r="AB347" s="1">
        <f t="shared" si="162"/>
        <v>-6.1606816636547157E-2</v>
      </c>
      <c r="AC347" s="1">
        <f t="shared" si="163"/>
        <v>-4.8599999994621612E-2</v>
      </c>
      <c r="AE347" s="1">
        <f t="shared" si="164"/>
        <v>1.4567099665075463E-6</v>
      </c>
      <c r="AF347" s="1">
        <f t="shared" si="173"/>
        <v>-4.8599999994621612E-2</v>
      </c>
      <c r="AG347" s="2"/>
      <c r="AH347" s="1">
        <f t="shared" si="165"/>
        <v>1.3006816641925548E-2</v>
      </c>
      <c r="AI347" s="1">
        <f t="shared" si="166"/>
        <v>0.71988694457856217</v>
      </c>
      <c r="AJ347" s="1">
        <f t="shared" si="167"/>
        <v>0.96065703529537361</v>
      </c>
      <c r="AK347" s="1">
        <f t="shared" si="168"/>
        <v>-2.1500398293909425E-2</v>
      </c>
      <c r="AL347" s="1">
        <f t="shared" si="169"/>
        <v>-3.0649867144231786</v>
      </c>
      <c r="AM347" s="1">
        <f t="shared" si="170"/>
        <v>-26.094867418254015</v>
      </c>
      <c r="AN347" s="1">
        <f t="shared" si="171"/>
        <v>3.2437988018548234</v>
      </c>
      <c r="AO347" s="1">
        <f t="shared" si="171"/>
        <v>3.2438162532716879</v>
      </c>
      <c r="AP347" s="1">
        <f t="shared" si="171"/>
        <v>3.2437538088770665</v>
      </c>
      <c r="AQ347" s="1">
        <f t="shared" si="171"/>
        <v>3.2439772483065963</v>
      </c>
      <c r="AR347" s="1">
        <f t="shared" si="171"/>
        <v>3.2431777577117056</v>
      </c>
      <c r="AS347" s="1">
        <f t="shared" si="171"/>
        <v>3.246038726276153</v>
      </c>
      <c r="AT347" s="1">
        <f t="shared" si="171"/>
        <v>3.2358045705483538</v>
      </c>
      <c r="AU347" s="1">
        <f t="shared" si="172"/>
        <v>3.2724672018705916</v>
      </c>
    </row>
    <row r="348" spans="1:47" x14ac:dyDescent="0.2">
      <c r="A348" s="58" t="s">
        <v>218</v>
      </c>
      <c r="B348" s="74" t="s">
        <v>96</v>
      </c>
      <c r="C348" s="58">
        <v>55605.639199999998</v>
      </c>
      <c r="D348" s="58">
        <v>2.9999999999999997E-4</v>
      </c>
      <c r="E348" s="62">
        <f t="shared" si="155"/>
        <v>14242.926328959236</v>
      </c>
      <c r="F348" s="61">
        <f t="shared" si="156"/>
        <v>14243</v>
      </c>
      <c r="G348" s="63">
        <f t="shared" si="157"/>
        <v>-5.0640000001294538E-2</v>
      </c>
      <c r="H348" s="61"/>
      <c r="I348" s="61"/>
      <c r="K348" s="63">
        <f t="shared" si="158"/>
        <v>-5.0640000001294538E-2</v>
      </c>
      <c r="O348" s="1">
        <f t="shared" ref="O348:O362" ca="1" si="174">+C$11+C$12*F348</f>
        <v>-4.9729006419705048E-2</v>
      </c>
      <c r="Q348" s="112">
        <f t="shared" si="159"/>
        <v>40587.139199999998</v>
      </c>
      <c r="S348" s="2">
        <v>1</v>
      </c>
      <c r="Z348" s="1">
        <f t="shared" si="160"/>
        <v>14243</v>
      </c>
      <c r="AA348" s="1">
        <f t="shared" si="161"/>
        <v>-4.9823900488555992E-2</v>
      </c>
      <c r="AB348" s="1">
        <f t="shared" si="162"/>
        <v>-6.3656494321424922E-2</v>
      </c>
      <c r="AC348" s="1">
        <f t="shared" si="163"/>
        <v>-5.0640000001294538E-2</v>
      </c>
      <c r="AE348" s="1">
        <f t="shared" si="164"/>
        <v>6.6601841469209341E-7</v>
      </c>
      <c r="AF348" s="1">
        <f t="shared" si="173"/>
        <v>-5.0640000001294538E-2</v>
      </c>
      <c r="AG348" s="2"/>
      <c r="AH348" s="1">
        <f t="shared" si="165"/>
        <v>1.3016494320130384E-2</v>
      </c>
      <c r="AI348" s="1">
        <f t="shared" si="166"/>
        <v>0.71993646353202245</v>
      </c>
      <c r="AJ348" s="1">
        <f t="shared" si="167"/>
        <v>0.96128491643047376</v>
      </c>
      <c r="AK348" s="1">
        <f t="shared" si="168"/>
        <v>-2.2136090110497626E-2</v>
      </c>
      <c r="AL348" s="1">
        <f t="shared" si="169"/>
        <v>-3.0627171031865998</v>
      </c>
      <c r="AM348" s="1">
        <f t="shared" si="170"/>
        <v>-25.343252632483601</v>
      </c>
      <c r="AN348" s="1">
        <f t="shared" si="171"/>
        <v>3.2468244586895492</v>
      </c>
      <c r="AO348" s="1">
        <f t="shared" si="171"/>
        <v>3.2468423882876079</v>
      </c>
      <c r="AP348" s="1">
        <f t="shared" si="171"/>
        <v>3.2467782126688016</v>
      </c>
      <c r="AQ348" s="1">
        <f t="shared" si="171"/>
        <v>3.2470079192164309</v>
      </c>
      <c r="AR348" s="1">
        <f t="shared" si="171"/>
        <v>3.2461857463927797</v>
      </c>
      <c r="AS348" s="1">
        <f t="shared" si="171"/>
        <v>3.2491288245101324</v>
      </c>
      <c r="AT348" s="1">
        <f t="shared" si="171"/>
        <v>3.2385978138751805</v>
      </c>
      <c r="AU348" s="1">
        <f t="shared" si="172"/>
        <v>3.276338441363059</v>
      </c>
    </row>
    <row r="349" spans="1:47" x14ac:dyDescent="0.2">
      <c r="A349" s="55" t="s">
        <v>243</v>
      </c>
      <c r="B349" s="74" t="s">
        <v>97</v>
      </c>
      <c r="C349" s="58">
        <v>55623.512499999997</v>
      </c>
      <c r="D349" s="58">
        <v>1E-4</v>
      </c>
      <c r="E349" s="62">
        <f t="shared" si="155"/>
        <v>14268.928394774361</v>
      </c>
      <c r="F349" s="61">
        <f t="shared" si="156"/>
        <v>14269</v>
      </c>
      <c r="G349" s="63">
        <f t="shared" si="157"/>
        <v>-4.9220000000786968E-2</v>
      </c>
      <c r="H349" s="61"/>
      <c r="I349" s="61"/>
      <c r="J349" s="1">
        <f>G349</f>
        <v>-4.9220000000786968E-2</v>
      </c>
      <c r="K349" s="61"/>
      <c r="O349" s="1">
        <f t="shared" ca="1" si="174"/>
        <v>-4.9827703616653438E-2</v>
      </c>
      <c r="Q349" s="112">
        <f t="shared" si="159"/>
        <v>40605.012499999997</v>
      </c>
      <c r="S349" s="2">
        <v>1</v>
      </c>
      <c r="T349" s="1" t="s">
        <v>67</v>
      </c>
      <c r="Z349" s="1">
        <f t="shared" si="160"/>
        <v>14269</v>
      </c>
      <c r="AA349" s="1">
        <f t="shared" si="161"/>
        <v>-4.988358223243114E-2</v>
      </c>
      <c r="AB349" s="1">
        <f t="shared" si="162"/>
        <v>-6.2269125593402544E-2</v>
      </c>
      <c r="AC349" s="1">
        <f t="shared" si="163"/>
        <v>-4.9220000000786968E-2</v>
      </c>
      <c r="AE349" s="1">
        <f t="shared" si="164"/>
        <v>4.4034137815385952E-7</v>
      </c>
      <c r="AF349" s="1">
        <f t="shared" si="173"/>
        <v>-4.9220000000786968E-2</v>
      </c>
      <c r="AG349" s="2"/>
      <c r="AH349" s="1">
        <f t="shared" si="165"/>
        <v>1.3049125592615573E-2</v>
      </c>
      <c r="AI349" s="1">
        <f t="shared" si="166"/>
        <v>0.72011935806106764</v>
      </c>
      <c r="AJ349" s="1">
        <f t="shared" si="167"/>
        <v>0.96342388770138032</v>
      </c>
      <c r="AK349" s="1">
        <f t="shared" si="168"/>
        <v>-2.4339622268666278E-2</v>
      </c>
      <c r="AL349" s="1">
        <f t="shared" si="169"/>
        <v>-3.0548466015603593</v>
      </c>
      <c r="AM349" s="1">
        <f t="shared" si="170"/>
        <v>-23.041344818185099</v>
      </c>
      <c r="AN349" s="1">
        <f t="shared" si="171"/>
        <v>3.2573150824974406</v>
      </c>
      <c r="AO349" s="1">
        <f t="shared" si="171"/>
        <v>3.2573346440951774</v>
      </c>
      <c r="AP349" s="1">
        <f t="shared" si="171"/>
        <v>3.2572645455344333</v>
      </c>
      <c r="AQ349" s="1">
        <f t="shared" si="171"/>
        <v>3.2575157448501337</v>
      </c>
      <c r="AR349" s="1">
        <f t="shared" si="171"/>
        <v>3.2566156019747137</v>
      </c>
      <c r="AS349" s="1">
        <f t="shared" si="171"/>
        <v>3.259841595538894</v>
      </c>
      <c r="AT349" s="1">
        <f t="shared" si="171"/>
        <v>3.2482855391694279</v>
      </c>
      <c r="AU349" s="1">
        <f t="shared" si="172"/>
        <v>3.2897587382702786</v>
      </c>
    </row>
    <row r="350" spans="1:47" x14ac:dyDescent="0.2">
      <c r="A350" s="75" t="s">
        <v>246</v>
      </c>
      <c r="B350" s="74" t="s">
        <v>97</v>
      </c>
      <c r="C350" s="58">
        <v>55914.960700000003</v>
      </c>
      <c r="D350" s="58">
        <v>1E-4</v>
      </c>
      <c r="E350" s="62">
        <f t="shared" si="155"/>
        <v>14692.927056358936</v>
      </c>
      <c r="F350" s="61">
        <f t="shared" si="156"/>
        <v>14693</v>
      </c>
      <c r="G350" s="63">
        <f t="shared" si="157"/>
        <v>-5.0139999992097728E-2</v>
      </c>
      <c r="H350" s="61"/>
      <c r="I350" s="61"/>
      <c r="K350" s="63">
        <f t="shared" ref="K350:K355" si="175">G350</f>
        <v>-5.0139999992097728E-2</v>
      </c>
      <c r="O350" s="1">
        <f t="shared" ca="1" si="174"/>
        <v>-5.1437227136119479E-2</v>
      </c>
      <c r="Q350" s="112">
        <f t="shared" si="159"/>
        <v>40896.460700000003</v>
      </c>
      <c r="S350" s="2">
        <v>1</v>
      </c>
      <c r="Z350" s="1">
        <f t="shared" si="160"/>
        <v>14693</v>
      </c>
      <c r="AA350" s="1">
        <f t="shared" si="161"/>
        <v>-5.1055807744826494E-2</v>
      </c>
      <c r="AB350" s="1">
        <f t="shared" si="162"/>
        <v>-6.3516986306420942E-2</v>
      </c>
      <c r="AC350" s="1">
        <f t="shared" si="163"/>
        <v>-5.0139999992097728E-2</v>
      </c>
      <c r="AE350" s="1">
        <f t="shared" si="164"/>
        <v>8.3870383995811239E-7</v>
      </c>
      <c r="AF350" s="1">
        <f t="shared" si="173"/>
        <v>-5.0139999992097728E-2</v>
      </c>
      <c r="AG350" s="2"/>
      <c r="AH350" s="1">
        <f t="shared" si="165"/>
        <v>1.3376986314323221E-2</v>
      </c>
      <c r="AI350" s="1">
        <f t="shared" si="166"/>
        <v>0.72558930031246516</v>
      </c>
      <c r="AJ350" s="1">
        <f t="shared" si="167"/>
        <v>0.98992407481727762</v>
      </c>
      <c r="AK350" s="1">
        <f t="shared" si="168"/>
        <v>-6.0202648125541956E-2</v>
      </c>
      <c r="AL350" s="1">
        <f t="shared" si="169"/>
        <v>-2.9256253581986078</v>
      </c>
      <c r="AM350" s="1">
        <f t="shared" si="170"/>
        <v>-9.2246388568695608</v>
      </c>
      <c r="AN350" s="1">
        <f t="shared" si="171"/>
        <v>3.428973354819433</v>
      </c>
      <c r="AO350" s="1">
        <f t="shared" si="171"/>
        <v>3.429011606356525</v>
      </c>
      <c r="AP350" s="1">
        <f t="shared" si="171"/>
        <v>3.4288696280866859</v>
      </c>
      <c r="AQ350" s="1">
        <f t="shared" si="171"/>
        <v>3.429396638976927</v>
      </c>
      <c r="AR350" s="1">
        <f t="shared" si="171"/>
        <v>3.427440833177076</v>
      </c>
      <c r="AS350" s="1">
        <f t="shared" si="171"/>
        <v>3.4347048092549928</v>
      </c>
      <c r="AT350" s="1">
        <f t="shared" si="171"/>
        <v>3.4078026067005212</v>
      </c>
      <c r="AU350" s="1">
        <f t="shared" si="172"/>
        <v>3.5086128109110932</v>
      </c>
    </row>
    <row r="351" spans="1:47" x14ac:dyDescent="0.2">
      <c r="A351" s="55" t="s">
        <v>247</v>
      </c>
      <c r="B351" s="74" t="s">
        <v>97</v>
      </c>
      <c r="C351" s="58">
        <v>55914.960700000003</v>
      </c>
      <c r="D351" s="58">
        <v>1E-4</v>
      </c>
      <c r="E351" s="62">
        <f t="shared" si="155"/>
        <v>14692.927056358936</v>
      </c>
      <c r="F351" s="61">
        <f t="shared" si="156"/>
        <v>14693</v>
      </c>
      <c r="G351" s="63">
        <f t="shared" si="157"/>
        <v>-5.0139999992097728E-2</v>
      </c>
      <c r="H351" s="61"/>
      <c r="I351" s="61"/>
      <c r="K351" s="63">
        <f t="shared" si="175"/>
        <v>-5.0139999992097728E-2</v>
      </c>
      <c r="O351" s="1">
        <f t="shared" ca="1" si="174"/>
        <v>-5.1437227136119479E-2</v>
      </c>
      <c r="Q351" s="112">
        <f t="shared" si="159"/>
        <v>40896.460700000003</v>
      </c>
      <c r="S351" s="2">
        <v>1</v>
      </c>
      <c r="Z351" s="1">
        <f t="shared" si="160"/>
        <v>14693</v>
      </c>
      <c r="AA351" s="1">
        <f t="shared" si="161"/>
        <v>-5.1055807744826494E-2</v>
      </c>
      <c r="AB351" s="1">
        <f t="shared" si="162"/>
        <v>-6.3516986306420942E-2</v>
      </c>
      <c r="AC351" s="1">
        <f t="shared" si="163"/>
        <v>-5.0139999992097728E-2</v>
      </c>
      <c r="AE351" s="1">
        <f t="shared" si="164"/>
        <v>8.3870383995811239E-7</v>
      </c>
      <c r="AF351" s="1">
        <f t="shared" si="173"/>
        <v>-5.0139999992097728E-2</v>
      </c>
      <c r="AG351" s="2"/>
      <c r="AH351" s="1">
        <f t="shared" si="165"/>
        <v>1.3376986314323221E-2</v>
      </c>
      <c r="AI351" s="1">
        <f t="shared" si="166"/>
        <v>0.72558930031246516</v>
      </c>
      <c r="AJ351" s="1">
        <f t="shared" si="167"/>
        <v>0.98992407481727762</v>
      </c>
      <c r="AK351" s="1">
        <f t="shared" si="168"/>
        <v>-6.0202648125541956E-2</v>
      </c>
      <c r="AL351" s="1">
        <f t="shared" si="169"/>
        <v>-2.9256253581986078</v>
      </c>
      <c r="AM351" s="1">
        <f t="shared" si="170"/>
        <v>-9.2246388568695608</v>
      </c>
      <c r="AN351" s="1">
        <f t="shared" si="171"/>
        <v>3.428973354819433</v>
      </c>
      <c r="AO351" s="1">
        <f t="shared" si="171"/>
        <v>3.429011606356525</v>
      </c>
      <c r="AP351" s="1">
        <f t="shared" si="171"/>
        <v>3.4288696280866859</v>
      </c>
      <c r="AQ351" s="1">
        <f t="shared" si="171"/>
        <v>3.429396638976927</v>
      </c>
      <c r="AR351" s="1">
        <f t="shared" si="171"/>
        <v>3.427440833177076</v>
      </c>
      <c r="AS351" s="1">
        <f t="shared" si="171"/>
        <v>3.4347048092549928</v>
      </c>
      <c r="AT351" s="1">
        <f t="shared" si="171"/>
        <v>3.4078026067005212</v>
      </c>
      <c r="AU351" s="1">
        <f t="shared" si="172"/>
        <v>3.5086128109110932</v>
      </c>
    </row>
    <row r="352" spans="1:47" x14ac:dyDescent="0.2">
      <c r="A352" s="58" t="s">
        <v>248</v>
      </c>
      <c r="B352" s="74" t="s">
        <v>97</v>
      </c>
      <c r="C352" s="58">
        <v>55945.8946</v>
      </c>
      <c r="D352" s="58">
        <v>4.0000000000000002E-4</v>
      </c>
      <c r="E352" s="62">
        <f t="shared" si="155"/>
        <v>14737.92967499782</v>
      </c>
      <c r="F352" s="61">
        <f t="shared" si="156"/>
        <v>14738</v>
      </c>
      <c r="G352" s="63">
        <f t="shared" si="157"/>
        <v>-4.8339999993913807E-2</v>
      </c>
      <c r="H352" s="61"/>
      <c r="I352" s="61"/>
      <c r="K352" s="61">
        <f t="shared" si="175"/>
        <v>-4.8339999993913807E-2</v>
      </c>
      <c r="O352" s="1">
        <f t="shared" ca="1" si="174"/>
        <v>-5.1608049207760923E-2</v>
      </c>
      <c r="Q352" s="112">
        <f t="shared" si="159"/>
        <v>40927.3946</v>
      </c>
      <c r="S352" s="2">
        <v>1</v>
      </c>
      <c r="T352" s="1" t="s">
        <v>70</v>
      </c>
      <c r="Z352" s="1">
        <f t="shared" si="160"/>
        <v>14738</v>
      </c>
      <c r="AA352" s="1">
        <f t="shared" si="161"/>
        <v>-5.1202600231841526E-2</v>
      </c>
      <c r="AB352" s="1">
        <f t="shared" si="162"/>
        <v>-6.1728811957073811E-2</v>
      </c>
      <c r="AC352" s="1">
        <f t="shared" si="163"/>
        <v>-4.8339999993913807E-2</v>
      </c>
      <c r="AE352" s="1">
        <f t="shared" si="164"/>
        <v>8.194480122183833E-6</v>
      </c>
      <c r="AF352" s="1">
        <f t="shared" si="173"/>
        <v>-4.8339999993913807E-2</v>
      </c>
      <c r="AG352" s="2"/>
      <c r="AH352" s="1">
        <f t="shared" si="165"/>
        <v>1.3388811963160002E-2</v>
      </c>
      <c r="AI352" s="1">
        <f t="shared" si="166"/>
        <v>0.72644939266863828</v>
      </c>
      <c r="AJ352" s="1">
        <f t="shared" si="167"/>
        <v>0.99179020472207047</v>
      </c>
      <c r="AK352" s="1">
        <f t="shared" si="168"/>
        <v>-6.3997313794982108E-2</v>
      </c>
      <c r="AL352" s="1">
        <f t="shared" si="169"/>
        <v>-2.9117754568899428</v>
      </c>
      <c r="AM352" s="1">
        <f t="shared" si="170"/>
        <v>-8.6642323239607908</v>
      </c>
      <c r="AN352" s="1">
        <f t="shared" si="171"/>
        <v>3.4472816756287665</v>
      </c>
      <c r="AO352" s="1">
        <f t="shared" si="171"/>
        <v>3.4473208469129659</v>
      </c>
      <c r="AP352" s="1">
        <f t="shared" si="171"/>
        <v>3.4471746393417551</v>
      </c>
      <c r="AQ352" s="1">
        <f t="shared" si="171"/>
        <v>3.4477203963320298</v>
      </c>
      <c r="AR352" s="1">
        <f t="shared" si="171"/>
        <v>3.4456836979226173</v>
      </c>
      <c r="AS352" s="1">
        <f t="shared" si="171"/>
        <v>3.4532911275533977</v>
      </c>
      <c r="AT352" s="1">
        <f t="shared" si="171"/>
        <v>3.4249669279290011</v>
      </c>
      <c r="AU352" s="1">
        <f t="shared" si="172"/>
        <v>3.5318402478658966</v>
      </c>
    </row>
    <row r="353" spans="1:47" x14ac:dyDescent="0.2">
      <c r="A353" s="55" t="s">
        <v>251</v>
      </c>
      <c r="B353" s="74" t="s">
        <v>97</v>
      </c>
      <c r="C353" s="58">
        <v>55994.696000000004</v>
      </c>
      <c r="D353" s="58">
        <v>1E-4</v>
      </c>
      <c r="E353" s="62">
        <f t="shared" si="155"/>
        <v>14808.925921615419</v>
      </c>
      <c r="F353" s="61">
        <f t="shared" si="156"/>
        <v>14809</v>
      </c>
      <c r="G353" s="63">
        <f t="shared" si="157"/>
        <v>-5.0919999994221143E-2</v>
      </c>
      <c r="H353" s="61"/>
      <c r="I353" s="61"/>
      <c r="K353" s="63">
        <f t="shared" si="175"/>
        <v>-5.0919999994221143E-2</v>
      </c>
      <c r="O353" s="1">
        <f t="shared" ca="1" si="174"/>
        <v>-5.1877568476350756E-2</v>
      </c>
      <c r="Q353" s="112">
        <f t="shared" si="159"/>
        <v>40976.196000000004</v>
      </c>
      <c r="S353" s="2">
        <v>1</v>
      </c>
      <c r="Z353" s="1">
        <f t="shared" si="160"/>
        <v>14809</v>
      </c>
      <c r="AA353" s="1">
        <f t="shared" si="161"/>
        <v>-5.1443097158926566E-2</v>
      </c>
      <c r="AB353" s="1">
        <f t="shared" si="162"/>
        <v>-6.4318349298700409E-2</v>
      </c>
      <c r="AC353" s="1">
        <f t="shared" si="163"/>
        <v>-5.0919999994221143E-2</v>
      </c>
      <c r="AE353" s="1">
        <f t="shared" si="164"/>
        <v>2.7363064372285252E-7</v>
      </c>
      <c r="AF353" s="1">
        <f t="shared" si="173"/>
        <v>-5.0919999994221143E-2</v>
      </c>
      <c r="AG353" s="2"/>
      <c r="AH353" s="1">
        <f t="shared" si="165"/>
        <v>1.339834930447927E-2</v>
      </c>
      <c r="AI353" s="1">
        <f t="shared" si="166"/>
        <v>0.7279179491619796</v>
      </c>
      <c r="AJ353" s="1">
        <f t="shared" si="167"/>
        <v>0.99435495352244829</v>
      </c>
      <c r="AK353" s="1">
        <f t="shared" si="168"/>
        <v>-6.9978200577802296E-2</v>
      </c>
      <c r="AL353" s="1">
        <f t="shared" si="169"/>
        <v>-2.8898535753003927</v>
      </c>
      <c r="AM353" s="1">
        <f t="shared" si="170"/>
        <v>-7.9027330478575832</v>
      </c>
      <c r="AN353" s="1">
        <f t="shared" si="171"/>
        <v>3.4762142941302834</v>
      </c>
      <c r="AO353" s="1">
        <f t="shared" si="171"/>
        <v>3.4762544681505614</v>
      </c>
      <c r="AP353" s="1">
        <f t="shared" si="171"/>
        <v>3.476103072596318</v>
      </c>
      <c r="AQ353" s="1">
        <f t="shared" si="171"/>
        <v>3.4766736474284747</v>
      </c>
      <c r="AR353" s="1">
        <f t="shared" si="171"/>
        <v>3.4745238723161087</v>
      </c>
      <c r="AS353" s="1">
        <f t="shared" si="171"/>
        <v>3.4826320955350702</v>
      </c>
      <c r="AT353" s="1">
        <f t="shared" si="171"/>
        <v>3.4521669330005658</v>
      </c>
      <c r="AU353" s="1">
        <f t="shared" si="172"/>
        <v>3.5684879817279196</v>
      </c>
    </row>
    <row r="354" spans="1:47" x14ac:dyDescent="0.2">
      <c r="A354" s="58" t="s">
        <v>252</v>
      </c>
      <c r="B354" s="74" t="s">
        <v>97</v>
      </c>
      <c r="C354" s="58">
        <v>56006.381370000003</v>
      </c>
      <c r="D354" s="58">
        <v>4.0999999999999999E-4</v>
      </c>
      <c r="E354" s="62">
        <f t="shared" si="155"/>
        <v>14825.925790683472</v>
      </c>
      <c r="F354" s="61">
        <f t="shared" si="156"/>
        <v>14826</v>
      </c>
      <c r="G354" s="63">
        <f t="shared" si="157"/>
        <v>-5.1009999995585531E-2</v>
      </c>
      <c r="H354" s="61"/>
      <c r="I354" s="61"/>
      <c r="K354" s="61">
        <f t="shared" si="175"/>
        <v>-5.1009999995585531E-2</v>
      </c>
      <c r="O354" s="1">
        <f t="shared" ca="1" si="174"/>
        <v>-5.1942101258970856E-2</v>
      </c>
      <c r="Q354" s="112">
        <f t="shared" si="159"/>
        <v>40987.881370000003</v>
      </c>
      <c r="S354" s="2">
        <v>1</v>
      </c>
      <c r="T354" s="1" t="s">
        <v>70</v>
      </c>
      <c r="Z354" s="1">
        <f t="shared" si="160"/>
        <v>14826</v>
      </c>
      <c r="AA354" s="1">
        <f t="shared" si="161"/>
        <v>-5.1502302793506149E-2</v>
      </c>
      <c r="AB354" s="1">
        <f t="shared" si="162"/>
        <v>-6.4408969265856333E-2</v>
      </c>
      <c r="AC354" s="1">
        <f t="shared" si="163"/>
        <v>-5.1009999995585531E-2</v>
      </c>
      <c r="AE354" s="1">
        <f t="shared" si="164"/>
        <v>2.423620448404693E-7</v>
      </c>
      <c r="AF354" s="1">
        <f t="shared" si="173"/>
        <v>-5.1009999995585531E-2</v>
      </c>
      <c r="AG354" s="2"/>
      <c r="AH354" s="1">
        <f t="shared" si="165"/>
        <v>1.3398969270270806E-2</v>
      </c>
      <c r="AI354" s="1">
        <f t="shared" si="166"/>
        <v>0.72828996548045821</v>
      </c>
      <c r="AJ354" s="1">
        <f t="shared" si="167"/>
        <v>0.99489954485836052</v>
      </c>
      <c r="AK354" s="1">
        <f t="shared" si="168"/>
        <v>-7.1409019638416213E-2</v>
      </c>
      <c r="AL354" s="1">
        <f t="shared" si="169"/>
        <v>-2.8845912119919515</v>
      </c>
      <c r="AM354" s="1">
        <f t="shared" si="170"/>
        <v>-7.7391767148700081</v>
      </c>
      <c r="AN354" s="1">
        <f t="shared" si="171"/>
        <v>3.4831507108808313</v>
      </c>
      <c r="AO354" s="1">
        <f t="shared" si="171"/>
        <v>3.4831910441775014</v>
      </c>
      <c r="AP354" s="1">
        <f t="shared" si="171"/>
        <v>3.4830386773143429</v>
      </c>
      <c r="AQ354" s="1">
        <f t="shared" si="171"/>
        <v>3.4836143160614501</v>
      </c>
      <c r="AR354" s="1">
        <f t="shared" si="171"/>
        <v>3.4814401821758301</v>
      </c>
      <c r="AS354" s="1">
        <f t="shared" si="171"/>
        <v>3.4896605591646574</v>
      </c>
      <c r="AT354" s="1">
        <f t="shared" si="171"/>
        <v>3.4587023159733321</v>
      </c>
      <c r="AU354" s="1">
        <f t="shared" si="172"/>
        <v>3.5772627912441788</v>
      </c>
    </row>
    <row r="355" spans="1:47" x14ac:dyDescent="0.2">
      <c r="A355" s="58" t="s">
        <v>248</v>
      </c>
      <c r="B355" s="74" t="s">
        <v>97</v>
      </c>
      <c r="C355" s="58">
        <v>56016.690399999999</v>
      </c>
      <c r="D355" s="58">
        <v>2.9999999999999997E-4</v>
      </c>
      <c r="E355" s="62">
        <f t="shared" si="155"/>
        <v>14840.923361168498</v>
      </c>
      <c r="F355" s="61">
        <f t="shared" si="156"/>
        <v>14841</v>
      </c>
      <c r="G355" s="63">
        <f t="shared" si="157"/>
        <v>-5.2680000000691507E-2</v>
      </c>
      <c r="H355" s="61"/>
      <c r="I355" s="61"/>
      <c r="K355" s="61">
        <f t="shared" si="175"/>
        <v>-5.2680000000691507E-2</v>
      </c>
      <c r="O355" s="1">
        <f t="shared" ca="1" si="174"/>
        <v>-5.1999041949518002E-2</v>
      </c>
      <c r="Q355" s="112">
        <f t="shared" si="159"/>
        <v>40998.190399999999</v>
      </c>
      <c r="S355" s="2">
        <v>1</v>
      </c>
      <c r="T355" s="1" t="s">
        <v>70</v>
      </c>
      <c r="Z355" s="1">
        <f t="shared" si="160"/>
        <v>14841</v>
      </c>
      <c r="AA355" s="1">
        <f t="shared" si="161"/>
        <v>-5.1555065145961892E-2</v>
      </c>
      <c r="AB355" s="1">
        <f t="shared" si="162"/>
        <v>-6.6078980814127275E-2</v>
      </c>
      <c r="AC355" s="1">
        <f t="shared" si="163"/>
        <v>-5.2680000000691507E-2</v>
      </c>
      <c r="AE355" s="1">
        <f t="shared" si="164"/>
        <v>1.2654784273855389E-6</v>
      </c>
      <c r="AF355" s="1">
        <f t="shared" si="173"/>
        <v>-5.2680000000691507E-2</v>
      </c>
      <c r="AG355" s="2"/>
      <c r="AH355" s="1">
        <f t="shared" si="165"/>
        <v>1.3398980813435771E-2</v>
      </c>
      <c r="AI355" s="1">
        <f t="shared" si="166"/>
        <v>0.72862479218012499</v>
      </c>
      <c r="AJ355" s="1">
        <f t="shared" si="167"/>
        <v>0.99535762180457787</v>
      </c>
      <c r="AK355" s="1">
        <f t="shared" si="168"/>
        <v>-7.2671091398505527E-2</v>
      </c>
      <c r="AL355" s="1">
        <f t="shared" si="169"/>
        <v>-2.8799434352166871</v>
      </c>
      <c r="AM355" s="1">
        <f t="shared" si="170"/>
        <v>-7.6001637609782353</v>
      </c>
      <c r="AN355" s="1">
        <f t="shared" si="171"/>
        <v>3.4892740564837466</v>
      </c>
      <c r="AO355" s="1">
        <f t="shared" si="171"/>
        <v>3.4893145046832368</v>
      </c>
      <c r="AP355" s="1">
        <f t="shared" si="171"/>
        <v>3.4891613675884869</v>
      </c>
      <c r="AQ355" s="1">
        <f t="shared" si="171"/>
        <v>3.4897411902752036</v>
      </c>
      <c r="AR355" s="1">
        <f t="shared" si="171"/>
        <v>3.4875464502209819</v>
      </c>
      <c r="AS355" s="1">
        <f t="shared" si="171"/>
        <v>3.4958632312604845</v>
      </c>
      <c r="AT355" s="1">
        <f t="shared" si="171"/>
        <v>3.4644764057523334</v>
      </c>
      <c r="AU355" s="1">
        <f t="shared" si="172"/>
        <v>3.5850052702291131</v>
      </c>
    </row>
    <row r="356" spans="1:47" x14ac:dyDescent="0.2">
      <c r="A356" s="55" t="s">
        <v>254</v>
      </c>
      <c r="B356" s="74" t="s">
        <v>97</v>
      </c>
      <c r="C356" s="58">
        <v>56407.464599999999</v>
      </c>
      <c r="D356" s="58">
        <v>2.5000000000000001E-3</v>
      </c>
      <c r="E356" s="62">
        <f t="shared" si="155"/>
        <v>15409.421426285318</v>
      </c>
      <c r="F356" s="61">
        <f t="shared" si="156"/>
        <v>15409.5</v>
      </c>
      <c r="G356" s="63">
        <f t="shared" si="157"/>
        <v>-5.400999999983469E-2</v>
      </c>
      <c r="H356" s="61"/>
      <c r="I356" s="61"/>
      <c r="J356" s="1">
        <f>G356</f>
        <v>-5.400999999983469E-2</v>
      </c>
      <c r="K356" s="61"/>
      <c r="O356" s="1">
        <f t="shared" ca="1" si="174"/>
        <v>-5.4157094121254905E-2</v>
      </c>
      <c r="Q356" s="112">
        <f t="shared" si="159"/>
        <v>41388.964599999999</v>
      </c>
      <c r="S356" s="2">
        <v>1</v>
      </c>
      <c r="T356" s="1" t="s">
        <v>67</v>
      </c>
      <c r="Z356" s="1">
        <f t="shared" si="160"/>
        <v>15409.5</v>
      </c>
      <c r="AA356" s="1">
        <f t="shared" si="161"/>
        <v>-5.392224087329979E-2</v>
      </c>
      <c r="AB356" s="1">
        <f t="shared" si="162"/>
        <v>-6.7032676032711208E-2</v>
      </c>
      <c r="AC356" s="1">
        <f t="shared" si="163"/>
        <v>-5.400999999983469E-2</v>
      </c>
      <c r="AE356" s="1">
        <f t="shared" si="164"/>
        <v>7.701664290168653E-9</v>
      </c>
      <c r="AF356" s="1">
        <f t="shared" si="173"/>
        <v>-5.400999999983469E-2</v>
      </c>
      <c r="AG356" s="2"/>
      <c r="AH356" s="1">
        <f t="shared" si="165"/>
        <v>1.3022676032876514E-2</v>
      </c>
      <c r="AI356" s="1">
        <f t="shared" si="166"/>
        <v>0.74603098525379896</v>
      </c>
      <c r="AJ356" s="1">
        <f t="shared" si="167"/>
        <v>0.99649911760035259</v>
      </c>
      <c r="AK356" s="1">
        <f t="shared" si="168"/>
        <v>-0.12010549734784919</v>
      </c>
      <c r="AL356" s="1">
        <f t="shared" si="169"/>
        <v>-2.6998476984091493</v>
      </c>
      <c r="AM356" s="1">
        <f t="shared" si="170"/>
        <v>-4.4536346300185752</v>
      </c>
      <c r="AN356" s="1">
        <f t="shared" si="171"/>
        <v>3.7239292454043147</v>
      </c>
      <c r="AO356" s="1">
        <f t="shared" si="171"/>
        <v>3.7239595988458132</v>
      </c>
      <c r="AP356" s="1">
        <f t="shared" si="171"/>
        <v>3.723830236110981</v>
      </c>
      <c r="AQ356" s="1">
        <f t="shared" si="171"/>
        <v>3.7243816412406661</v>
      </c>
      <c r="AR356" s="1">
        <f t="shared" si="171"/>
        <v>3.7220326812346056</v>
      </c>
      <c r="AS356" s="1">
        <f t="shared" si="171"/>
        <v>3.7320645918408109</v>
      </c>
      <c r="AT356" s="1">
        <f t="shared" si="171"/>
        <v>3.6896667220202355</v>
      </c>
      <c r="AU356" s="1">
        <f t="shared" si="172"/>
        <v>3.8784452237581299</v>
      </c>
    </row>
    <row r="357" spans="1:47" x14ac:dyDescent="0.2">
      <c r="A357" s="55" t="s">
        <v>254</v>
      </c>
      <c r="B357" s="74" t="s">
        <v>97</v>
      </c>
      <c r="C357" s="58">
        <v>56408.496400000004</v>
      </c>
      <c r="D357" s="58">
        <v>1.9E-3</v>
      </c>
      <c r="E357" s="62">
        <f t="shared" si="155"/>
        <v>15410.922488288874</v>
      </c>
      <c r="F357" s="61">
        <f t="shared" si="156"/>
        <v>15411</v>
      </c>
      <c r="G357" s="63">
        <f t="shared" si="157"/>
        <v>-5.327999999281019E-2</v>
      </c>
      <c r="H357" s="61"/>
      <c r="I357" s="61"/>
      <c r="J357" s="1">
        <f>G357</f>
        <v>-5.327999999281019E-2</v>
      </c>
      <c r="K357" s="61"/>
      <c r="O357" s="1">
        <f t="shared" ca="1" si="174"/>
        <v>-5.4162788190309619E-2</v>
      </c>
      <c r="Q357" s="112">
        <f t="shared" si="159"/>
        <v>41389.996400000004</v>
      </c>
      <c r="S357" s="2">
        <v>1</v>
      </c>
      <c r="T357" s="1" t="s">
        <v>67</v>
      </c>
      <c r="Z357" s="1">
        <f t="shared" si="160"/>
        <v>15411</v>
      </c>
      <c r="AA357" s="1">
        <f t="shared" si="161"/>
        <v>-5.3929450182719711E-2</v>
      </c>
      <c r="AB357" s="1">
        <f t="shared" si="162"/>
        <v>-6.6300695807254048E-2</v>
      </c>
      <c r="AC357" s="1">
        <f t="shared" si="163"/>
        <v>-5.327999999281019E-2</v>
      </c>
      <c r="AE357" s="1">
        <f t="shared" si="164"/>
        <v>4.217855491735135E-7</v>
      </c>
      <c r="AF357" s="1">
        <f t="shared" si="173"/>
        <v>-5.327999999281019E-2</v>
      </c>
      <c r="AG357" s="2"/>
      <c r="AH357" s="1">
        <f t="shared" si="165"/>
        <v>1.3020695814443853E-2</v>
      </c>
      <c r="AI357" s="1">
        <f t="shared" si="166"/>
        <v>0.74608956951769168</v>
      </c>
      <c r="AJ357" s="1">
        <f t="shared" si="167"/>
        <v>0.99645824073154254</v>
      </c>
      <c r="AK357" s="1">
        <f t="shared" si="168"/>
        <v>-0.1202292985782549</v>
      </c>
      <c r="AL357" s="1">
        <f t="shared" si="169"/>
        <v>-2.699360176304773</v>
      </c>
      <c r="AM357" s="1">
        <f t="shared" si="170"/>
        <v>-4.4485614097795878</v>
      </c>
      <c r="AN357" s="1">
        <f t="shared" ref="AN357:AT358" si="176">$AU357+$AB$7*SIN(AO357)</f>
        <v>3.7245563901027641</v>
      </c>
      <c r="AO357" s="1">
        <f t="shared" si="176"/>
        <v>3.7245866913100198</v>
      </c>
      <c r="AP357" s="1">
        <f t="shared" si="176"/>
        <v>3.7244574978123843</v>
      </c>
      <c r="AQ357" s="1">
        <f t="shared" si="176"/>
        <v>3.7250084092388724</v>
      </c>
      <c r="AR357" s="1">
        <f t="shared" si="176"/>
        <v>3.7226605835412756</v>
      </c>
      <c r="AS357" s="1">
        <f t="shared" si="176"/>
        <v>3.7326918254654782</v>
      </c>
      <c r="AT357" s="1">
        <f t="shared" si="176"/>
        <v>3.6902799377934654</v>
      </c>
      <c r="AU357" s="1">
        <f t="shared" si="172"/>
        <v>3.8792194716566231</v>
      </c>
    </row>
    <row r="358" spans="1:47" x14ac:dyDescent="0.2">
      <c r="A358" s="75" t="s">
        <v>260</v>
      </c>
      <c r="B358" s="74" t="s">
        <v>97</v>
      </c>
      <c r="C358" s="58">
        <v>56766.6178</v>
      </c>
      <c r="D358" s="58">
        <v>1E-4</v>
      </c>
      <c r="E358" s="62">
        <f t="shared" si="155"/>
        <v>15931.917280107076</v>
      </c>
      <c r="F358" s="61">
        <f t="shared" si="156"/>
        <v>15932</v>
      </c>
      <c r="G358" s="63">
        <f t="shared" si="157"/>
        <v>-5.6859999996959232E-2</v>
      </c>
      <c r="H358" s="61"/>
      <c r="I358" s="61"/>
      <c r="K358" s="63">
        <f>G358</f>
        <v>-5.6859999996959232E-2</v>
      </c>
      <c r="O358" s="1">
        <f t="shared" ca="1" si="174"/>
        <v>-5.6140528175313884E-2</v>
      </c>
      <c r="Q358" s="112">
        <f t="shared" si="159"/>
        <v>41748.1178</v>
      </c>
      <c r="S358" s="2">
        <v>1</v>
      </c>
      <c r="Z358" s="1">
        <f t="shared" si="160"/>
        <v>15932</v>
      </c>
      <c r="AA358" s="1">
        <f t="shared" si="161"/>
        <v>-5.6749183900130937E-2</v>
      </c>
      <c r="AB358" s="1">
        <f t="shared" si="162"/>
        <v>-6.8869600818832019E-2</v>
      </c>
      <c r="AC358" s="1">
        <f t="shared" si="163"/>
        <v>-5.6859999996959232E-2</v>
      </c>
      <c r="AE358" s="1">
        <f t="shared" si="164"/>
        <v>1.2280207316258069E-8</v>
      </c>
      <c r="AF358" s="1">
        <f t="shared" si="173"/>
        <v>-5.6859999996959232E-2</v>
      </c>
      <c r="AG358" s="2"/>
      <c r="AH358" s="1">
        <f t="shared" si="165"/>
        <v>1.2009600821872786E-2</v>
      </c>
      <c r="AI358" s="1">
        <f t="shared" si="166"/>
        <v>0.77084873500903295</v>
      </c>
      <c r="AJ358" s="1">
        <f t="shared" si="167"/>
        <v>0.96667993738982805</v>
      </c>
      <c r="AK358" s="1">
        <f t="shared" si="168"/>
        <v>-0.16252780899701402</v>
      </c>
      <c r="AL358" s="1">
        <f t="shared" si="169"/>
        <v>-2.5246789722491982</v>
      </c>
      <c r="AM358" s="1">
        <f t="shared" si="170"/>
        <v>-3.1384675375653583</v>
      </c>
      <c r="AN358" s="1">
        <f t="shared" si="176"/>
        <v>3.9457880051752889</v>
      </c>
      <c r="AO358" s="1">
        <f t="shared" si="176"/>
        <v>3.945799949309817</v>
      </c>
      <c r="AP358" s="1">
        <f t="shared" si="176"/>
        <v>3.9457386619014554</v>
      </c>
      <c r="AQ358" s="1">
        <f t="shared" si="176"/>
        <v>3.9460531794845539</v>
      </c>
      <c r="AR358" s="1">
        <f t="shared" si="176"/>
        <v>3.9444402105046525</v>
      </c>
      <c r="AS358" s="1">
        <f t="shared" si="176"/>
        <v>3.9527410040265556</v>
      </c>
      <c r="AT358" s="1">
        <f t="shared" si="176"/>
        <v>3.9107522613289643</v>
      </c>
      <c r="AU358" s="1">
        <f t="shared" si="172"/>
        <v>4.1481415750666804</v>
      </c>
    </row>
    <row r="359" spans="1:47" x14ac:dyDescent="0.2">
      <c r="A359" s="80" t="s">
        <v>241</v>
      </c>
      <c r="B359" s="80"/>
      <c r="C359" s="78">
        <v>55599.453200000004</v>
      </c>
      <c r="D359" s="78">
        <v>5.9999999999999995E-4</v>
      </c>
      <c r="E359" s="62">
        <f>(C359-C$7)/C$8</f>
        <v>14233.926939974986</v>
      </c>
      <c r="F359" s="61">
        <f t="shared" si="156"/>
        <v>14234</v>
      </c>
      <c r="G359" s="63">
        <f>C359-(C$7+C$8*F359)</f>
        <v>-5.0219999990076758E-2</v>
      </c>
      <c r="H359" s="61"/>
      <c r="I359" s="61"/>
      <c r="K359" s="63">
        <f>G359</f>
        <v>-5.0219999990076758E-2</v>
      </c>
      <c r="O359" s="1">
        <f t="shared" ca="1" si="174"/>
        <v>-4.9694842005376758E-2</v>
      </c>
      <c r="Q359" s="112">
        <f>C359-15018.5</f>
        <v>40580.953200000004</v>
      </c>
      <c r="S359" s="2">
        <v>1</v>
      </c>
      <c r="AG359" s="2"/>
    </row>
    <row r="360" spans="1:47" x14ac:dyDescent="0.2">
      <c r="A360" s="110" t="s">
        <v>257</v>
      </c>
      <c r="B360" s="111" t="s">
        <v>97</v>
      </c>
      <c r="C360" s="110">
        <v>56714.378400000001</v>
      </c>
      <c r="D360" s="110">
        <v>1.4E-3</v>
      </c>
      <c r="E360" s="62">
        <f>(C360-C$7)/C$8</f>
        <v>15855.919433210167</v>
      </c>
      <c r="F360" s="61">
        <f t="shared" si="156"/>
        <v>15856</v>
      </c>
      <c r="G360" s="63">
        <f>C360-(C$7+C$8*F360)</f>
        <v>-5.5379999997967388E-2</v>
      </c>
      <c r="H360" s="61"/>
      <c r="I360" s="61"/>
      <c r="K360" s="63">
        <f>G360</f>
        <v>-5.5379999997967388E-2</v>
      </c>
      <c r="O360" s="1">
        <f t="shared" ca="1" si="174"/>
        <v>-5.5852028676541668E-2</v>
      </c>
      <c r="Q360" s="112">
        <f>C360-15018.5</f>
        <v>41695.878400000001</v>
      </c>
      <c r="S360" s="2">
        <v>1</v>
      </c>
      <c r="AG360" s="2"/>
    </row>
    <row r="361" spans="1:47" x14ac:dyDescent="0.2">
      <c r="A361" s="110" t="s">
        <v>257</v>
      </c>
      <c r="B361" s="111" t="s">
        <v>97</v>
      </c>
      <c r="C361" s="110">
        <v>56759.403100000003</v>
      </c>
      <c r="D361" s="110">
        <v>3.5000000000000001E-3</v>
      </c>
      <c r="E361" s="62">
        <f>(C361-C$7)/C$8</f>
        <v>15921.421338997361</v>
      </c>
      <c r="F361" s="61">
        <f t="shared" si="156"/>
        <v>15921.5</v>
      </c>
      <c r="G361" s="63">
        <f>C361-(C$7+C$8*F361)</f>
        <v>-5.4069999991043005E-2</v>
      </c>
      <c r="H361" s="61"/>
      <c r="I361" s="61"/>
      <c r="K361" s="63">
        <f>G361</f>
        <v>-5.4069999991043005E-2</v>
      </c>
      <c r="O361" s="1">
        <f t="shared" ca="1" si="174"/>
        <v>-5.6100669691930879E-2</v>
      </c>
      <c r="Q361" s="112">
        <f>C361-15018.5</f>
        <v>41740.903100000003</v>
      </c>
      <c r="S361" s="2">
        <v>1</v>
      </c>
      <c r="AG361" s="2"/>
    </row>
    <row r="362" spans="1:47" x14ac:dyDescent="0.2">
      <c r="A362" s="110" t="s">
        <v>262</v>
      </c>
      <c r="B362" s="79"/>
      <c r="C362" s="110">
        <v>57056.689299999998</v>
      </c>
      <c r="D362" s="110">
        <v>2.0999999999999999E-3</v>
      </c>
      <c r="E362" s="62">
        <f>(C362-C$7)/C$8</f>
        <v>16353.913119380839</v>
      </c>
      <c r="F362" s="61">
        <f t="shared" si="156"/>
        <v>16354</v>
      </c>
      <c r="G362" s="63">
        <f>C362-(C$7+C$8*F362)</f>
        <v>-5.9719999997469131E-2</v>
      </c>
      <c r="H362" s="61"/>
      <c r="I362" s="61"/>
      <c r="K362" s="63">
        <f>G362</f>
        <v>-5.9719999997469131E-2</v>
      </c>
      <c r="O362" s="1">
        <f t="shared" ca="1" si="174"/>
        <v>-5.7742459602706971E-2</v>
      </c>
      <c r="Q362" s="112">
        <f>C362-15018.5</f>
        <v>42038.189299999998</v>
      </c>
      <c r="S362" s="2">
        <v>1</v>
      </c>
      <c r="AG362" s="2"/>
    </row>
    <row r="363" spans="1:47" x14ac:dyDescent="0.2">
      <c r="A363" s="55"/>
      <c r="B363" s="55"/>
      <c r="C363" s="58"/>
      <c r="D363" s="58"/>
      <c r="E363" s="62"/>
      <c r="F363" s="61"/>
      <c r="G363" s="61"/>
      <c r="H363" s="61"/>
      <c r="I363" s="61"/>
      <c r="Q363" s="57"/>
      <c r="AG363" s="2"/>
    </row>
    <row r="364" spans="1:47" x14ac:dyDescent="0.2">
      <c r="C364" s="54"/>
      <c r="D364" s="54"/>
      <c r="E364" s="61"/>
      <c r="F364" s="61"/>
      <c r="G364" s="61"/>
      <c r="H364" s="61"/>
      <c r="I364" s="61"/>
      <c r="Q364" s="57"/>
      <c r="AG364" s="2"/>
    </row>
    <row r="365" spans="1:47" x14ac:dyDescent="0.2">
      <c r="C365" s="54"/>
      <c r="D365" s="54"/>
      <c r="E365" s="61"/>
      <c r="F365" s="61"/>
      <c r="G365" s="61"/>
      <c r="H365" s="61"/>
      <c r="I365" s="61"/>
      <c r="Q365" s="57"/>
      <c r="AG365" s="2"/>
    </row>
    <row r="366" spans="1:47" x14ac:dyDescent="0.2">
      <c r="C366" s="54"/>
      <c r="D366" s="54"/>
      <c r="E366" s="61"/>
      <c r="F366" s="61"/>
      <c r="G366" s="61"/>
      <c r="H366" s="61"/>
      <c r="I366" s="61"/>
      <c r="Q366" s="57"/>
      <c r="AG366" s="2"/>
    </row>
    <row r="367" spans="1:47" x14ac:dyDescent="0.2">
      <c r="C367" s="54"/>
      <c r="D367" s="54"/>
      <c r="E367" s="61"/>
      <c r="F367" s="61"/>
      <c r="G367" s="61"/>
      <c r="I367" s="61"/>
      <c r="Q367" s="57"/>
      <c r="AG367" s="2"/>
    </row>
    <row r="368" spans="1:47" x14ac:dyDescent="0.2">
      <c r="C368" s="54"/>
      <c r="D368" s="54"/>
      <c r="E368" s="61"/>
      <c r="F368" s="61"/>
      <c r="G368" s="61"/>
      <c r="I368" s="61"/>
      <c r="Q368" s="57"/>
      <c r="AG368" s="2"/>
    </row>
    <row r="369" spans="1:33" x14ac:dyDescent="0.2">
      <c r="C369" s="54"/>
      <c r="D369" s="54"/>
      <c r="E369" s="61"/>
      <c r="F369" s="61"/>
      <c r="G369" s="61"/>
      <c r="H369" s="61"/>
      <c r="I369" s="61"/>
      <c r="Q369" s="57"/>
      <c r="AG369" s="2"/>
    </row>
    <row r="370" spans="1:33" x14ac:dyDescent="0.2">
      <c r="C370" s="54"/>
      <c r="D370" s="54"/>
      <c r="E370" s="61"/>
      <c r="F370" s="61"/>
      <c r="G370" s="61"/>
      <c r="H370" s="61"/>
      <c r="I370" s="61"/>
      <c r="Q370" s="57"/>
      <c r="AG370" s="2"/>
    </row>
    <row r="371" spans="1:33" x14ac:dyDescent="0.2">
      <c r="C371" s="54"/>
      <c r="D371" s="54"/>
      <c r="E371" s="61"/>
      <c r="F371" s="61"/>
      <c r="G371" s="61"/>
      <c r="H371" s="61"/>
      <c r="I371" s="61"/>
      <c r="Q371" s="57"/>
      <c r="AG371" s="2"/>
    </row>
    <row r="372" spans="1:33" x14ac:dyDescent="0.2">
      <c r="C372" s="54"/>
      <c r="D372" s="54"/>
      <c r="E372" s="61"/>
      <c r="F372" s="61"/>
      <c r="G372" s="61"/>
      <c r="H372" s="61"/>
      <c r="I372" s="61"/>
      <c r="Q372" s="57"/>
      <c r="AG372" s="2"/>
    </row>
    <row r="373" spans="1:33" x14ac:dyDescent="0.2">
      <c r="A373" s="55"/>
      <c r="B373" s="55"/>
      <c r="C373" s="58"/>
      <c r="D373" s="58"/>
      <c r="E373" s="61"/>
      <c r="F373" s="61"/>
      <c r="G373" s="63"/>
      <c r="H373" s="61"/>
      <c r="I373" s="61"/>
      <c r="Q373" s="57"/>
      <c r="AG373" s="2"/>
    </row>
    <row r="374" spans="1:33" x14ac:dyDescent="0.2">
      <c r="A374" s="70"/>
      <c r="B374" s="71"/>
      <c r="C374" s="58"/>
      <c r="D374" s="58"/>
      <c r="E374" s="61"/>
      <c r="F374" s="61"/>
      <c r="G374" s="63"/>
      <c r="H374" s="61"/>
      <c r="I374" s="61"/>
      <c r="Q374" s="57"/>
      <c r="AG374" s="2"/>
    </row>
    <row r="375" spans="1:33" x14ac:dyDescent="0.2">
      <c r="A375" s="58"/>
      <c r="B375" s="74"/>
      <c r="C375" s="58"/>
      <c r="D375" s="58"/>
      <c r="E375" s="61"/>
      <c r="F375" s="61"/>
      <c r="G375" s="63"/>
      <c r="H375" s="61"/>
      <c r="I375" s="61"/>
      <c r="Q375" s="57"/>
      <c r="AG375" s="2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/>
  </sheetViews>
  <sheetFormatPr defaultRowHeight="12.75" x14ac:dyDescent="0.2"/>
  <sheetData>
    <row r="1" spans="1:6" x14ac:dyDescent="0.2">
      <c r="A1" s="1">
        <v>48661.756999999998</v>
      </c>
      <c r="B1" s="1">
        <v>4141</v>
      </c>
      <c r="C1" s="1">
        <v>-0.02</v>
      </c>
      <c r="D1" s="1">
        <v>10</v>
      </c>
      <c r="E1" s="1" t="s">
        <v>1768</v>
      </c>
      <c r="F1" s="1" t="s">
        <v>1769</v>
      </c>
    </row>
    <row r="2" spans="1:6" x14ac:dyDescent="0.2">
      <c r="A2" s="1">
        <v>49064.572</v>
      </c>
      <c r="B2" s="1">
        <v>4727</v>
      </c>
      <c r="C2" s="1">
        <v>-0.01</v>
      </c>
      <c r="D2" s="1">
        <v>11</v>
      </c>
      <c r="E2" s="1" t="s">
        <v>1768</v>
      </c>
      <c r="F2" s="1" t="s">
        <v>1769</v>
      </c>
    </row>
    <row r="3" spans="1:6" x14ac:dyDescent="0.2">
      <c r="A3" s="1">
        <v>49134.677000000003</v>
      </c>
      <c r="B3" s="1">
        <v>4829</v>
      </c>
      <c r="C3" s="1">
        <v>-1.7999999999999999E-2</v>
      </c>
      <c r="D3" s="1">
        <v>12</v>
      </c>
      <c r="E3" s="1" t="s">
        <v>1770</v>
      </c>
      <c r="F3" s="1" t="s">
        <v>1771</v>
      </c>
    </row>
    <row r="4" spans="1:6" x14ac:dyDescent="0.2">
      <c r="A4" s="1">
        <v>49283.828000000001</v>
      </c>
      <c r="B4" s="1">
        <v>5046</v>
      </c>
      <c r="C4" s="1">
        <v>-2.8000000000000001E-2</v>
      </c>
      <c r="D4" s="1">
        <v>18</v>
      </c>
      <c r="E4" s="1" t="s">
        <v>1768</v>
      </c>
      <c r="F4" s="1" t="s">
        <v>1769</v>
      </c>
    </row>
    <row r="5" spans="1:6" x14ac:dyDescent="0.2">
      <c r="A5" s="1">
        <v>49442.618000000002</v>
      </c>
      <c r="B5" s="1">
        <v>5277</v>
      </c>
      <c r="C5" s="1">
        <v>-2.3E-2</v>
      </c>
      <c r="D5" s="1">
        <v>14</v>
      </c>
      <c r="E5" s="1" t="s">
        <v>1768</v>
      </c>
      <c r="F5" s="1" t="s">
        <v>1769</v>
      </c>
    </row>
    <row r="6" spans="1:6" x14ac:dyDescent="0.2">
      <c r="A6" s="1" t="s">
        <v>1772</v>
      </c>
      <c r="B6" s="1">
        <v>6278</v>
      </c>
      <c r="C6" s="1">
        <v>-4.2999999999999997E-2</v>
      </c>
      <c r="D6" s="1">
        <v>11</v>
      </c>
      <c r="E6" s="1" t="s">
        <v>1773</v>
      </c>
      <c r="F6" s="1" t="s">
        <v>1774</v>
      </c>
    </row>
    <row r="7" spans="1:6" x14ac:dyDescent="0.2">
      <c r="A7" s="1">
        <v>50152.677000000003</v>
      </c>
      <c r="B7" s="1">
        <v>6310</v>
      </c>
      <c r="C7" s="1">
        <v>-2.7E-2</v>
      </c>
      <c r="D7" s="1">
        <v>12</v>
      </c>
      <c r="E7" s="1" t="s">
        <v>1768</v>
      </c>
      <c r="F7" s="1" t="s">
        <v>1769</v>
      </c>
    </row>
    <row r="8" spans="1:6" x14ac:dyDescent="0.2">
      <c r="A8" s="1">
        <v>50183.597999999998</v>
      </c>
      <c r="B8" s="1">
        <v>6355</v>
      </c>
      <c r="C8" s="1">
        <v>-3.7999999999999999E-2</v>
      </c>
      <c r="D8" s="1">
        <v>14</v>
      </c>
      <c r="E8" s="1" t="s">
        <v>1768</v>
      </c>
      <c r="F8" s="1" t="s">
        <v>1769</v>
      </c>
    </row>
    <row r="9" spans="1:6" x14ac:dyDescent="0.2">
      <c r="A9" s="1">
        <v>50488.792999999998</v>
      </c>
      <c r="B9" s="1">
        <v>6799</v>
      </c>
      <c r="C9" s="1">
        <v>-0.04</v>
      </c>
      <c r="D9" s="1">
        <v>16</v>
      </c>
      <c r="E9" s="1" t="s">
        <v>1768</v>
      </c>
      <c r="F9" s="1" t="s">
        <v>1769</v>
      </c>
    </row>
    <row r="10" spans="1:6" x14ac:dyDescent="0.2">
      <c r="A10" s="1">
        <v>50504.591</v>
      </c>
      <c r="B10" s="1">
        <v>6822</v>
      </c>
      <c r="C10" s="1">
        <v>-5.1999999999999998E-2</v>
      </c>
      <c r="D10" s="1">
        <v>14</v>
      </c>
      <c r="E10" s="1" t="s">
        <v>1768</v>
      </c>
      <c r="F10" s="1" t="s">
        <v>1769</v>
      </c>
    </row>
    <row r="11" spans="1:6" x14ac:dyDescent="0.2">
      <c r="A11" s="1">
        <v>50524.538</v>
      </c>
      <c r="B11" s="1">
        <v>6851</v>
      </c>
      <c r="C11" s="1">
        <v>-3.9E-2</v>
      </c>
      <c r="D11" s="1">
        <v>14</v>
      </c>
      <c r="E11" s="1" t="s">
        <v>1768</v>
      </c>
      <c r="F11" s="1" t="s">
        <v>1775</v>
      </c>
    </row>
    <row r="12" spans="1:6" x14ac:dyDescent="0.2">
      <c r="A12" s="1">
        <v>50572.642999999996</v>
      </c>
      <c r="B12" s="1">
        <v>6921</v>
      </c>
      <c r="C12" s="1">
        <v>-0.05</v>
      </c>
      <c r="D12" s="1">
        <v>15</v>
      </c>
      <c r="E12" s="1" t="s">
        <v>1768</v>
      </c>
      <c r="F12" s="1" t="s">
        <v>1769</v>
      </c>
    </row>
    <row r="13" spans="1:6" x14ac:dyDescent="0.2">
      <c r="A13" s="1">
        <v>50578.826000000001</v>
      </c>
      <c r="B13" s="1">
        <v>6930</v>
      </c>
      <c r="C13" s="1">
        <v>-5.3999999999999999E-2</v>
      </c>
      <c r="D13" s="1">
        <v>17</v>
      </c>
      <c r="E13" s="1" t="s">
        <v>1768</v>
      </c>
      <c r="F13" s="1" t="s">
        <v>1769</v>
      </c>
    </row>
    <row r="14" spans="1:6" x14ac:dyDescent="0.2">
      <c r="A14" s="1">
        <v>50871.663</v>
      </c>
      <c r="B14" s="1">
        <v>7356</v>
      </c>
      <c r="C14" s="1">
        <v>-4.1000000000000002E-2</v>
      </c>
      <c r="D14" s="1">
        <v>13</v>
      </c>
      <c r="E14" s="1" t="s">
        <v>1776</v>
      </c>
      <c r="F14" s="1" t="s">
        <v>1777</v>
      </c>
    </row>
    <row r="15" spans="1:6" x14ac:dyDescent="0.2">
      <c r="A15" s="1">
        <v>50897.773000000001</v>
      </c>
      <c r="B15" s="1">
        <v>7394</v>
      </c>
      <c r="C15" s="1">
        <v>-5.0999999999999997E-2</v>
      </c>
      <c r="D15" s="1">
        <v>23</v>
      </c>
      <c r="E15" s="1" t="s">
        <v>1778</v>
      </c>
      <c r="F15" s="1" t="s">
        <v>1779</v>
      </c>
    </row>
    <row r="16" spans="1:6" x14ac:dyDescent="0.2">
      <c r="A16" s="1">
        <v>50921.828999999998</v>
      </c>
      <c r="B16" s="1">
        <v>7429</v>
      </c>
      <c r="C16" s="1">
        <v>-5.3999999999999999E-2</v>
      </c>
      <c r="D16" s="1">
        <v>16</v>
      </c>
      <c r="E16" s="1" t="s">
        <v>1768</v>
      </c>
      <c r="F16" s="1" t="s">
        <v>1769</v>
      </c>
    </row>
    <row r="17" spans="1:6" x14ac:dyDescent="0.2">
      <c r="A17" s="1">
        <v>50926.641000000003</v>
      </c>
      <c r="B17" s="1">
        <v>7436</v>
      </c>
      <c r="C17" s="1">
        <v>-5.2999999999999999E-2</v>
      </c>
      <c r="D17" s="1">
        <v>16</v>
      </c>
      <c r="E17" s="1" t="s">
        <v>1768</v>
      </c>
      <c r="F17" s="1" t="s">
        <v>1769</v>
      </c>
    </row>
    <row r="18" spans="1:6" x14ac:dyDescent="0.2">
      <c r="A18" s="1">
        <v>50950.705999999998</v>
      </c>
      <c r="B18" s="1">
        <v>7471</v>
      </c>
      <c r="C18" s="1">
        <v>-4.5999999999999999E-2</v>
      </c>
      <c r="D18" s="1">
        <v>20</v>
      </c>
      <c r="E18" s="1" t="s">
        <v>1768</v>
      </c>
      <c r="F18" s="1" t="s">
        <v>1769</v>
      </c>
    </row>
    <row r="19" spans="1:6" x14ac:dyDescent="0.2">
      <c r="A19" s="1" t="s">
        <v>1780</v>
      </c>
      <c r="B19" s="1">
        <v>7852</v>
      </c>
      <c r="C19" s="1">
        <v>-5.5E-2</v>
      </c>
      <c r="D19" s="1">
        <v>10</v>
      </c>
      <c r="E19" s="1" t="s">
        <v>1778</v>
      </c>
      <c r="F19" s="1" t="s">
        <v>1781</v>
      </c>
    </row>
    <row r="20" spans="1:6" x14ac:dyDescent="0.2">
      <c r="A20" s="1">
        <v>51214.648999999998</v>
      </c>
      <c r="B20" s="1">
        <v>7855</v>
      </c>
      <c r="C20" s="1">
        <v>-5.7000000000000002E-2</v>
      </c>
      <c r="D20" s="1">
        <v>11</v>
      </c>
      <c r="E20" s="1" t="s">
        <v>1778</v>
      </c>
      <c r="F20" s="1" t="s">
        <v>1781</v>
      </c>
    </row>
    <row r="21" spans="1:6" x14ac:dyDescent="0.2">
      <c r="A21" s="1">
        <v>51223.591999999997</v>
      </c>
      <c r="B21" s="1">
        <v>7868</v>
      </c>
      <c r="C21" s="1">
        <v>-0.05</v>
      </c>
      <c r="D21" s="1">
        <v>12</v>
      </c>
      <c r="E21" s="1" t="s">
        <v>1768</v>
      </c>
      <c r="F21" s="1" t="s">
        <v>1769</v>
      </c>
    </row>
    <row r="22" spans="1:6" x14ac:dyDescent="0.2">
      <c r="A22" s="1" t="s">
        <v>1782</v>
      </c>
      <c r="B22" s="1">
        <v>7900</v>
      </c>
      <c r="C22" s="1">
        <v>-5.6000000000000001E-2</v>
      </c>
      <c r="D22" s="1">
        <v>8</v>
      </c>
      <c r="E22" s="1" t="s">
        <v>1778</v>
      </c>
      <c r="F22" s="1" t="s">
        <v>1781</v>
      </c>
    </row>
    <row r="23" spans="1:6" x14ac:dyDescent="0.2">
      <c r="A23" s="1">
        <v>51245.59</v>
      </c>
      <c r="B23" s="1">
        <v>7900</v>
      </c>
      <c r="C23" s="1">
        <v>-4.9000000000000002E-2</v>
      </c>
      <c r="D23" s="1">
        <v>16</v>
      </c>
      <c r="E23" s="1" t="s">
        <v>1768</v>
      </c>
      <c r="F23" s="1" t="s">
        <v>1769</v>
      </c>
    </row>
    <row r="24" spans="1:6" x14ac:dyDescent="0.2">
      <c r="A24" s="1">
        <v>51245.593000000001</v>
      </c>
      <c r="B24" s="1">
        <v>7900</v>
      </c>
      <c r="C24" s="1">
        <v>-4.4999999999999998E-2</v>
      </c>
      <c r="D24" s="1">
        <v>17</v>
      </c>
      <c r="E24" s="1" t="s">
        <v>1776</v>
      </c>
      <c r="F24" s="1" t="s">
        <v>1777</v>
      </c>
    </row>
    <row r="25" spans="1:6" x14ac:dyDescent="0.2">
      <c r="A25" s="1">
        <v>51253.834000000003</v>
      </c>
      <c r="B25" s="1">
        <v>7912</v>
      </c>
      <c r="C25" s="1">
        <v>-5.2999999999999999E-2</v>
      </c>
      <c r="D25" s="1">
        <v>11</v>
      </c>
      <c r="E25" s="1" t="s">
        <v>1778</v>
      </c>
      <c r="F25" s="1" t="s">
        <v>1781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BAV</vt:lpstr>
      <vt:lpstr>A (2)</vt:lpstr>
      <vt:lpstr>B</vt:lpstr>
      <vt:lpstr>'A (2)'!solver_adj</vt:lpstr>
      <vt:lpstr>Active!solver_adj</vt:lpstr>
      <vt:lpstr>'A (2)'!solver_opt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2022-04-03T01:53:47Z</dcterms:created>
  <dcterms:modified xsi:type="dcterms:W3CDTF">2024-01-08T06:07:59Z</dcterms:modified>
</cp:coreProperties>
</file>