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335FCBF-835E-4146-AD97-BF9E837478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11" i="1"/>
  <c r="F11" i="1"/>
  <c r="Q23" i="1"/>
  <c r="Q24" i="1"/>
  <c r="Q22" i="1"/>
  <c r="C8" i="1"/>
  <c r="C7" i="1"/>
  <c r="E23" i="1"/>
  <c r="F23" i="1"/>
  <c r="E15" i="1"/>
  <c r="C17" i="1"/>
  <c r="Q21" i="1"/>
  <c r="E24" i="1"/>
  <c r="F24" i="1"/>
  <c r="G24" i="1"/>
  <c r="J24" i="1"/>
  <c r="E21" i="1"/>
  <c r="F21" i="1"/>
  <c r="G21" i="1"/>
  <c r="H21" i="1"/>
  <c r="G23" i="1"/>
  <c r="J23" i="1"/>
  <c r="G22" i="1"/>
  <c r="I22" i="1"/>
  <c r="C12" i="1"/>
  <c r="C16" i="1" l="1"/>
  <c r="D18" i="1" s="1"/>
  <c r="C11" i="1"/>
  <c r="O21" i="1" l="1"/>
  <c r="O23" i="1"/>
  <c r="C15" i="1"/>
  <c r="O24" i="1"/>
  <c r="O22" i="1"/>
  <c r="C18" i="1" l="1"/>
  <c r="E16" i="1"/>
  <c r="E17" i="1" s="1"/>
</calcChain>
</file>

<file path=xl/sharedStrings.xml><?xml version="1.0" encoding="utf-8"?>
<sst xmlns="http://schemas.openxmlformats.org/spreadsheetml/2006/main" count="49" uniqueCount="43">
  <si>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</si>
  <si>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</si>
  <si>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</si>
  <si>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</si>
  <si>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</si>
  <si>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</si>
  <si>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</si>
  <si>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</si>
  <si>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</si>
  <si>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</si>
  <si>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</si>
  <si>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</si>
  <si>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</si>
  <si>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</si>
  <si>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</si>
  <si>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</si>
  <si>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</si>
  <si>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</si>
  <si>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</si>
  <si>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</si>
  <si>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</si>
  <si>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</si>
  <si>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</si>
  <si>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</si>
  <si>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</si>
  <si>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</si>
  <si>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</si>
  <si>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</si>
  <si>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</si>
  <si>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</si>
  <si>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</si>
  <si>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</si>
  <si>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</si>
  <si>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</si>
  <si>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</si>
  <si>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</si>
  <si>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</si>
  <si>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BY Vel / GSC 8173-0912</t>
  </si>
  <si>
    <t>EA</t>
  </si>
  <si>
    <t>Kreiner</t>
  </si>
  <si>
    <t>IBVS 5931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</si>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</sst>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0" fillId="0" borderId="1" xfId="0" applyBorder="1">
      <alignment vertical="top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BY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D1-4825-B070-62DC91BB8E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-5.4410000004281756E-2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D1-4825-B070-62DC91BB8E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-3.6720000003697351E-2</c:v>
                </c:pt>
                <c:pt idx="3">
                  <c:v>-3.5929999998188578E-2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D1-4825-B070-62DC91BB8E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D1-4825-B070-62DC91BB8E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D1-4825-B070-62DC91BB8E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D1-4825-B070-62DC91BB8E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1.4E-3</c:v>
                  </c:pt>
                  <c:pt idx="3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D1-4825-B070-62DC91BB8E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7286</c:v>
                </c:pt>
                <c:pt idx="3">
                  <c:v>7289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-0.37047218919559116</c:v>
                </c:pt>
                <c:pt idx="1">
                  <c:v>-5.4412480776869554E-2</c:v>
                </c:pt>
                <c:pt idx="2">
                  <c:v>-3.639253802211001E-2</c:v>
                </c:pt>
                <c:pt idx="3">
                  <c:v>-3.6254981207188175E-2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D1-4825-B070-62DC91BB8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785656"/>
        <c:axId val="1"/>
      </c:scatterChart>
      <c:valAx>
        <c:axId val="741785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785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75366568914952"/>
          <c:w val="0.7067669172932330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FE14079-7A81-DBDD-1552-806541590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28684.179</v>
      </c>
      <c r="D4" s="9">
        <v>3.4553699999999998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28684.179</v>
      </c>
    </row>
    <row r="8" spans="1:7" x14ac:dyDescent="0.2">
      <c r="A8" t="s">
        <v>3</v>
      </c>
      <c r="C8">
        <f>+D4</f>
        <v>3.4553699999999998</v>
      </c>
      <c r="D8" s="29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-0.37047218919559116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4.585227164060955E-5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53870.334675018792</v>
      </c>
      <c r="D15" s="16" t="s">
        <v>32</v>
      </c>
      <c r="E15" s="17">
        <f ca="1">TODAY()+15018.5-B9/24</f>
        <v>60326.5</v>
      </c>
    </row>
    <row r="16" spans="1:7" x14ac:dyDescent="0.2">
      <c r="A16" s="18" t="s">
        <v>4</v>
      </c>
      <c r="B16" s="12"/>
      <c r="C16" s="19">
        <f ca="1">+C8+C12</f>
        <v>3.4554158522716403</v>
      </c>
      <c r="D16" s="16" t="s">
        <v>33</v>
      </c>
      <c r="E16" s="17">
        <f ca="1">ROUND(2*(E15-C15)/C16,0)/2+1</f>
        <v>1869.5</v>
      </c>
    </row>
    <row r="17" spans="1:17" ht="13.5" thickBot="1" x14ac:dyDescent="0.25">
      <c r="A17" s="16" t="s">
        <v>29</v>
      </c>
      <c r="B17" s="12"/>
      <c r="C17" s="12">
        <f>COUNT(C21:C2191)</f>
        <v>4</v>
      </c>
      <c r="D17" s="16" t="s">
        <v>34</v>
      </c>
      <c r="E17" s="20">
        <f ca="1">+C15+C16*E16-15018.5-C9/24</f>
        <v>45312.130444173956</v>
      </c>
    </row>
    <row r="18" spans="1:17" ht="14.25" thickTop="1" thickBot="1" x14ac:dyDescent="0.25">
      <c r="A18" s="18" t="s">
        <v>5</v>
      </c>
      <c r="B18" s="12"/>
      <c r="C18" s="21">
        <f ca="1">+C15</f>
        <v>53870.334675018792</v>
      </c>
      <c r="D18" s="22">
        <f ca="1">+C16</f>
        <v>3.4554158522716403</v>
      </c>
      <c r="E18" s="23" t="s">
        <v>35</v>
      </c>
    </row>
    <row r="19" spans="1:17" ht="13.5" thickTop="1" x14ac:dyDescent="0.2">
      <c r="A19" s="27" t="s">
        <v>36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39</v>
      </c>
      <c r="J20" s="7" t="s">
        <v>28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30" t="s">
        <v>12</v>
      </c>
      <c r="B21" s="30"/>
      <c r="C21" s="31">
        <v>28684.179</v>
      </c>
      <c r="D21" s="31" t="s">
        <v>14</v>
      </c>
      <c r="E21" s="30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-0.37047218919559116</v>
      </c>
      <c r="Q21" s="2">
        <f>+C21-15018.5</f>
        <v>13665.679</v>
      </c>
    </row>
    <row r="22" spans="1:17" x14ac:dyDescent="0.2">
      <c r="A22" s="30" t="s">
        <v>39</v>
      </c>
      <c r="B22" s="30"/>
      <c r="C22" s="31">
        <v>52501.99</v>
      </c>
      <c r="D22" s="31"/>
      <c r="E22" s="30">
        <f>+(C22-C$7)/C$8</f>
        <v>6892.9842534952841</v>
      </c>
      <c r="F22">
        <f>ROUND(2*E22,0)/2</f>
        <v>6893</v>
      </c>
      <c r="G22">
        <f>+C22-(C$7+F22*C$8)</f>
        <v>-5.4410000004281756E-2</v>
      </c>
      <c r="I22">
        <f>+G22</f>
        <v>-5.4410000004281756E-2</v>
      </c>
      <c r="O22">
        <f ca="1">+C$11+C$12*$F22</f>
        <v>-5.4412480776869554E-2</v>
      </c>
      <c r="Q22" s="2">
        <f>+C22-15018.5</f>
        <v>37483.49</v>
      </c>
    </row>
    <row r="23" spans="1:17" x14ac:dyDescent="0.2">
      <c r="A23" s="32" t="s">
        <v>40</v>
      </c>
      <c r="B23" s="33" t="s">
        <v>41</v>
      </c>
      <c r="C23" s="32">
        <v>53859.968099999998</v>
      </c>
      <c r="D23" s="32">
        <v>1.4E-3</v>
      </c>
      <c r="E23" s="30">
        <f>+(C23-C$7)/C$8</f>
        <v>7285.9893730627973</v>
      </c>
      <c r="F23">
        <f>ROUND(2*E23,0)/2</f>
        <v>7286</v>
      </c>
      <c r="G23">
        <f>+C23-(C$7+F23*C$8)</f>
        <v>-3.6720000003697351E-2</v>
      </c>
      <c r="J23">
        <f>+G23</f>
        <v>-3.6720000003697351E-2</v>
      </c>
      <c r="O23">
        <f ca="1">+C$11+C$12*$F23</f>
        <v>-3.639253802211001E-2</v>
      </c>
      <c r="Q23" s="2">
        <f>+C23-15018.5</f>
        <v>38841.468099999998</v>
      </c>
    </row>
    <row r="24" spans="1:17" x14ac:dyDescent="0.2">
      <c r="A24" s="32" t="s">
        <v>40</v>
      </c>
      <c r="B24" s="33" t="s">
        <v>41</v>
      </c>
      <c r="C24" s="32">
        <v>53870.334999999999</v>
      </c>
      <c r="D24" s="32">
        <v>1.1999999999999999E-3</v>
      </c>
      <c r="E24" s="30">
        <f>+(C24-C$7)/C$8</f>
        <v>7288.9896016924386</v>
      </c>
      <c r="F24">
        <f>ROUND(2*E24,0)/2</f>
        <v>7289</v>
      </c>
      <c r="G24">
        <f>+C24-(C$7+F24*C$8)</f>
        <v>-3.5929999998188578E-2</v>
      </c>
      <c r="J24">
        <f>+G24</f>
        <v>-3.5929999998188578E-2</v>
      </c>
      <c r="O24">
        <f ca="1">+C$11+C$12*$F24</f>
        <v>-3.6254981207188175E-2</v>
      </c>
      <c r="Q24" s="2">
        <f>+C24-15018.5</f>
        <v>38851.834999999999</v>
      </c>
    </row>
    <row r="25" spans="1:17" x14ac:dyDescent="0.2">
      <c r="A25" s="30"/>
      <c r="B25" s="30"/>
      <c r="C25" s="31"/>
      <c r="D25" s="31"/>
      <c r="E25" s="30"/>
      <c r="Q25" s="2"/>
    </row>
    <row r="26" spans="1:17" x14ac:dyDescent="0.2">
      <c r="A26" s="30"/>
      <c r="B26" s="30"/>
      <c r="C26" s="31"/>
      <c r="D26" s="31"/>
      <c r="E26" s="3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2024-01-17T04:52:04Z</dcterms:modified>
</cp:coreProperties>
</file>