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D74FE40-3E28-4A23-A426-9261878222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1" i="1"/>
  <c r="S21" i="1" s="1"/>
  <c r="C15" i="1"/>
  <c r="O22" i="1"/>
  <c r="S22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<sst xmlns="http://schemas.openxmlformats.org/spreadsheetml/2006/main" count="58" uniqueCount="51">
  <si>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</si>
  <si>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</si>
  <si>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</si>
  <si>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</si>
  <si>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</si>
  <si>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</si>
  <si>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</si>
  <si>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</si>
  <si>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</si>
  <si>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</si>
  <si>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</si>
  <si>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</si>
  <si>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</si>
  <si>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</si>
  <si>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</si>
  <si>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</si>
  <si>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</si>
  <si>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</si>
  <si>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</si>
  <si>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</si>
  <si>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</si>
  <si>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</si>
  <si>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</si>
  <si>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</si>
  <si>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</si>
  <si>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</si>
  <si>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</si>
  <si>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</si>
  <si>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</si>
  <si>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</si>
  <si>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</si>
  <si>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</si>
  <si>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</si>
  <si>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</si>
  <si>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</si>
  <si>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</si>
  <si>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</si>
  <si>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</si>
  <si>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</si>
  <si>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</si>
  <si>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</si>
  <si>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EF Vel</t>
  </si>
  <si>
    <t>EF Vel / GSC na</t>
  </si>
  <si>
    <t>Vel_EF.xls</t>
  </si>
  <si>
    <t>EA</t>
  </si>
  <si>
    <t>Vel</t>
  </si>
  <si>
    <t>Malkov</t>
  </si>
  <si>
    <t>VSS_2013-01-28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</si>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</sst>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94-4FE5-8DFC-6661AD7D1D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-8.6079999993671663E-2</c:v>
                </c:pt>
                <c:pt idx="2">
                  <c:v>-8.2449999994423706E-2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94-4FE5-8DFC-6661AD7D1D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94-4FE5-8DFC-6661AD7D1D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94-4FE5-8DFC-6661AD7D1D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94-4FE5-8DFC-6661AD7D1D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94-4FE5-8DFC-6661AD7D1D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94-4FE5-8DFC-6661AD7D1D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-4.4475295372242707E-7</c:v>
                </c:pt>
                <c:pt idx="1">
                  <c:v>-8.425451149514579E-2</c:v>
                </c:pt>
                <c:pt idx="2">
                  <c:v>-8.4275043739995864E-2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94-4FE5-8DFC-6661AD7D1DA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94-4FE5-8DFC-6661AD7D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2240"/>
        <c:axId val="1"/>
      </c:scatterChart>
      <c:valAx>
        <c:axId val="30489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2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F03DDF-D2F2-36B2-6AD8-069E5F413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13</v>
      </c>
    </row>
    <row r="3" spans="1:7" ht="13.5" thickBot="1" x14ac:dyDescent="0.25">
      <c r="E3" t="s">
        <v>13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30879.152999999998</v>
      </c>
      <c r="D7" s="30" t="s">
        <v>46</v>
      </c>
    </row>
    <row r="8" spans="1:7" x14ac:dyDescent="0.2">
      <c r="A8" t="s">
        <v>3</v>
      </c>
      <c r="C8" s="36">
        <v>3.06955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-4.4475295372242707E-7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-1.026612242502645E-5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60326.749026851852</v>
      </c>
    </row>
    <row r="15" spans="1:7" x14ac:dyDescent="0.2">
      <c r="A15" s="12" t="s">
        <v>17</v>
      </c>
      <c r="B15" s="10"/>
      <c r="C15" s="13">
        <f ca="1">(C7+C11)+(C8+C12)*INT(MAX(F21:F3533))</f>
        <v>56077.004674956261</v>
      </c>
      <c r="D15" s="14" t="s">
        <v>37</v>
      </c>
      <c r="E15" s="15">
        <f ca="1">ROUND(2*(E14-$C$7)/$C$8,0)/2+E13</f>
        <v>9594.5</v>
      </c>
    </row>
    <row r="16" spans="1:7" x14ac:dyDescent="0.2">
      <c r="A16" s="16" t="s">
        <v>4</v>
      </c>
      <c r="B16" s="10"/>
      <c r="C16" s="17">
        <f ca="1">+C8+C12</f>
        <v>3.0695397338775749</v>
      </c>
      <c r="D16" s="14" t="s">
        <v>38</v>
      </c>
      <c r="E16" s="24">
        <f ca="1">ROUND(2*(E14-$C$15)/$C$16,0)/2+E13</f>
        <v>1385.5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45311.747809576977</v>
      </c>
    </row>
    <row r="18" spans="1:19" ht="14.25" thickTop="1" thickBot="1" x14ac:dyDescent="0.25">
      <c r="A18" s="16" t="s">
        <v>5</v>
      </c>
      <c r="B18" s="10"/>
      <c r="C18" s="19">
        <f ca="1">+C15</f>
        <v>56077.004674956261</v>
      </c>
      <c r="D18" s="20">
        <f ca="1">+C16</f>
        <v>3.0695397338775749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1.8252661626879912E-3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49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30879.152999999998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-4.4475295372242707E-7</v>
      </c>
      <c r="Q21" s="2">
        <f>+C21-15018.5</f>
        <v>15860.652999999998</v>
      </c>
      <c r="S21">
        <f ca="1">+(O21-G21)^2</f>
        <v>1.9780518984482335E-13</v>
      </c>
    </row>
    <row r="22" spans="1:19" x14ac:dyDescent="0.2">
      <c r="A22" s="33" t="s">
        <v>47</v>
      </c>
      <c r="B22" s="34" t="s">
        <v>48</v>
      </c>
      <c r="C22" s="35">
        <v>56070.863770000004</v>
      </c>
      <c r="D22" s="35">
        <v>4.8000000000000001E-4</v>
      </c>
      <c r="E22">
        <f>+(C22-C$7)/C$8</f>
        <v>8206.971956801488</v>
      </c>
      <c r="F22">
        <f>ROUND(2*E22,0)/2</f>
        <v>8207</v>
      </c>
      <c r="G22">
        <f>+C22-(C$7+F22*C$8)</f>
        <v>-8.6079999993671663E-2</v>
      </c>
      <c r="I22">
        <f>+G22</f>
        <v>-8.6079999993671663E-2</v>
      </c>
      <c r="O22">
        <f ca="1">+C$11+C$12*$F22</f>
        <v>-8.425451149514579E-2</v>
      </c>
      <c r="Q22" s="2">
        <f>+C22-15018.5</f>
        <v>41052.363770000004</v>
      </c>
      <c r="S22">
        <f ca="1">+(O22-G22)^2</f>
        <v>3.332408258250248E-6</v>
      </c>
    </row>
    <row r="23" spans="1:19" x14ac:dyDescent="0.2">
      <c r="A23" s="33" t="s">
        <v>47</v>
      </c>
      <c r="B23" s="34" t="s">
        <v>48</v>
      </c>
      <c r="C23" s="35">
        <v>56077.006500000003</v>
      </c>
      <c r="D23" s="35">
        <v>2.2000000000000001E-3</v>
      </c>
      <c r="E23">
        <f>+(C23-C$7)/C$8</f>
        <v>8208.9731393852526</v>
      </c>
      <c r="F23">
        <f>ROUND(2*E23,0)/2</f>
        <v>8209</v>
      </c>
      <c r="G23">
        <f>+C23-(C$7+F23*C$8)</f>
        <v>-8.2449999994423706E-2</v>
      </c>
      <c r="I23">
        <f>+G23</f>
        <v>-8.2449999994423706E-2</v>
      </c>
      <c r="O23">
        <f ca="1">+C$11+C$12*$F23</f>
        <v>-8.4275043739995864E-2</v>
      </c>
      <c r="Q23" s="2">
        <f>+C23-15018.5</f>
        <v>41058.506500000003</v>
      </c>
      <c r="S23">
        <f ca="1">+(O23-G23)^2</f>
        <v>3.3307846732520517E-6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2024-01-17T04:58:35Z</dcterms:modified>
</cp:coreProperties>
</file>