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F01E7D9-47CC-4D52-A4F9-3970E3847A5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C17" i="1"/>
  <c r="E21" i="1"/>
  <c r="F21" i="1"/>
  <c r="A21" i="1"/>
  <c r="H20" i="1"/>
  <c r="G11" i="1"/>
  <c r="E14" i="1"/>
  <c r="Q21" i="1"/>
  <c r="G21" i="1"/>
  <c r="H21" i="1"/>
  <c r="C11" i="1"/>
  <c r="E15" i="1" l="1"/>
  <c r="C12" i="1"/>
  <c r="C16" i="1" l="1"/>
  <c r="D18" i="1" s="1"/>
  <c r="O23" i="1"/>
  <c r="S23" i="1" s="1"/>
  <c r="O22" i="1"/>
  <c r="S22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<sst xmlns="http://schemas.openxmlformats.org/spreadsheetml/2006/main" count="58" uniqueCount="53">
  <si>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</si>
  <si>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</si>
  <si>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</si>
  <si>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</si>
  <si>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</si>
  <si>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</si>
  <si>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</si>
  <si>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</si>
  <si>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</si>
  <si>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</si>
  <si>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</si>
  <si>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</si>
  <si>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</si>
  <si>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</si>
  <si>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</si>
  <si>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</si>
  <si>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</si>
  <si>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</si>
  <si>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</si>
  <si>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</si>
  <si>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</si>
  <si>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</si>
  <si>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</si>
  <si>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</si>
  <si>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</si>
  <si>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</si>
  <si>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</si>
  <si>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</si>
  <si>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</si>
  <si>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</si>
  <si>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</si>
  <si>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</si>
  <si>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</si>
  <si>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</si>
  <si>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</si>
  <si>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</si>
  <si>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</si>
  <si>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</si>
  <si>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</si>
  <si>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</si>
  <si>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</si>
  <si>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EL Vel</t>
  </si>
  <si>
    <t>EL Vel / GSC 7666-0032</t>
  </si>
  <si>
    <t>Vel_EL.xls</t>
  </si>
  <si>
    <t>EA</t>
  </si>
  <si>
    <t>Vel</t>
  </si>
  <si>
    <t>G7666-0032</t>
  </si>
  <si>
    <t>Malkov</t>
  </si>
  <si>
    <t>VSS_2013-01-28</t>
  </si>
  <si>
    <t>II</t>
  </si>
  <si>
    <t>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</si>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</sst>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EL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10813.5</c:v>
                </c:pt>
                <c:pt idx="2">
                  <c:v>10849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BC-424B-B7B1-F6BBE04E315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10813.5</c:v>
                </c:pt>
                <c:pt idx="2">
                  <c:v>10849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-0.29787000000214903</c:v>
                </c:pt>
                <c:pt idx="2">
                  <c:v>-0.29637999999977183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BC-424B-B7B1-F6BBE04E315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10813.5</c:v>
                </c:pt>
                <c:pt idx="2">
                  <c:v>10849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BC-424B-B7B1-F6BBE04E315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10813.5</c:v>
                </c:pt>
                <c:pt idx="2">
                  <c:v>10849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BC-424B-B7B1-F6BBE04E315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10813.5</c:v>
                </c:pt>
                <c:pt idx="2">
                  <c:v>10849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BC-424B-B7B1-F6BBE04E315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10813.5</c:v>
                </c:pt>
                <c:pt idx="2">
                  <c:v>10849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BC-424B-B7B1-F6BBE04E315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10813.5</c:v>
                </c:pt>
                <c:pt idx="2">
                  <c:v>10849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BC-424B-B7B1-F6BBE04E315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10813.5</c:v>
                </c:pt>
                <c:pt idx="2">
                  <c:v>10849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-4.0376560209443024E-6</c:v>
                </c:pt>
                <c:pt idx="1">
                  <c:v>-0.29663606957480337</c:v>
                </c:pt>
                <c:pt idx="2">
                  <c:v>-0.29760989277109662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BC-424B-B7B1-F6BBE04E315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10813.5</c:v>
                </c:pt>
                <c:pt idx="2">
                  <c:v>10849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BC-424B-B7B1-F6BBE04E3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520968"/>
        <c:axId val="1"/>
      </c:scatterChart>
      <c:valAx>
        <c:axId val="632520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520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492CADA-43AC-4EB7-6770-51FA81528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26414.29</v>
      </c>
      <c r="D7" s="30" t="s">
        <v>47</v>
      </c>
    </row>
    <row r="8" spans="1:7" x14ac:dyDescent="0.2">
      <c r="A8" t="s">
        <v>3</v>
      </c>
      <c r="C8" s="36">
        <v>2.7584200000000001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-4.0376560209443024E-6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-2.743163933220349E-5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60326.749544328704</v>
      </c>
    </row>
    <row r="15" spans="1:7" x14ac:dyDescent="0.2">
      <c r="A15" s="12" t="s">
        <v>17</v>
      </c>
      <c r="B15" s="10"/>
      <c r="C15" s="13">
        <f ca="1">(C7+C11)+(C8+C12)*INT(MAX(F21:F3533))</f>
        <v>56340.090970107238</v>
      </c>
      <c r="D15" s="14" t="s">
        <v>37</v>
      </c>
      <c r="E15" s="15">
        <f ca="1">ROUND(2*(E14-$C$7)/$C$8,0)/2+E13</f>
        <v>12295</v>
      </c>
    </row>
    <row r="16" spans="1:7" x14ac:dyDescent="0.2">
      <c r="A16" s="16" t="s">
        <v>4</v>
      </c>
      <c r="B16" s="10"/>
      <c r="C16" s="17">
        <f ca="1">+C8+C12</f>
        <v>2.758392568360668</v>
      </c>
      <c r="D16" s="14" t="s">
        <v>38</v>
      </c>
      <c r="E16" s="24">
        <f ca="1">ROUND(2*(E14-$C$15)/$C$16,0)/2+E13</f>
        <v>1446.5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45312.001653574283</v>
      </c>
    </row>
    <row r="18" spans="1:19" ht="14.25" thickTop="1" thickBot="1" x14ac:dyDescent="0.25">
      <c r="A18" s="16" t="s">
        <v>5</v>
      </c>
      <c r="B18" s="10"/>
      <c r="C18" s="19">
        <f ca="1">+C15</f>
        <v>56340.090970107238</v>
      </c>
      <c r="D18" s="20">
        <f ca="1">+C16</f>
        <v>2.758392568360668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1.2319165619376475E-3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51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Malkov</v>
      </c>
      <c r="C21" s="8">
        <f>C$7</f>
        <v>26414.29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-4.0376560209443024E-6</v>
      </c>
      <c r="Q21" s="2">
        <f>+C21-15018.5</f>
        <v>11395.79</v>
      </c>
      <c r="S21">
        <f ca="1">+(O21-G21)^2</f>
        <v>1.6302666143467778E-11</v>
      </c>
    </row>
    <row r="22" spans="1:19" x14ac:dyDescent="0.2">
      <c r="A22" s="33" t="s">
        <v>48</v>
      </c>
      <c r="B22" s="34" t="s">
        <v>49</v>
      </c>
      <c r="C22" s="35">
        <v>56242.166799999999</v>
      </c>
      <c r="D22" s="35">
        <v>4.0000000000000002E-4</v>
      </c>
      <c r="E22">
        <f>+(C22-C$7)/C$8</f>
        <v>10813.392014269037</v>
      </c>
      <c r="F22">
        <f>ROUND(2*E22,0)/2</f>
        <v>10813.5</v>
      </c>
      <c r="G22">
        <f>+C22-(C$7+F22*C$8)</f>
        <v>-0.29787000000214903</v>
      </c>
      <c r="I22">
        <f>+G22</f>
        <v>-0.29787000000214903</v>
      </c>
      <c r="O22">
        <f ca="1">+C$11+C$12*$F22</f>
        <v>-0.29663606957480337</v>
      </c>
      <c r="Q22" s="2">
        <f>+C22-15018.5</f>
        <v>41223.666799999999</v>
      </c>
      <c r="S22">
        <f ca="1">+(O22-G22)^2</f>
        <v>1.522584299529426E-6</v>
      </c>
    </row>
    <row r="23" spans="1:19" x14ac:dyDescent="0.2">
      <c r="A23" s="33" t="s">
        <v>48</v>
      </c>
      <c r="B23" s="34" t="s">
        <v>50</v>
      </c>
      <c r="C23" s="35">
        <v>56340.092199999999</v>
      </c>
      <c r="D23" s="35">
        <v>2.0000000000000001E-4</v>
      </c>
      <c r="E23">
        <f>+(C23-C$7)/C$8</f>
        <v>10848.892554433334</v>
      </c>
      <c r="F23">
        <f>ROUND(2*E23,0)/2</f>
        <v>10849</v>
      </c>
      <c r="G23">
        <f>+C23-(C$7+F23*C$8)</f>
        <v>-0.29637999999977183</v>
      </c>
      <c r="I23">
        <f>+G23</f>
        <v>-0.29637999999977183</v>
      </c>
      <c r="O23">
        <f ca="1">+C$11+C$12*$F23</f>
        <v>-0.29760989277109662</v>
      </c>
      <c r="Q23" s="2">
        <f>+C23-15018.5</f>
        <v>41321.592199999999</v>
      </c>
      <c r="S23">
        <f ca="1">+(O23-G23)^2</f>
        <v>1.5126362289569772E-6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2024-01-17T04:59:20Z</dcterms:modified>
</cp:coreProperties>
</file>