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CDBF371-63CC-46FC-9FFB-FD962EE5431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/>
  <c r="G27" i="1"/>
  <c r="I27" i="1"/>
  <c r="E28" i="1"/>
  <c r="F28" i="1"/>
  <c r="G28" i="1"/>
  <c r="I28" i="1"/>
  <c r="D9" i="1"/>
  <c r="C9" i="1"/>
  <c r="C21" i="1"/>
  <c r="E21" i="1"/>
  <c r="F21" i="1"/>
  <c r="G21" i="1"/>
  <c r="H21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Q27" i="1"/>
  <c r="Q28" i="1"/>
  <c r="Q22" i="1"/>
  <c r="Q23" i="1"/>
  <c r="Q24" i="1"/>
  <c r="Q25" i="1"/>
  <c r="Q26" i="1"/>
  <c r="F16" i="1"/>
  <c r="F17" i="1" s="1"/>
  <c r="C17" i="1"/>
  <c r="Q21" i="1"/>
  <c r="C11" i="1"/>
  <c r="C12" i="1"/>
  <c r="C16" i="1" l="1"/>
  <c r="D18" i="1" s="1"/>
  <c r="O22" i="1"/>
  <c r="O25" i="1"/>
  <c r="O24" i="1"/>
  <c r="O27" i="1"/>
  <c r="C15" i="1"/>
  <c r="O26" i="1"/>
  <c r="O23" i="1"/>
  <c r="O28" i="1"/>
  <c r="O21" i="1"/>
  <c r="C18" i="1" l="1"/>
  <c r="F18" i="1"/>
  <c r="F19" i="1" s="1"/>
</calcChain>
</file>

<file path=xl/sharedStrings.xml><?xml version="1.0" encoding="utf-8"?>
<sst xmlns="http://schemas.openxmlformats.org/spreadsheetml/2006/main" count="63" uniqueCount="49">
  <si>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</si>
  <si>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</si>
  <si>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</si>
  <si>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</si>
  <si>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</si>
  <si>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</si>
  <si>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</si>
  <si>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</si>
  <si>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</si>
  <si>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</si>
  <si>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</si>
  <si>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</si>
  <si>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</si>
  <si>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</si>
  <si>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</si>
  <si>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</si>
  <si>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</si>
  <si>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</si>
  <si>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</si>
  <si>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</si>
  <si>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</si>
  <si>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</si>
  <si>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</si>
  <si>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</si>
  <si>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</si>
  <si>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</si>
  <si>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</si>
  <si>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</si>
  <si>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</si>
  <si>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</si>
  <si>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</si>
  <si>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</si>
  <si>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</si>
  <si>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</si>
  <si>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</si>
  <si>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</si>
  <si>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</si>
  <si>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</si>
  <si>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</si>
  <si>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PT Vel / GSC 7690-2856</t>
  </si>
  <si>
    <t>EA</t>
  </si>
  <si>
    <t>IBVS 5482</t>
  </si>
  <si>
    <t>II</t>
  </si>
  <si>
    <t>I</t>
  </si>
  <si>
    <t>OEJV 0181</t>
  </si>
  <si>
    <t>pg</t>
  </si>
  <si>
    <t>vis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</si>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</sst>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2" fontId="30" fillId="0" borderId="0" applyFont="0" applyFill="0" applyBorder="0" applyAlignment="0" applyProtection="0"/>
    <xf numFmtId="0" fontId="21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4" applyNumberFormat="0" applyFill="0" applyAlignment="0" applyProtection="0"/>
    <xf numFmtId="0" fontId="25" fillId="22" borderId="0" applyNumberFormat="0" applyBorder="0" applyAlignment="0" applyProtection="0"/>
    <xf numFmtId="0" fontId="15" fillId="0" borderId="0"/>
    <xf numFmtId="0" fontId="15" fillId="23" borderId="5" applyNumberFormat="0" applyFont="0" applyAlignment="0" applyProtection="0"/>
    <xf numFmtId="0" fontId="26" fillId="20" borderId="6" applyNumberFormat="0" applyAlignment="0" applyProtection="0"/>
    <xf numFmtId="0" fontId="27" fillId="0" borderId="0" applyNumberFormat="0" applyFill="0" applyBorder="0" applyAlignment="0" applyProtection="0"/>
    <xf numFmtId="0" fontId="30" fillId="0" borderId="7" applyNumberFormat="0" applyFont="0" applyFill="0" applyAlignment="0" applyProtection="0"/>
    <xf numFmtId="0" fontId="28" fillId="0" borderId="0" applyNumberFormat="0" applyFill="0" applyBorder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9" fillId="0" borderId="0" xfId="41" applyFont="1"/>
    <xf numFmtId="0" fontId="29" fillId="0" borderId="0" xfId="41" applyFont="1" applyAlignment="1">
      <alignment horizontal="center"/>
    </xf>
    <xf numFmtId="0" fontId="29" fillId="0" borderId="0" xfId="41" applyFont="1" applyAlignment="1">
      <alignment horizontal="left"/>
    </xf>
    <xf numFmtId="0" fontId="9" fillId="0" borderId="0" xfId="41" applyFont="1" applyAlignment="1">
      <alignment horizontal="left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PT Vel - O-C Diagr.</a:t>
            </a:r>
          </a:p>
        </c:rich>
      </c:tx>
      <c:layout>
        <c:manualLayout>
          <c:xMode val="edge"/>
          <c:yMode val="edge"/>
          <c:x val="0.3909774436090225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0.02</c:v>
                  </c:pt>
                  <c:pt idx="5">
                    <c:v>0.01</c:v>
                  </c:pt>
                  <c:pt idx="6">
                    <c:v>3.0000000000000001E-3</c:v>
                  </c:pt>
                  <c:pt idx="7">
                    <c:v>3.0000000000000001E-3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0.02</c:v>
                  </c:pt>
                  <c:pt idx="5">
                    <c:v>0.01</c:v>
                  </c:pt>
                  <c:pt idx="6">
                    <c:v>3.0000000000000001E-3</c:v>
                  </c:pt>
                  <c:pt idx="7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2293</c:v>
                </c:pt>
                <c:pt idx="3">
                  <c:v>2418.5</c:v>
                </c:pt>
                <c:pt idx="4">
                  <c:v>2495</c:v>
                </c:pt>
                <c:pt idx="5">
                  <c:v>2569</c:v>
                </c:pt>
                <c:pt idx="6">
                  <c:v>5283</c:v>
                </c:pt>
                <c:pt idx="7">
                  <c:v>5288.5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FB-42FD-BE65-59EE597D71B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0.02</c:v>
                  </c:pt>
                  <c:pt idx="5">
                    <c:v>0.01</c:v>
                  </c:pt>
                  <c:pt idx="6">
                    <c:v>3.0000000000000001E-3</c:v>
                  </c:pt>
                  <c:pt idx="7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0.02</c:v>
                  </c:pt>
                  <c:pt idx="5">
                    <c:v>0.01</c:v>
                  </c:pt>
                  <c:pt idx="6">
                    <c:v>3.0000000000000001E-3</c:v>
                  </c:pt>
                  <c:pt idx="7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2293</c:v>
                </c:pt>
                <c:pt idx="3">
                  <c:v>2418.5</c:v>
                </c:pt>
                <c:pt idx="4">
                  <c:v>2495</c:v>
                </c:pt>
                <c:pt idx="5">
                  <c:v>2569</c:v>
                </c:pt>
                <c:pt idx="6">
                  <c:v>5283</c:v>
                </c:pt>
                <c:pt idx="7">
                  <c:v>5288.5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-3.4003749999101274E-2</c:v>
                </c:pt>
                <c:pt idx="2">
                  <c:v>-1.7197500004840549E-2</c:v>
                </c:pt>
                <c:pt idx="3">
                  <c:v>5.5861249995359685E-2</c:v>
                </c:pt>
                <c:pt idx="4">
                  <c:v>1.9287499999336433E-2</c:v>
                </c:pt>
                <c:pt idx="5">
                  <c:v>1.173249999555992E-2</c:v>
                </c:pt>
                <c:pt idx="6">
                  <c:v>9.3774999986635521E-3</c:v>
                </c:pt>
                <c:pt idx="7">
                  <c:v>0.10833624999213498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4FB-42FD-BE65-59EE597D71B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0.02</c:v>
                  </c:pt>
                  <c:pt idx="5">
                    <c:v>0.01</c:v>
                  </c:pt>
                  <c:pt idx="6">
                    <c:v>3.0000000000000001E-3</c:v>
                  </c:pt>
                  <c:pt idx="7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0.02</c:v>
                  </c:pt>
                  <c:pt idx="5">
                    <c:v>0.01</c:v>
                  </c:pt>
                  <c:pt idx="6">
                    <c:v>3.0000000000000001E-3</c:v>
                  </c:pt>
                  <c:pt idx="7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2293</c:v>
                </c:pt>
                <c:pt idx="3">
                  <c:v>2418.5</c:v>
                </c:pt>
                <c:pt idx="4">
                  <c:v>2495</c:v>
                </c:pt>
                <c:pt idx="5">
                  <c:v>2569</c:v>
                </c:pt>
                <c:pt idx="6">
                  <c:v>5283</c:v>
                </c:pt>
                <c:pt idx="7">
                  <c:v>5288.5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4FB-42FD-BE65-59EE597D71B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0.02</c:v>
                  </c:pt>
                  <c:pt idx="5">
                    <c:v>0.01</c:v>
                  </c:pt>
                  <c:pt idx="6">
                    <c:v>3.0000000000000001E-3</c:v>
                  </c:pt>
                  <c:pt idx="7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0.02</c:v>
                  </c:pt>
                  <c:pt idx="5">
                    <c:v>0.01</c:v>
                  </c:pt>
                  <c:pt idx="6">
                    <c:v>3.0000000000000001E-3</c:v>
                  </c:pt>
                  <c:pt idx="7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2293</c:v>
                </c:pt>
                <c:pt idx="3">
                  <c:v>2418.5</c:v>
                </c:pt>
                <c:pt idx="4">
                  <c:v>2495</c:v>
                </c:pt>
                <c:pt idx="5">
                  <c:v>2569</c:v>
                </c:pt>
                <c:pt idx="6">
                  <c:v>5283</c:v>
                </c:pt>
                <c:pt idx="7">
                  <c:v>5288.5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4FB-42FD-BE65-59EE597D71B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0.02</c:v>
                  </c:pt>
                  <c:pt idx="5">
                    <c:v>0.01</c:v>
                  </c:pt>
                  <c:pt idx="6">
                    <c:v>3.0000000000000001E-3</c:v>
                  </c:pt>
                  <c:pt idx="7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0.02</c:v>
                  </c:pt>
                  <c:pt idx="5">
                    <c:v>0.01</c:v>
                  </c:pt>
                  <c:pt idx="6">
                    <c:v>3.0000000000000001E-3</c:v>
                  </c:pt>
                  <c:pt idx="7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2293</c:v>
                </c:pt>
                <c:pt idx="3">
                  <c:v>2418.5</c:v>
                </c:pt>
                <c:pt idx="4">
                  <c:v>2495</c:v>
                </c:pt>
                <c:pt idx="5">
                  <c:v>2569</c:v>
                </c:pt>
                <c:pt idx="6">
                  <c:v>5283</c:v>
                </c:pt>
                <c:pt idx="7">
                  <c:v>5288.5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4FB-42FD-BE65-59EE597D71B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0.02</c:v>
                  </c:pt>
                  <c:pt idx="5">
                    <c:v>0.01</c:v>
                  </c:pt>
                  <c:pt idx="6">
                    <c:v>3.0000000000000001E-3</c:v>
                  </c:pt>
                  <c:pt idx="7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0.02</c:v>
                  </c:pt>
                  <c:pt idx="5">
                    <c:v>0.01</c:v>
                  </c:pt>
                  <c:pt idx="6">
                    <c:v>3.0000000000000001E-3</c:v>
                  </c:pt>
                  <c:pt idx="7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2293</c:v>
                </c:pt>
                <c:pt idx="3">
                  <c:v>2418.5</c:v>
                </c:pt>
                <c:pt idx="4">
                  <c:v>2495</c:v>
                </c:pt>
                <c:pt idx="5">
                  <c:v>2569</c:v>
                </c:pt>
                <c:pt idx="6">
                  <c:v>5283</c:v>
                </c:pt>
                <c:pt idx="7">
                  <c:v>5288.5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4FB-42FD-BE65-59EE597D71B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0.02</c:v>
                  </c:pt>
                  <c:pt idx="5">
                    <c:v>0.01</c:v>
                  </c:pt>
                  <c:pt idx="6">
                    <c:v>3.0000000000000001E-3</c:v>
                  </c:pt>
                  <c:pt idx="7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0.02</c:v>
                  </c:pt>
                  <c:pt idx="5">
                    <c:v>0.01</c:v>
                  </c:pt>
                  <c:pt idx="6">
                    <c:v>3.0000000000000001E-3</c:v>
                  </c:pt>
                  <c:pt idx="7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2293</c:v>
                </c:pt>
                <c:pt idx="3">
                  <c:v>2418.5</c:v>
                </c:pt>
                <c:pt idx="4">
                  <c:v>2495</c:v>
                </c:pt>
                <c:pt idx="5">
                  <c:v>2569</c:v>
                </c:pt>
                <c:pt idx="6">
                  <c:v>5283</c:v>
                </c:pt>
                <c:pt idx="7">
                  <c:v>5288.5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4FB-42FD-BE65-59EE597D71B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2293</c:v>
                </c:pt>
                <c:pt idx="3">
                  <c:v>2418.5</c:v>
                </c:pt>
                <c:pt idx="4">
                  <c:v>2495</c:v>
                </c:pt>
                <c:pt idx="5">
                  <c:v>2569</c:v>
                </c:pt>
                <c:pt idx="6">
                  <c:v>5283</c:v>
                </c:pt>
                <c:pt idx="7">
                  <c:v>5288.5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-1.7652053247170396E-2</c:v>
                </c:pt>
                <c:pt idx="1">
                  <c:v>-1.7644813778539006E-2</c:v>
                </c:pt>
                <c:pt idx="2">
                  <c:v>1.5548149896390896E-2</c:v>
                </c:pt>
                <c:pt idx="3">
                  <c:v>1.7365256522870152E-2</c:v>
                </c:pt>
                <c:pt idx="4">
                  <c:v>1.8472895223473049E-2</c:v>
                </c:pt>
                <c:pt idx="5">
                  <c:v>1.9544336580918982E-2</c:v>
                </c:pt>
                <c:pt idx="6">
                  <c:v>5.8840172312111888E-2</c:v>
                </c:pt>
                <c:pt idx="7">
                  <c:v>5.8919806467057204E-2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4FB-42FD-BE65-59EE597D71B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2293</c:v>
                </c:pt>
                <c:pt idx="3">
                  <c:v>2418.5</c:v>
                </c:pt>
                <c:pt idx="4">
                  <c:v>2495</c:v>
                </c:pt>
                <c:pt idx="5">
                  <c:v>2569</c:v>
                </c:pt>
                <c:pt idx="6">
                  <c:v>5283</c:v>
                </c:pt>
                <c:pt idx="7">
                  <c:v>5288.5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4FB-42FD-BE65-59EE597D7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897640"/>
        <c:axId val="1"/>
      </c:scatterChart>
      <c:valAx>
        <c:axId val="304897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48976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044A4BB-D07B-DD33-5A0F-F6174B5C38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39</v>
      </c>
    </row>
    <row r="2" spans="1:6" x14ac:dyDescent="0.2">
      <c r="A2" t="s">
        <v>23</v>
      </c>
      <c r="B2" t="s">
        <v>40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27" t="s">
        <v>37</v>
      </c>
      <c r="D4" s="28" t="s">
        <v>37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 s="36">
        <v>48293.493000000002</v>
      </c>
      <c r="D7" s="29" t="s">
        <v>38</v>
      </c>
    </row>
    <row r="8" spans="1:6" x14ac:dyDescent="0.2">
      <c r="A8" t="s">
        <v>3</v>
      </c>
      <c r="C8" s="36">
        <v>1.8020075</v>
      </c>
      <c r="D8" s="29" t="s">
        <v>38</v>
      </c>
    </row>
    <row r="9" spans="1:6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INTERCEPT(INDIRECT($D$9):G992,INDIRECT($C$9):F992)</f>
        <v>-1.7652053247170396E-2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SLOPE(INDIRECT($D$9):G992,INDIRECT($C$9):F992)</f>
        <v>1.4478937262782943E-5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57822.567572567001</v>
      </c>
      <c r="E15" s="14" t="s">
        <v>34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1.8020219789372627</v>
      </c>
      <c r="E16" s="14" t="s">
        <v>30</v>
      </c>
      <c r="F16" s="15">
        <f ca="1">NOW()+15018.5+$C$5/24</f>
        <v>60326.759427083329</v>
      </c>
    </row>
    <row r="17" spans="1:21" ht="13.5" thickBot="1" x14ac:dyDescent="0.25">
      <c r="A17" s="14" t="s">
        <v>27</v>
      </c>
      <c r="B17" s="10"/>
      <c r="C17" s="10">
        <f>COUNT(C21:C2191)</f>
        <v>8</v>
      </c>
      <c r="E17" s="14" t="s">
        <v>35</v>
      </c>
      <c r="F17" s="15">
        <f ca="1">ROUND(2*(F16-$C$7)/$C$8,0)/2+F15</f>
        <v>6678.5</v>
      </c>
    </row>
    <row r="18" spans="1:21" ht="14.25" thickTop="1" thickBot="1" x14ac:dyDescent="0.25">
      <c r="A18" s="16" t="s">
        <v>5</v>
      </c>
      <c r="B18" s="10"/>
      <c r="C18" s="19">
        <f ca="1">+C15</f>
        <v>57822.567572567001</v>
      </c>
      <c r="D18" s="20">
        <f ca="1">+C16</f>
        <v>1.8020219789372627</v>
      </c>
      <c r="E18" s="14" t="s">
        <v>36</v>
      </c>
      <c r="F18" s="23">
        <f ca="1">ROUND(2*(F16-$C$15)/$C$16,0)/2+F15</f>
        <v>1390.5</v>
      </c>
    </row>
    <row r="19" spans="1:21" ht="13.5" thickTop="1" x14ac:dyDescent="0.2">
      <c r="E19" s="14" t="s">
        <v>31</v>
      </c>
      <c r="F19" s="18">
        <f ca="1">+$C$15+$C$16*F18-15018.5-$C$5/24</f>
        <v>45310.174967612598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45</v>
      </c>
      <c r="I20" s="7" t="s">
        <v>46</v>
      </c>
      <c r="J20" s="7" t="s">
        <v>47</v>
      </c>
      <c r="K20" s="7" t="s">
        <v>48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38</v>
      </c>
      <c r="C21" s="8">
        <f>C7</f>
        <v>48293.493000000002</v>
      </c>
      <c r="D21" s="8" t="s">
        <v>13</v>
      </c>
      <c r="E21">
        <f t="shared" ref="E21:E28" si="0">+(C21-C$7)/C$8</f>
        <v>0</v>
      </c>
      <c r="F21">
        <f t="shared" ref="F21:F28" si="1">ROUND(2*E21,0)/2</f>
        <v>0</v>
      </c>
      <c r="G21">
        <f t="shared" ref="G21:G28" si="2">+C21-(C$7+F21*C$8)</f>
        <v>0</v>
      </c>
      <c r="H21">
        <f>+G21</f>
        <v>0</v>
      </c>
      <c r="O21">
        <f t="shared" ref="O21:O28" ca="1" si="3">+C$11+C$12*$F21</f>
        <v>-1.7652053247170396E-2</v>
      </c>
      <c r="Q21" s="2">
        <f t="shared" ref="Q21:Q28" si="4">+C21-15018.5</f>
        <v>33274.993000000002</v>
      </c>
    </row>
    <row r="22" spans="1:21" x14ac:dyDescent="0.2">
      <c r="A22" s="30" t="s">
        <v>41</v>
      </c>
      <c r="B22" s="31" t="s">
        <v>42</v>
      </c>
      <c r="C22" s="30">
        <v>48294.36</v>
      </c>
      <c r="D22" s="30">
        <v>0.02</v>
      </c>
      <c r="E22">
        <f t="shared" si="0"/>
        <v>0.48113007298713806</v>
      </c>
      <c r="F22">
        <f t="shared" si="1"/>
        <v>0.5</v>
      </c>
      <c r="G22">
        <f t="shared" si="2"/>
        <v>-3.4003749999101274E-2</v>
      </c>
      <c r="I22">
        <f t="shared" ref="I22:I28" si="5">+G22</f>
        <v>-3.4003749999101274E-2</v>
      </c>
      <c r="O22">
        <f t="shared" ca="1" si="3"/>
        <v>-1.7644813778539006E-2</v>
      </c>
      <c r="Q22" s="2">
        <f t="shared" si="4"/>
        <v>33275.86</v>
      </c>
    </row>
    <row r="23" spans="1:21" x14ac:dyDescent="0.2">
      <c r="A23" s="30" t="s">
        <v>41</v>
      </c>
      <c r="B23" s="31" t="s">
        <v>43</v>
      </c>
      <c r="C23" s="30">
        <v>52425.478999999999</v>
      </c>
      <c r="D23" s="30">
        <v>0.02</v>
      </c>
      <c r="E23">
        <f t="shared" si="0"/>
        <v>2292.9904564770109</v>
      </c>
      <c r="F23">
        <f t="shared" si="1"/>
        <v>2293</v>
      </c>
      <c r="G23">
        <f t="shared" si="2"/>
        <v>-1.7197500004840549E-2</v>
      </c>
      <c r="I23">
        <f t="shared" si="5"/>
        <v>-1.7197500004840549E-2</v>
      </c>
      <c r="O23">
        <f t="shared" ca="1" si="3"/>
        <v>1.5548149896390896E-2</v>
      </c>
      <c r="Q23" s="2">
        <f t="shared" si="4"/>
        <v>37406.978999999999</v>
      </c>
    </row>
    <row r="24" spans="1:21" x14ac:dyDescent="0.2">
      <c r="A24" s="30" t="s">
        <v>41</v>
      </c>
      <c r="B24" s="31" t="s">
        <v>42</v>
      </c>
      <c r="C24" s="30">
        <v>52651.703999999998</v>
      </c>
      <c r="D24" s="30">
        <v>0.02</v>
      </c>
      <c r="E24">
        <f t="shared" si="0"/>
        <v>2418.5309994547724</v>
      </c>
      <c r="F24">
        <f t="shared" si="1"/>
        <v>2418.5</v>
      </c>
      <c r="G24">
        <f t="shared" si="2"/>
        <v>5.5861249995359685E-2</v>
      </c>
      <c r="I24">
        <f t="shared" si="5"/>
        <v>5.5861249995359685E-2</v>
      </c>
      <c r="O24">
        <f t="shared" ca="1" si="3"/>
        <v>1.7365256522870152E-2</v>
      </c>
      <c r="Q24" s="2">
        <f t="shared" si="4"/>
        <v>37633.203999999998</v>
      </c>
    </row>
    <row r="25" spans="1:21" x14ac:dyDescent="0.2">
      <c r="A25" s="30" t="s">
        <v>41</v>
      </c>
      <c r="B25" s="31" t="s">
        <v>43</v>
      </c>
      <c r="C25" s="30">
        <v>52789.521000000001</v>
      </c>
      <c r="D25" s="30">
        <v>0.02</v>
      </c>
      <c r="E25">
        <f t="shared" si="0"/>
        <v>2495.0107033405789</v>
      </c>
      <c r="F25">
        <f t="shared" si="1"/>
        <v>2495</v>
      </c>
      <c r="G25">
        <f t="shared" si="2"/>
        <v>1.9287499999336433E-2</v>
      </c>
      <c r="I25">
        <f t="shared" si="5"/>
        <v>1.9287499999336433E-2</v>
      </c>
      <c r="O25">
        <f t="shared" ca="1" si="3"/>
        <v>1.8472895223473049E-2</v>
      </c>
      <c r="Q25" s="2">
        <f t="shared" si="4"/>
        <v>37771.021000000001</v>
      </c>
    </row>
    <row r="26" spans="1:21" x14ac:dyDescent="0.2">
      <c r="A26" s="30" t="s">
        <v>41</v>
      </c>
      <c r="B26" s="31" t="s">
        <v>43</v>
      </c>
      <c r="C26" s="30">
        <v>52922.862000000001</v>
      </c>
      <c r="D26" s="30">
        <v>0.01</v>
      </c>
      <c r="E26">
        <f t="shared" si="0"/>
        <v>2569.006510794211</v>
      </c>
      <c r="F26">
        <f t="shared" si="1"/>
        <v>2569</v>
      </c>
      <c r="G26">
        <f t="shared" si="2"/>
        <v>1.173249999555992E-2</v>
      </c>
      <c r="I26">
        <f t="shared" si="5"/>
        <v>1.173249999555992E-2</v>
      </c>
      <c r="O26">
        <f t="shared" ca="1" si="3"/>
        <v>1.9544336580918982E-2</v>
      </c>
      <c r="Q26" s="2">
        <f t="shared" si="4"/>
        <v>37904.362000000001</v>
      </c>
    </row>
    <row r="27" spans="1:21" x14ac:dyDescent="0.2">
      <c r="A27" s="32" t="s">
        <v>44</v>
      </c>
      <c r="B27" s="33" t="s">
        <v>43</v>
      </c>
      <c r="C27" s="34">
        <v>57813.508000000002</v>
      </c>
      <c r="D27" s="35">
        <v>3.0000000000000001E-3</v>
      </c>
      <c r="E27">
        <f t="shared" si="0"/>
        <v>5283.0052039184075</v>
      </c>
      <c r="F27">
        <f t="shared" si="1"/>
        <v>5283</v>
      </c>
      <c r="G27">
        <f t="shared" si="2"/>
        <v>9.3774999986635521E-3</v>
      </c>
      <c r="I27">
        <f t="shared" si="5"/>
        <v>9.3774999986635521E-3</v>
      </c>
      <c r="O27">
        <f t="shared" ca="1" si="3"/>
        <v>5.8840172312111888E-2</v>
      </c>
      <c r="Q27" s="2">
        <f t="shared" si="4"/>
        <v>42795.008000000002</v>
      </c>
    </row>
    <row r="28" spans="1:21" x14ac:dyDescent="0.2">
      <c r="A28" s="32" t="s">
        <v>44</v>
      </c>
      <c r="B28" s="33" t="s">
        <v>42</v>
      </c>
      <c r="C28" s="34">
        <v>57823.517999999996</v>
      </c>
      <c r="D28" s="35">
        <v>3.0000000000000001E-3</v>
      </c>
      <c r="E28">
        <f t="shared" si="0"/>
        <v>5288.5601197553251</v>
      </c>
      <c r="F28">
        <f t="shared" si="1"/>
        <v>5288.5</v>
      </c>
      <c r="G28">
        <f t="shared" si="2"/>
        <v>0.10833624999213498</v>
      </c>
      <c r="I28">
        <f t="shared" si="5"/>
        <v>0.10833624999213498</v>
      </c>
      <c r="O28">
        <f t="shared" ca="1" si="3"/>
        <v>5.8919806467057204E-2</v>
      </c>
      <c r="Q28" s="2">
        <f t="shared" si="4"/>
        <v>42805.017999999996</v>
      </c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2024-01-17T05:13:34Z</dcterms:modified>
</cp:coreProperties>
</file>