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2128AEA-7AA9-4C77-8000-09712894400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O21" i="1"/>
  <c r="S21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<sst xmlns="http://schemas.openxmlformats.org/spreadsheetml/2006/main" count="56" uniqueCount="52">
  <si>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</si>
  <si>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</si>
  <si>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</si>
  <si>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</si>
  <si>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</si>
  <si>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</si>
  <si>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</si>
  <si>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</si>
  <si>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</si>
  <si>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</si>
  <si>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</si>
  <si>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</si>
  <si>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</si>
  <si>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</si>
  <si>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</si>
  <si>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</si>
  <si>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</si>
  <si>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</si>
  <si>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</si>
  <si>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</si>
  <si>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</si>
  <si>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</si>
  <si>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</si>
  <si>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</si>
  <si>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</si>
  <si>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</si>
  <si>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</si>
  <si>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</si>
  <si>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</si>
  <si>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</si>
  <si>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</si>
  <si>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</si>
  <si>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</si>
  <si>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</si>
  <si>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</si>
  <si>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</si>
  <si>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</si>
  <si>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</si>
  <si>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</si>
  <si>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</si>
  <si>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</si>
  <si>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</si>
  <si>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RV Vel</t>
  </si>
  <si>
    <t>RV Vel / GSC 8174-0351</t>
  </si>
  <si>
    <t>Vel_RV.xls</t>
  </si>
  <si>
    <t>EA</t>
  </si>
  <si>
    <t>Vel</t>
  </si>
  <si>
    <t>G8174-0351</t>
  </si>
  <si>
    <t>Malkov</t>
  </si>
  <si>
    <t>VSS_2013-01-28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</si>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</sst>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EE-44EA-81CC-0BD4A190A9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-0.22546380000130739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EE-44EA-81CC-0BD4A190A9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EE-44EA-81CC-0BD4A190A9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EE-44EA-81CC-0BD4A190A9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EE-44EA-81CC-0BD4A190A9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EE-44EA-81CC-0BD4A190A9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EE-44EA-81CC-0BD4A190A9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-0.22546380000130739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EE-44EA-81CC-0BD4A190A9D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EE-44EA-81CC-0BD4A190A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529288"/>
        <c:axId val="1"/>
      </c:scatterChart>
      <c:valAx>
        <c:axId val="693529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529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A9436C-6ABA-9C81-5A80-6BABE8171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5: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23</v>
      </c>
      <c r="B2" t="s">
        <v>45</v>
      </c>
      <c r="C2" s="31" t="s">
        <v>41</v>
      </c>
      <c r="D2" s="3" t="s">
        <v>46</v>
      </c>
      <c r="E2" s="32" t="s">
        <v>42</v>
      </c>
      <c r="F2" t="s">
        <v>47</v>
      </c>
    </row>
    <row r="3" spans="1:7" ht="13.5" thickBot="1" x14ac:dyDescent="0.25">
      <c r="E3" t="s">
        <v>47</v>
      </c>
    </row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29231.739000000001</v>
      </c>
      <c r="D7" s="30" t="s">
        <v>48</v>
      </c>
    </row>
    <row r="8" spans="1:7" x14ac:dyDescent="0.2">
      <c r="A8" t="s">
        <v>3</v>
      </c>
      <c r="C8" s="36">
        <v>4.8210985199999996</v>
      </c>
      <c r="D8" s="30" t="s">
        <v>48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-4.0514609164655417E-5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60326.761105555554</v>
      </c>
    </row>
    <row r="15" spans="1:7" x14ac:dyDescent="0.2">
      <c r="A15" s="12" t="s">
        <v>17</v>
      </c>
      <c r="B15" s="10"/>
      <c r="C15" s="13">
        <f ca="1">(C7+C11)+(C8+C12)*INT(MAX(F21:F3533))</f>
        <v>56060.926800000001</v>
      </c>
      <c r="D15" s="14" t="s">
        <v>38</v>
      </c>
      <c r="E15" s="15">
        <f ca="1">ROUND(2*(E14-$C$7)/$C$8,0)/2+E13</f>
        <v>6451</v>
      </c>
    </row>
    <row r="16" spans="1:7" x14ac:dyDescent="0.2">
      <c r="A16" s="16" t="s">
        <v>4</v>
      </c>
      <c r="B16" s="10"/>
      <c r="C16" s="17">
        <f ca="1">+C8+C12</f>
        <v>4.8210580053908352</v>
      </c>
      <c r="D16" s="14" t="s">
        <v>39</v>
      </c>
      <c r="E16" s="24">
        <f ca="1">ROUND(2*(E14-$C$15)/$C$16,0)/2+E13</f>
        <v>886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45314.28002610962</v>
      </c>
    </row>
    <row r="18" spans="1:19" ht="14.25" thickTop="1" thickBot="1" x14ac:dyDescent="0.25">
      <c r="A18" s="16" t="s">
        <v>5</v>
      </c>
      <c r="B18" s="10"/>
      <c r="C18" s="19">
        <f ca="1">+C15</f>
        <v>56060.926800000001</v>
      </c>
      <c r="D18" s="20">
        <f ca="1">+C16</f>
        <v>4.8210580053908352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Malkov</v>
      </c>
      <c r="C21" s="8">
        <f>C$7</f>
        <v>29231.739000000001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14213.239000000001</v>
      </c>
      <c r="S21">
        <f ca="1">+(O21-G21)^2</f>
        <v>0</v>
      </c>
    </row>
    <row r="22" spans="1:19" x14ac:dyDescent="0.2">
      <c r="A22" s="33" t="s">
        <v>49</v>
      </c>
      <c r="B22" s="34" t="s">
        <v>50</v>
      </c>
      <c r="C22" s="35">
        <v>56060.926800000001</v>
      </c>
      <c r="D22" s="35">
        <v>4.0000000000000002E-4</v>
      </c>
      <c r="E22">
        <f>+(C22-C$7)/C$8</f>
        <v>5564.9532339364023</v>
      </c>
      <c r="F22">
        <f>ROUND(2*E22,0)/2</f>
        <v>5565</v>
      </c>
      <c r="G22">
        <f>+C22-(C$7+F22*C$8)</f>
        <v>-0.22546380000130739</v>
      </c>
      <c r="I22">
        <f>+G22</f>
        <v>-0.22546380000130739</v>
      </c>
      <c r="O22">
        <f ca="1">+C$11+C$12*$F22</f>
        <v>-0.22546380000130739</v>
      </c>
      <c r="Q22" s="2">
        <f>+C22-15018.5</f>
        <v>41042.426800000001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2024-01-17T05:15:59Z</dcterms:modified>
</cp:coreProperties>
</file>