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50CC2DA-43CF-48F9-A714-B6461EE2C914}" xr6:coauthVersionLast="47" xr6:coauthVersionMax="47" xr10:uidLastSave="{00000000-0000-0000-0000-000000000000}"/>
  <bookViews>
    <workbookView xWindow="13830" yWindow="900" windowWidth="14250" windowHeight="141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<sst xmlns="http://schemas.openxmlformats.org/spreadsheetml/2006/main" count="53" uniqueCount="50">
  <si>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</si>
  <si>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</si>
  <si>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</si>
  <si>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</si>
  <si>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</si>
  <si>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</si>
  <si>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</si>
  <si>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</si>
  <si>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</si>
  <si>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</si>
  <si>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</si>
  <si>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</si>
  <si>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</si>
  <si>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</si>
  <si>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</si>
  <si>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</si>
  <si>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</si>
  <si>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</si>
  <si>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</si>
  <si>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</si>
  <si>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</si>
  <si>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</si>
  <si>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</si>
  <si>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</si>
  <si>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</si>
  <si>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</si>
  <si>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</si>
  <si>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</si>
  <si>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</si>
  <si>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</si>
  <si>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</si>
  <si>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</si>
  <si>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</si>
  <si>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</si>
  <si>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</si>
  <si>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</si>
  <si>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</si>
  <si>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</si>
  <si>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</si>
  <si>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</si>
  <si>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</si>
  <si>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</si>
  <si>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</si>
  <si>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</si>
  <si>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</si>
  <si>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</si>
  <si>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</si>
  <si>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79</t>
  </si>
  <si>
    <t>I</t>
  </si>
  <si>
    <t>ASAS J130647-1136.9 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</si>
</sst>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2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43" fontId="19" fillId="0" borderId="0" xfId="8" applyFont="1" applyBorder="1" applyAlignment="1"/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ASAS J130647-1136.9 -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-2.1865999784495216E-2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-2.1865999784495216E-2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0.140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0" t="s">
        <v>49</v>
      </c>
      <c r="F1" s="7" t="s">
        <v>44</v>
      </c>
      <c r="G1" s="3"/>
      <c r="H1" s="1"/>
      <c r="I1" s="8"/>
      <c r="J1" s="9" t="s">
        <v>42</v>
      </c>
      <c r="K1" s="2"/>
      <c r="L1" s="4"/>
      <c r="M1" s="5"/>
      <c r="N1" s="5"/>
      <c r="O1" s="6"/>
    </row>
    <row r="2" spans="1:15" ht="12.95" customHeight="1" x14ac:dyDescent="0.2">
      <c r="A2" s="11" t="s">
        <v>23</v>
      </c>
      <c r="B2" s="37" t="s">
        <v>45</v>
      </c>
      <c r="C2" s="12"/>
      <c r="D2" s="13"/>
    </row>
    <row r="4" spans="1:15" ht="12.95" customHeight="1" x14ac:dyDescent="0.2">
      <c r="A4" s="14" t="s">
        <v>0</v>
      </c>
      <c r="C4" s="13" t="s">
        <v>37</v>
      </c>
      <c r="D4" s="13" t="s">
        <v>37</v>
      </c>
    </row>
    <row r="5" spans="1:15" ht="12.95" customHeight="1" x14ac:dyDescent="0.2">
      <c r="A5" s="15" t="s">
        <v>28</v>
      </c>
      <c r="C5" s="16">
        <v>-9.5</v>
      </c>
      <c r="D5" s="11" t="s">
        <v>29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17">
        <v>54337.476000000002</v>
      </c>
      <c r="D7" s="18" t="s">
        <v>46</v>
      </c>
    </row>
    <row r="8" spans="1:15" ht="12.95" customHeight="1" x14ac:dyDescent="0.2">
      <c r="A8" s="11" t="s">
        <v>3</v>
      </c>
      <c r="C8" s="17">
        <v>0.453262</v>
      </c>
      <c r="D8" s="18" t="s">
        <v>46</v>
      </c>
    </row>
    <row r="9" spans="1:15" ht="12.95" customHeight="1" x14ac:dyDescent="0.2">
      <c r="A9" s="19" t="s">
        <v>32</v>
      </c>
      <c r="B9" s="20">
        <v>21</v>
      </c>
      <c r="C9" s="21"/>
      <c r="D9" s="22"/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11" t="s">
        <v>15</v>
      </c>
      <c r="C11" s="22">
        <f ca="1">INTERCEPT(INDIRECT($G$11):G992,INDIRECT($F$11):F992)</f>
        <v>0</v>
      </c>
      <c r="D11" s="13"/>
      <c r="F11" s="11" t="str">
        <f>"F"&amp;B9</f>
        <v>F21</v>
      </c>
      <c r="G11" s="11" t="str">
        <f>"G"&amp;B9</f>
        <v>G21</v>
      </c>
    </row>
    <row r="12" spans="1:15" ht="12.95" customHeight="1" x14ac:dyDescent="0.2">
      <c r="A12" s="11" t="s">
        <v>16</v>
      </c>
      <c r="C12" s="22">
        <f ca="1">SLOPE(INDIRECT($G$11):G992,INDIRECT($F$11):F992)</f>
        <v>-1.8463227040863984E-6</v>
      </c>
      <c r="D12" s="13"/>
    </row>
    <row r="13" spans="1:15" ht="12.95" customHeight="1" x14ac:dyDescent="0.2">
      <c r="A13" s="11" t="s">
        <v>18</v>
      </c>
      <c r="C13" s="13" t="s">
        <v>13</v>
      </c>
    </row>
    <row r="14" spans="1:15" ht="12.95" customHeight="1" x14ac:dyDescent="0.2">
      <c r="E14" s="24" t="s">
        <v>34</v>
      </c>
      <c r="F14" s="25">
        <v>1</v>
      </c>
    </row>
    <row r="15" spans="1:15" ht="12.95" customHeight="1" x14ac:dyDescent="0.2">
      <c r="A15" s="26" t="s">
        <v>17</v>
      </c>
      <c r="C15" s="27">
        <f ca="1">(C7+C11)+(C8+C12)*INT(MAX(F21:F3533))</f>
        <v>59705.43600000022</v>
      </c>
      <c r="E15" s="24" t="s">
        <v>30</v>
      </c>
      <c r="F15" s="28">
        <f ca="1">NOW()+15018.5+$C$5/24</f>
        <v>60212.842521874998</v>
      </c>
    </row>
    <row r="16" spans="1:15" ht="12.95" customHeight="1" x14ac:dyDescent="0.2">
      <c r="A16" s="14" t="s">
        <v>4</v>
      </c>
      <c r="C16" s="28">
        <f ca="1">+C8+C12</f>
        <v>0.45326015367729589</v>
      </c>
      <c r="E16" s="24" t="s">
        <v>35</v>
      </c>
      <c r="F16" s="29">
        <f ca="1">ROUND(2*(F15-$C$7)/$C$8,0)/2+F14</f>
        <v>12963.5</v>
      </c>
    </row>
    <row r="17" spans="1:21" ht="12.95" customHeight="1" thickBot="1" x14ac:dyDescent="0.25">
      <c r="A17" s="24" t="s">
        <v>27</v>
      </c>
      <c r="C17" s="11">
        <f>COUNT(C21:C2191)</f>
        <v>2</v>
      </c>
      <c r="E17" s="24" t="s">
        <v>36</v>
      </c>
      <c r="F17" s="22">
        <f ca="1">ROUND(2*(F15-$C$15)/$C$16,0)/2+F14</f>
        <v>1120.5</v>
      </c>
    </row>
    <row r="18" spans="1:21" ht="12.95" customHeight="1" thickTop="1" thickBot="1" x14ac:dyDescent="0.25">
      <c r="A18" s="14" t="s">
        <v>5</v>
      </c>
      <c r="C18" s="30">
        <f ca="1">+C15</f>
        <v>59705.43600000022</v>
      </c>
      <c r="D18" s="31">
        <f ca="1">+C16</f>
        <v>0.45326015367729589</v>
      </c>
      <c r="E18" s="24" t="s">
        <v>31</v>
      </c>
      <c r="F18" s="32">
        <f ca="1">+$C$15+$C$16*F17-15018.5-$C$5/24</f>
        <v>45195.209835528964</v>
      </c>
    </row>
    <row r="19" spans="1:21" ht="12.95" customHeight="1" thickTop="1" x14ac:dyDescent="0.2">
      <c r="F19" s="11" t="s">
        <v>43</v>
      </c>
    </row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38</v>
      </c>
      <c r="I20" s="33" t="s">
        <v>39</v>
      </c>
      <c r="J20" s="33" t="s">
        <v>40</v>
      </c>
      <c r="K20" s="33" t="s">
        <v>41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3" t="s">
        <v>14</v>
      </c>
      <c r="U20" s="35" t="s">
        <v>33</v>
      </c>
    </row>
    <row r="21" spans="1:21" ht="12.95" customHeight="1" x14ac:dyDescent="0.2">
      <c r="A21" s="11" t="str">
        <f>D7</f>
        <v>VSX</v>
      </c>
      <c r="C21" s="17">
        <f>C$7</f>
        <v>54337.476000000002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0</v>
      </c>
      <c r="Q21" s="36">
        <f>+C21-15018.5</f>
        <v>39318.976000000002</v>
      </c>
    </row>
    <row r="22" spans="1:21" ht="12.95" customHeight="1" x14ac:dyDescent="0.2">
      <c r="A22" s="38" t="s">
        <v>47</v>
      </c>
      <c r="B22" s="39" t="s">
        <v>48</v>
      </c>
      <c r="C22" s="40">
        <v>59705.43600000022</v>
      </c>
      <c r="D22" s="41">
        <v>7.0000000000000001E-3</v>
      </c>
      <c r="E22" s="11">
        <f>+(C22-C$7)/C$8</f>
        <v>11842.951758586021</v>
      </c>
      <c r="F22" s="11">
        <f>ROUND(2*E22,0)/2</f>
        <v>11843</v>
      </c>
      <c r="G22" s="11">
        <f>+C22-(C$7+F22*C$8)</f>
        <v>-2.1865999784495216E-2</v>
      </c>
      <c r="K22" s="11">
        <f>+G22</f>
        <v>-2.1865999784495216E-2</v>
      </c>
      <c r="O22" s="11">
        <f ca="1">+C$11+C$12*$F22</f>
        <v>-2.1865999784495216E-2</v>
      </c>
      <c r="Q22" s="36">
        <f>+C22-15018.5</f>
        <v>44686.93600000022</v>
      </c>
    </row>
    <row r="23" spans="1:21" ht="12.95" customHeight="1" x14ac:dyDescent="0.2">
      <c r="C23" s="17"/>
      <c r="D23" s="17"/>
      <c r="Q23" s="36"/>
    </row>
    <row r="24" spans="1:21" ht="12.95" customHeight="1" x14ac:dyDescent="0.2">
      <c r="C24" s="17"/>
      <c r="D24" s="17"/>
      <c r="Q24" s="36"/>
    </row>
    <row r="25" spans="1:21" ht="12.95" customHeight="1" x14ac:dyDescent="0.2">
      <c r="C25" s="17"/>
      <c r="D25" s="17"/>
      <c r="Q25" s="36"/>
    </row>
    <row r="26" spans="1:21" ht="12.95" customHeight="1" x14ac:dyDescent="0.2">
      <c r="C26" s="17"/>
      <c r="D26" s="17"/>
      <c r="Q26" s="36"/>
    </row>
    <row r="27" spans="1:21" ht="12.95" customHeight="1" x14ac:dyDescent="0.2">
      <c r="C27" s="17"/>
      <c r="D27" s="17"/>
      <c r="Q27" s="36"/>
    </row>
    <row r="28" spans="1:21" ht="12.95" customHeight="1" x14ac:dyDescent="0.2">
      <c r="C28" s="17"/>
      <c r="D28" s="17"/>
      <c r="Q28" s="36"/>
    </row>
    <row r="29" spans="1:21" ht="12.95" customHeight="1" x14ac:dyDescent="0.2">
      <c r="C29" s="17"/>
      <c r="D29" s="17"/>
      <c r="Q29" s="36"/>
    </row>
    <row r="30" spans="1:21" ht="12.95" customHeight="1" x14ac:dyDescent="0.2">
      <c r="C30" s="17"/>
      <c r="D30" s="17"/>
      <c r="Q30" s="36"/>
    </row>
    <row r="31" spans="1:21" ht="12.95" customHeight="1" x14ac:dyDescent="0.2">
      <c r="C31" s="17"/>
      <c r="D31" s="17"/>
      <c r="Q31" s="36"/>
    </row>
    <row r="32" spans="1:21" ht="12.95" customHeight="1" x14ac:dyDescent="0.2">
      <c r="C32" s="17"/>
      <c r="D32" s="17"/>
      <c r="Q32" s="36"/>
    </row>
    <row r="33" spans="3:17" ht="12.95" customHeight="1" x14ac:dyDescent="0.2">
      <c r="C33" s="17"/>
      <c r="D33" s="17"/>
      <c r="Q33" s="36"/>
    </row>
    <row r="34" spans="3:17" ht="12.95" customHeight="1" x14ac:dyDescent="0.2">
      <c r="C34" s="17"/>
      <c r="D34" s="17"/>
    </row>
    <row r="35" spans="3:17" ht="12.95" customHeight="1" x14ac:dyDescent="0.2">
      <c r="C35" s="17"/>
      <c r="D35" s="17"/>
    </row>
    <row r="36" spans="3:17" ht="12.95" customHeight="1" x14ac:dyDescent="0.2">
      <c r="C36" s="17"/>
      <c r="D36" s="17"/>
    </row>
    <row r="37" spans="3:17" ht="12.95" customHeight="1" x14ac:dyDescent="0.2">
      <c r="C37" s="17"/>
      <c r="D37" s="17"/>
    </row>
    <row r="38" spans="3:17" ht="12.95" customHeight="1" x14ac:dyDescent="0.2">
      <c r="C38" s="17"/>
      <c r="D38" s="17"/>
    </row>
    <row r="39" spans="3:17" ht="12.95" customHeight="1" x14ac:dyDescent="0.2">
      <c r="C39" s="17"/>
      <c r="D39" s="17"/>
    </row>
    <row r="40" spans="3:17" ht="12.95" customHeight="1" x14ac:dyDescent="0.2">
      <c r="C40" s="17"/>
      <c r="D40" s="17"/>
    </row>
    <row r="41" spans="3:17" ht="12.95" customHeight="1" x14ac:dyDescent="0.2">
      <c r="C41" s="17"/>
      <c r="D41" s="17"/>
    </row>
    <row r="42" spans="3:17" ht="12.95" customHeight="1" x14ac:dyDescent="0.2">
      <c r="C42" s="17"/>
      <c r="D42" s="17"/>
    </row>
    <row r="43" spans="3:17" ht="12.95" customHeight="1" x14ac:dyDescent="0.2">
      <c r="C43" s="17"/>
      <c r="D43" s="17"/>
    </row>
    <row r="44" spans="3:17" ht="12.95" customHeight="1" x14ac:dyDescent="0.2">
      <c r="C44" s="17"/>
      <c r="D44" s="17"/>
    </row>
    <row r="45" spans="3:17" ht="12.95" customHeight="1" x14ac:dyDescent="0.2">
      <c r="C45" s="17"/>
      <c r="D45" s="17"/>
    </row>
    <row r="46" spans="3:17" ht="12.95" customHeight="1" x14ac:dyDescent="0.2">
      <c r="C46" s="17"/>
      <c r="D46" s="17"/>
    </row>
    <row r="47" spans="3:17" ht="12.95" customHeight="1" x14ac:dyDescent="0.2">
      <c r="C47" s="17"/>
      <c r="D47" s="17"/>
    </row>
    <row r="48" spans="3:17" ht="12.95" customHeight="1" x14ac:dyDescent="0.2">
      <c r="C48" s="17"/>
      <c r="D48" s="17"/>
    </row>
    <row r="49" spans="3:4" ht="12.95" customHeight="1" x14ac:dyDescent="0.2">
      <c r="C49" s="17"/>
      <c r="D49" s="17"/>
    </row>
    <row r="50" spans="3:4" ht="12.95" customHeight="1" x14ac:dyDescent="0.2">
      <c r="C50" s="17"/>
      <c r="D50" s="17"/>
    </row>
    <row r="51" spans="3:4" ht="12.95" customHeight="1" x14ac:dyDescent="0.2">
      <c r="C51" s="17"/>
      <c r="D51" s="17"/>
    </row>
    <row r="52" spans="3:4" ht="12.95" customHeight="1" x14ac:dyDescent="0.2">
      <c r="C52" s="17"/>
      <c r="D52" s="17"/>
    </row>
    <row r="53" spans="3:4" ht="12.95" customHeight="1" x14ac:dyDescent="0.2">
      <c r="C53" s="17"/>
      <c r="D53" s="17"/>
    </row>
    <row r="54" spans="3:4" ht="12.95" customHeight="1" x14ac:dyDescent="0.2">
      <c r="C54" s="17"/>
      <c r="D54" s="17"/>
    </row>
    <row r="55" spans="3:4" ht="12.95" customHeight="1" x14ac:dyDescent="0.2">
      <c r="C55" s="17"/>
      <c r="D55" s="17"/>
    </row>
    <row r="56" spans="3:4" ht="12.95" customHeight="1" x14ac:dyDescent="0.2">
      <c r="C56" s="17"/>
      <c r="D56" s="17"/>
    </row>
    <row r="57" spans="3:4" ht="12.95" customHeight="1" x14ac:dyDescent="0.2">
      <c r="C57" s="17"/>
      <c r="D57" s="17"/>
    </row>
    <row r="58" spans="3:4" ht="12.95" customHeight="1" x14ac:dyDescent="0.2">
      <c r="C58" s="17"/>
      <c r="D58" s="17"/>
    </row>
    <row r="59" spans="3:4" ht="12.95" customHeight="1" x14ac:dyDescent="0.2">
      <c r="C59" s="17"/>
      <c r="D59" s="17"/>
    </row>
    <row r="60" spans="3:4" ht="12.95" customHeight="1" x14ac:dyDescent="0.2">
      <c r="C60" s="17"/>
      <c r="D60" s="17"/>
    </row>
    <row r="61" spans="3:4" ht="12.95" customHeight="1" x14ac:dyDescent="0.2">
      <c r="C61" s="17"/>
      <c r="D61" s="17"/>
    </row>
    <row r="62" spans="3:4" ht="12.95" customHeight="1" x14ac:dyDescent="0.2">
      <c r="C62" s="17"/>
      <c r="D62" s="17"/>
    </row>
    <row r="63" spans="3:4" ht="12.95" customHeight="1" x14ac:dyDescent="0.2">
      <c r="C63" s="17"/>
      <c r="D63" s="17"/>
    </row>
    <row r="64" spans="3:4" ht="12.95" customHeight="1" x14ac:dyDescent="0.2">
      <c r="C64" s="17"/>
      <c r="D64" s="17"/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2023-09-25T08:13:13Z</dcterms:modified>
</cp:coreProperties>
</file>