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A336FB7-C932-4892-AB06-F5AFCC803C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 s="1"/>
  <c r="J26" i="1" s="1"/>
  <c r="Q26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6" i="1" l="1"/>
  <c r="S26" i="1" s="1"/>
  <c r="O25" i="1"/>
  <c r="S25" i="1" s="1"/>
  <c r="C15" i="1"/>
  <c r="O21" i="1"/>
  <c r="S21" i="1" s="1"/>
  <c r="O23" i="1"/>
  <c r="S23" i="1" s="1"/>
  <c r="O22" i="1"/>
  <c r="S22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<sst xmlns="http://schemas.openxmlformats.org/spreadsheetml/2006/main" count="62" uniqueCount="54">
  <si>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</si>
  <si>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</si>
  <si>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</si>
  <si>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</si>
  <si>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</si>
  <si>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</si>
  <si>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</si>
  <si>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</si>
  <si>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</si>
  <si>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</si>
  <si>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</si>
  <si>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</si>
  <si>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</si>
  <si>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</si>
  <si>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</si>
  <si>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</si>
  <si>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</si>
  <si>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</si>
  <si>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</si>
  <si>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</si>
  <si>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</si>
  <si>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</si>
  <si>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</si>
  <si>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</si>
  <si>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</si>
  <si>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</si>
  <si>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</si>
  <si>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</si>
  <si>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</si>
  <si>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</si>
  <si>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</si>
  <si>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</si>
  <si>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</si>
  <si>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</si>
  <si>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</si>
  <si>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</si>
  <si>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</si>
  <si>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</si>
  <si>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</si>
  <si>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</si>
  <si>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</si>
  <si>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</si>
  <si>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G0317-0161</t>
  </si>
  <si>
    <t>IBVS 5992</t>
  </si>
  <si>
    <t>I</t>
  </si>
  <si>
    <t>IBVS 6029</t>
  </si>
  <si>
    <t>II</t>
  </si>
  <si>
    <t>G0317-0161_Vir.xls</t>
  </si>
  <si>
    <t>ED</t>
  </si>
  <si>
    <t>Vir</t>
  </si>
  <si>
    <t>VSX</t>
  </si>
  <si>
    <t>OEJV 234</t>
  </si>
  <si>
    <t>V0722 Vir / GSC 0317-0161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</si>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</sst>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V0722 Vir / GSC 0317-0161 -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18-46A0-B206-EDEF05843B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18-46A0-B206-EDEF05843B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-8.020000001124572E-3</c:v>
                </c:pt>
                <c:pt idx="2">
                  <c:v>-7.6249999983701855E-3</c:v>
                </c:pt>
                <c:pt idx="3">
                  <c:v>-6.4599999968777411E-3</c:v>
                </c:pt>
                <c:pt idx="4">
                  <c:v>-5.9200000032433309E-3</c:v>
                </c:pt>
                <c:pt idx="5">
                  <c:v>-0.12359999999898719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18-46A0-B206-EDEF05843B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18-46A0-B206-EDEF05843B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18-46A0-B206-EDEF05843B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18-46A0-B206-EDEF05843B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8.9999999999999998E-4</c:v>
                  </c:pt>
                  <c:pt idx="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18-46A0-B206-EDEF05843B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0.11595983648217245</c:v>
                </c:pt>
                <c:pt idx="1">
                  <c:v>1.4884567346875738E-3</c:v>
                </c:pt>
                <c:pt idx="2">
                  <c:v>-9.4393943229611477E-3</c:v>
                </c:pt>
                <c:pt idx="3">
                  <c:v>-9.4679265711534455E-3</c:v>
                </c:pt>
                <c:pt idx="4">
                  <c:v>-1.1636377433767831E-2</c:v>
                </c:pt>
                <c:pt idx="5">
                  <c:v>-0.12256975840540821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18-46A0-B206-EDEF05843B9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2006</c:v>
                </c:pt>
                <c:pt idx="2">
                  <c:v>2197.5</c:v>
                </c:pt>
                <c:pt idx="3">
                  <c:v>2198</c:v>
                </c:pt>
                <c:pt idx="4">
                  <c:v>2236</c:v>
                </c:pt>
                <c:pt idx="5">
                  <c:v>4180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18-46A0-B206-EDEF0584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676192"/>
        <c:axId val="1"/>
      </c:scatterChart>
      <c:valAx>
        <c:axId val="707676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676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AB20AE-DC41-94DB-7573-04A48BF33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7" t="s">
        <v>52</v>
      </c>
      <c r="E1" t="s">
        <v>47</v>
      </c>
    </row>
    <row r="2" spans="1:7" s="6" customFormat="1" ht="12.95" customHeight="1" x14ac:dyDescent="0.2">
      <c r="A2" s="6" t="s">
        <v>23</v>
      </c>
      <c r="B2" s="6" t="s">
        <v>48</v>
      </c>
      <c r="C2" s="7" t="s">
        <v>41</v>
      </c>
      <c r="D2" s="8" t="s">
        <v>49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51917.18</v>
      </c>
      <c r="D7" s="13" t="s">
        <v>50</v>
      </c>
    </row>
    <row r="8" spans="1:7" s="6" customFormat="1" ht="12.95" customHeight="1" x14ac:dyDescent="0.2">
      <c r="A8" s="6" t="s">
        <v>3</v>
      </c>
      <c r="C8" s="12">
        <v>1.8642700000000001</v>
      </c>
      <c r="D8" s="13" t="s">
        <v>50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19</v>
      </c>
      <c r="D10" s="16" t="s">
        <v>20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0.11595983648217245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-5.7064496384588674E-5</v>
      </c>
      <c r="D12" s="8"/>
    </row>
    <row r="13" spans="1:7" s="6" customFormat="1" ht="12.95" customHeight="1" x14ac:dyDescent="0.2">
      <c r="A13" s="6" t="s">
        <v>18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60312.706526504626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59709.706030241592</v>
      </c>
      <c r="D15" s="19" t="s">
        <v>38</v>
      </c>
      <c r="E15" s="20">
        <f ca="1">ROUND(2*(E14-$C$7)/$C$8,0)/2+E13</f>
        <v>4504.5</v>
      </c>
    </row>
    <row r="16" spans="1:7" s="6" customFormat="1" ht="12.95" customHeight="1" x14ac:dyDescent="0.2">
      <c r="A16" s="9" t="s">
        <v>4</v>
      </c>
      <c r="C16" s="23">
        <f ca="1">+C8+C12</f>
        <v>1.8642129355036154</v>
      </c>
      <c r="D16" s="19" t="s">
        <v>39</v>
      </c>
      <c r="E16" s="17">
        <f ca="1">ROUND(2*(E14-$C$15)/$C$16,0)/2+E13</f>
        <v>324.5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45296.538961145852</v>
      </c>
    </row>
    <row r="18" spans="1:19" s="6" customFormat="1" ht="12.95" customHeight="1" thickTop="1" thickBot="1" x14ac:dyDescent="0.25">
      <c r="A18" s="9" t="s">
        <v>5</v>
      </c>
      <c r="C18" s="25">
        <f ca="1">+C15</f>
        <v>59709.706030241592</v>
      </c>
      <c r="D18" s="26">
        <f ca="1">+C16</f>
        <v>1.8642129355036154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5.2121343889388876E-2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28</v>
      </c>
      <c r="J20" s="30" t="s">
        <v>53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51917.18</v>
      </c>
      <c r="D21" s="12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 t="shared" ref="H21:H26" si="3">+G21</f>
        <v>0</v>
      </c>
      <c r="O21" s="6">
        <f t="shared" ref="O21:O26" ca="1" si="4">+C$11+C$12*$F21</f>
        <v>0.11595983648217245</v>
      </c>
      <c r="Q21" s="33">
        <f t="shared" ref="Q21:Q26" si="5">+C21-15018.5</f>
        <v>36898.68</v>
      </c>
      <c r="S21" s="6">
        <f t="shared" ref="S21:S26" ca="1" si="6">+(O21-G21)^2</f>
        <v>1.3446683676972174E-2</v>
      </c>
    </row>
    <row r="22" spans="1:19" s="6" customFormat="1" ht="12.95" customHeight="1" x14ac:dyDescent="0.2">
      <c r="A22" s="3" t="s">
        <v>43</v>
      </c>
      <c r="B22" s="4" t="s">
        <v>44</v>
      </c>
      <c r="C22" s="3">
        <v>55656.897599999997</v>
      </c>
      <c r="D22" s="3">
        <v>2.0000000000000001E-4</v>
      </c>
      <c r="E22" s="6">
        <f t="shared" si="0"/>
        <v>2005.9956980480274</v>
      </c>
      <c r="F22" s="6">
        <f t="shared" si="1"/>
        <v>2006</v>
      </c>
      <c r="G22" s="6">
        <f t="shared" si="2"/>
        <v>-8.020000001124572E-3</v>
      </c>
      <c r="J22" s="6">
        <f>+G22</f>
        <v>-8.020000001124572E-3</v>
      </c>
      <c r="O22" s="6">
        <f t="shared" ca="1" si="4"/>
        <v>1.4884567346875738E-3</v>
      </c>
      <c r="Q22" s="33">
        <f t="shared" si="5"/>
        <v>40638.397599999997</v>
      </c>
      <c r="S22" s="6">
        <f t="shared" ca="1" si="6"/>
        <v>9.0410749496811372E-5</v>
      </c>
    </row>
    <row r="23" spans="1:19" s="6" customFormat="1" ht="12.95" customHeight="1" x14ac:dyDescent="0.2">
      <c r="A23" s="3" t="s">
        <v>45</v>
      </c>
      <c r="B23" s="4" t="s">
        <v>46</v>
      </c>
      <c r="C23" s="3">
        <v>56013.905700000003</v>
      </c>
      <c r="D23" s="3">
        <v>2.9999999999999997E-4</v>
      </c>
      <c r="E23" s="6">
        <f t="shared" si="0"/>
        <v>2197.4959099272114</v>
      </c>
      <c r="F23" s="6">
        <f t="shared" si="1"/>
        <v>2197.5</v>
      </c>
      <c r="G23" s="6">
        <f t="shared" si="2"/>
        <v>-7.6249999983701855E-3</v>
      </c>
      <c r="J23" s="6">
        <f>+G23</f>
        <v>-7.6249999983701855E-3</v>
      </c>
      <c r="O23" s="6">
        <f t="shared" ca="1" si="4"/>
        <v>-9.4393943229611477E-3</v>
      </c>
      <c r="Q23" s="33">
        <f t="shared" si="5"/>
        <v>40995.405700000003</v>
      </c>
      <c r="S23" s="6">
        <f t="shared" ca="1" si="6"/>
        <v>3.2920267651078938E-6</v>
      </c>
    </row>
    <row r="24" spans="1:19" s="6" customFormat="1" ht="12.95" customHeight="1" x14ac:dyDescent="0.2">
      <c r="A24" s="3" t="s">
        <v>45</v>
      </c>
      <c r="B24" s="4" t="s">
        <v>44</v>
      </c>
      <c r="C24" s="3">
        <v>56014.839</v>
      </c>
      <c r="D24" s="3">
        <v>1E-3</v>
      </c>
      <c r="E24" s="6">
        <f t="shared" si="0"/>
        <v>2197.9965348366918</v>
      </c>
      <c r="F24" s="6">
        <f t="shared" si="1"/>
        <v>2198</v>
      </c>
      <c r="G24" s="6">
        <f t="shared" si="2"/>
        <v>-6.4599999968777411E-3</v>
      </c>
      <c r="J24" s="6">
        <f>+G24</f>
        <v>-6.4599999968777411E-3</v>
      </c>
      <c r="O24" s="6">
        <f t="shared" ca="1" si="4"/>
        <v>-9.4679265711534455E-3</v>
      </c>
      <c r="Q24" s="33">
        <f t="shared" si="5"/>
        <v>40996.339</v>
      </c>
      <c r="S24" s="6">
        <f t="shared" ca="1" si="6"/>
        <v>9.0476222762339745E-6</v>
      </c>
    </row>
    <row r="25" spans="1:19" s="6" customFormat="1" ht="12.95" customHeight="1" x14ac:dyDescent="0.2">
      <c r="A25" s="3" t="s">
        <v>45</v>
      </c>
      <c r="B25" s="4" t="s">
        <v>44</v>
      </c>
      <c r="C25" s="3">
        <v>56085.681799999998</v>
      </c>
      <c r="D25" s="3">
        <v>8.9999999999999998E-4</v>
      </c>
      <c r="E25" s="6">
        <f t="shared" si="0"/>
        <v>2235.9968244943052</v>
      </c>
      <c r="F25" s="6">
        <f t="shared" si="1"/>
        <v>2236</v>
      </c>
      <c r="G25" s="6">
        <f t="shared" si="2"/>
        <v>-5.9200000032433309E-3</v>
      </c>
      <c r="J25" s="6">
        <f>+G25</f>
        <v>-5.9200000032433309E-3</v>
      </c>
      <c r="O25" s="6">
        <f t="shared" ca="1" si="4"/>
        <v>-1.1636377433767831E-2</v>
      </c>
      <c r="Q25" s="33">
        <f t="shared" si="5"/>
        <v>41067.181799999998</v>
      </c>
      <c r="S25" s="6">
        <f t="shared" ca="1" si="6"/>
        <v>3.2676970928209878E-5</v>
      </c>
    </row>
    <row r="26" spans="1:19" s="6" customFormat="1" ht="12.95" customHeight="1" x14ac:dyDescent="0.2">
      <c r="A26" s="5" t="s">
        <v>51</v>
      </c>
      <c r="B26" s="34" t="s">
        <v>44</v>
      </c>
      <c r="C26" s="35">
        <v>59709.705000000002</v>
      </c>
      <c r="D26" s="36">
        <v>2.0000000000000001E-4</v>
      </c>
      <c r="E26" s="6">
        <f t="shared" si="0"/>
        <v>4179.93370059058</v>
      </c>
      <c r="F26" s="6">
        <f t="shared" si="1"/>
        <v>4180</v>
      </c>
      <c r="G26" s="6">
        <f t="shared" si="2"/>
        <v>-0.12359999999898719</v>
      </c>
      <c r="J26" s="6">
        <f>+G26</f>
        <v>-0.12359999999898719</v>
      </c>
      <c r="O26" s="6">
        <f t="shared" ca="1" si="4"/>
        <v>-0.12256975840540821</v>
      </c>
      <c r="Q26" s="33">
        <f t="shared" si="5"/>
        <v>44691.205000000002</v>
      </c>
      <c r="S26" s="6">
        <f t="shared" ca="1" si="6"/>
        <v>1.0613977411401538E-6</v>
      </c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2024-01-03T03:57:23Z</dcterms:modified>
</cp:coreProperties>
</file>