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856D770-5865-439A-9B49-128FF84BF8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<sst xmlns="http://schemas.openxmlformats.org/spreadsheetml/2006/main" count="53" uniqueCount="50">
  <si>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</si>
  <si>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</si>
  <si>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</si>
  <si>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</si>
  <si>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</si>
  <si>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</si>
  <si>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</si>
  <si>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</si>
  <si>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</si>
  <si>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</si>
  <si>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</si>
  <si>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</si>
  <si>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</si>
  <si>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</si>
  <si>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</si>
  <si>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</si>
  <si>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</si>
  <si>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</si>
  <si>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</si>
  <si>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</si>
  <si>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</si>
  <si>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</si>
  <si>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</si>
  <si>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</si>
  <si>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</si>
  <si>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</si>
  <si>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</si>
  <si>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</si>
  <si>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</si>
  <si>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</si>
  <si>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</si>
  <si>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</si>
  <si>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</si>
  <si>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</si>
  <si>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</si>
  <si>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</si>
  <si>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</si>
  <si>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</si>
  <si>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</si>
  <si>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</si>
  <si>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</si>
  <si>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</si>
  <si>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</si>
  <si>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</si>
  <si>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</si>
  <si>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ZTF J203206.63+244343.7 Vul</t>
  </si>
  <si>
    <t>EW</t>
  </si>
  <si>
    <t>VSX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</si>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</sst>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18" fillId="0" borderId="0" xfId="0" applyFont="1" applyAlignment="1"/>
    <xf numFmtId="0" fontId="5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4.9841000000014901E-3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4.9841000000014901E-3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7" sqref="C7:C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16.5" x14ac:dyDescent="0.25">
      <c r="A1" s="39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6" t="s">
        <v>0</v>
      </c>
      <c r="C4" s="2" t="s">
        <v>37</v>
      </c>
      <c r="D4" s="2" t="s">
        <v>37</v>
      </c>
    </row>
    <row r="5" spans="1:15" x14ac:dyDescent="0.2">
      <c r="A5" s="37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6" t="s">
        <v>1</v>
      </c>
    </row>
    <row r="7" spans="1:15" x14ac:dyDescent="0.2">
      <c r="A7" t="s">
        <v>2</v>
      </c>
      <c r="C7" s="44">
        <v>58257.9202</v>
      </c>
      <c r="D7" s="38" t="s">
        <v>47</v>
      </c>
    </row>
    <row r="8" spans="1:15" x14ac:dyDescent="0.2">
      <c r="A8" t="s">
        <v>3</v>
      </c>
      <c r="C8" s="44">
        <v>0.30175580000000002</v>
      </c>
      <c r="D8" s="38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1.2125288894298723E-6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59498.141521493737</v>
      </c>
      <c r="E15" s="10" t="s">
        <v>30</v>
      </c>
      <c r="F15" s="25">
        <f ca="1">NOW()+15018.5+$C$5/24</f>
        <v>60318.598232523145</v>
      </c>
    </row>
    <row r="16" spans="1:15" x14ac:dyDescent="0.2">
      <c r="A16" s="12" t="s">
        <v>4</v>
      </c>
      <c r="B16" s="7"/>
      <c r="C16" s="13">
        <f ca="1">+C8+C12</f>
        <v>0.30175701252888942</v>
      </c>
      <c r="E16" s="10" t="s">
        <v>35</v>
      </c>
      <c r="F16" s="11">
        <f ca="1">ROUND(2*(F15-$C$7)/$C$8,0)/2+F14</f>
        <v>6830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2720</v>
      </c>
    </row>
    <row r="18" spans="1:21" ht="14.25" thickTop="1" thickBot="1" x14ac:dyDescent="0.25">
      <c r="A18" s="12" t="s">
        <v>5</v>
      </c>
      <c r="B18" s="7"/>
      <c r="C18" s="15">
        <f ca="1">+C15</f>
        <v>59498.141521493737</v>
      </c>
      <c r="D18" s="16">
        <f ca="1">+C16</f>
        <v>0.30175701252888942</v>
      </c>
      <c r="E18" s="10" t="s">
        <v>31</v>
      </c>
      <c r="F18" s="14">
        <f ca="1">+$C$15+$C$16*F17-15018.5-$C$5/24</f>
        <v>45300.816428905651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58257.9202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43239.4202</v>
      </c>
    </row>
    <row r="22" spans="1:21" x14ac:dyDescent="0.2">
      <c r="A22" s="41" t="s">
        <v>48</v>
      </c>
      <c r="B22" s="42" t="s">
        <v>49</v>
      </c>
      <c r="C22" s="43">
        <v>59498.292399999998</v>
      </c>
      <c r="D22" s="41">
        <v>4.8999999999999998E-3</v>
      </c>
      <c r="E22">
        <f>+(C22-C$7)/C$8</f>
        <v>4110.5165169981747</v>
      </c>
      <c r="F22">
        <f>ROUND(2*E22,0)/2</f>
        <v>4110.5</v>
      </c>
      <c r="G22">
        <f>+C22-(C$7+F22*C$8)</f>
        <v>4.9841000000014901E-3</v>
      </c>
      <c r="K22">
        <f>+G22</f>
        <v>4.9841000000014901E-3</v>
      </c>
      <c r="O22">
        <f ca="1">+C$11+C$12*$F22</f>
        <v>4.9841000000014901E-3</v>
      </c>
      <c r="Q22" s="1">
        <f>+C22-15018.5</f>
        <v>44479.792399999998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2024-01-09T01:21:27Z</dcterms:modified>
</cp:coreProperties>
</file>