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2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3.xml" ContentType="application/vnd.openxmlformats-officedocument.drawing+xml"/>
  <Override PartName="/xl/charts/chart7.xml" ContentType="application/vnd.openxmlformats-officedocument.drawingml.chart+xml"/>
  <Override PartName="/xl/drawings/drawing4.xml" ContentType="application/vnd.openxmlformats-officedocument.drawing+xml"/>
  <Override PartName="/xl/charts/chart8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126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8_{5E3DE233-2522-4A73-9453-D42F920AE5E7}" xr6:coauthVersionLast="47" xr6:coauthVersionMax="47" xr10:uidLastSave="{00000000-0000-0000-0000-000000000000}"/>
  <bookViews>
    <workbookView xWindow="-120" yWindow="-120" windowWidth="29040" windowHeight="15840"/>
  </bookViews>
  <sheets>
    <sheet name="Active 1" sheetId="2" r:id="rId1"/>
    <sheet name="Graphs 1" sheetId="6" r:id="rId2"/>
    <sheet name="Q_fit" sheetId="3" r:id="rId3"/>
    <sheet name="Q_fit (2)" sheetId="5" r:id="rId4"/>
    <sheet name="O-C" sheetId="4" r:id="rId5"/>
  </sheets>
  <definedNames>
    <definedName name="solver_adj" localSheetId="0" hidden="1">'Active 1'!$E$11:$E$13</definedName>
    <definedName name="solver_cvg" localSheetId="0" hidden="1">0.0001</definedName>
    <definedName name="solver_drv" localSheetId="0" hidden="1">1</definedName>
    <definedName name="solver_est" localSheetId="0" hidden="1">1</definedName>
    <definedName name="solver_itr" localSheetId="0" hidden="1">100</definedName>
    <definedName name="solver_lin" localSheetId="0" hidden="1">2</definedName>
    <definedName name="solver_neg" localSheetId="0" hidden="1">2</definedName>
    <definedName name="solver_num" localSheetId="0" hidden="1">0</definedName>
    <definedName name="solver_nwt" localSheetId="0" hidden="1">1</definedName>
    <definedName name="solver_opt" localSheetId="0" hidden="1">'Active 1'!$E$14</definedName>
    <definedName name="solver_pre" localSheetId="0" hidden="1">0.000001</definedName>
    <definedName name="solver_scl" localSheetId="0" hidden="1">2</definedName>
    <definedName name="solver_sho" localSheetId="0" hidden="1">2</definedName>
    <definedName name="solver_tim" localSheetId="0" hidden="1">100</definedName>
    <definedName name="solver_tol" localSheetId="0" hidden="1">0.05</definedName>
    <definedName name="solver_typ" localSheetId="0" hidden="1">2</definedName>
    <definedName name="solver_val" localSheetId="0" hidden="1">0</definedName>
  </definedNames>
  <calcPr calcId="181029"/>
</workbook>
</file>

<file path=xl/calcChain.xml><?xml version="1.0" encoding="utf-8"?>
<calcChain xmlns="http://schemas.openxmlformats.org/spreadsheetml/2006/main">
  <c r="E57" i="2" l="1"/>
  <c r="F57" i="2"/>
  <c r="E56" i="2"/>
  <c r="F56" i="2"/>
  <c r="G56" i="2"/>
  <c r="E51" i="2"/>
  <c r="F51" i="2"/>
  <c r="G51" i="2"/>
  <c r="E52" i="2"/>
  <c r="F52" i="2"/>
  <c r="E53" i="2"/>
  <c r="F53" i="2"/>
  <c r="G53" i="2"/>
  <c r="E54" i="2"/>
  <c r="F54" i="2"/>
  <c r="E55" i="2"/>
  <c r="F55" i="2"/>
  <c r="E58" i="2"/>
  <c r="F58" i="2"/>
  <c r="Q56" i="2"/>
  <c r="Q57" i="2"/>
  <c r="D9" i="2"/>
  <c r="C9" i="2"/>
  <c r="D11" i="2"/>
  <c r="D12" i="2"/>
  <c r="Q58" i="2"/>
  <c r="E44" i="2"/>
  <c r="F44" i="2"/>
  <c r="G44" i="2"/>
  <c r="E45" i="2"/>
  <c r="F45" i="2"/>
  <c r="G45" i="2"/>
  <c r="E46" i="2"/>
  <c r="F46" i="2"/>
  <c r="G46" i="2"/>
  <c r="E47" i="2"/>
  <c r="F47" i="2"/>
  <c r="G47" i="2"/>
  <c r="E48" i="2"/>
  <c r="F48" i="2"/>
  <c r="G48" i="2"/>
  <c r="E49" i="2"/>
  <c r="F49" i="2"/>
  <c r="G49" i="2"/>
  <c r="E50" i="2"/>
  <c r="F50" i="2"/>
  <c r="G50" i="2"/>
  <c r="Q53" i="2"/>
  <c r="Q54" i="2"/>
  <c r="Q55" i="2"/>
  <c r="Q52" i="2"/>
  <c r="D13" i="2"/>
  <c r="D14" i="2"/>
  <c r="A9" i="5"/>
  <c r="C9" i="5"/>
  <c r="D21" i="5"/>
  <c r="H21" i="5" s="1"/>
  <c r="D22" i="5"/>
  <c r="F22" i="5" s="1"/>
  <c r="D23" i="5"/>
  <c r="J23" i="5"/>
  <c r="D24" i="5"/>
  <c r="F24" i="5" s="1"/>
  <c r="H24" i="5"/>
  <c r="D25" i="5"/>
  <c r="H25" i="5" s="1"/>
  <c r="D26" i="5"/>
  <c r="H26" i="5" s="1"/>
  <c r="D27" i="5"/>
  <c r="D28" i="5"/>
  <c r="I28" i="5" s="1"/>
  <c r="H28" i="5"/>
  <c r="D29" i="5"/>
  <c r="D30" i="5"/>
  <c r="H30" i="5"/>
  <c r="D31" i="5"/>
  <c r="H31" i="5"/>
  <c r="J31" i="5"/>
  <c r="D32" i="5"/>
  <c r="F32" i="5" s="1"/>
  <c r="H32" i="5"/>
  <c r="D33" i="5"/>
  <c r="H33" i="5" s="1"/>
  <c r="D34" i="5"/>
  <c r="D35" i="5"/>
  <c r="I35" i="5"/>
  <c r="D36" i="5"/>
  <c r="J36" i="5" s="1"/>
  <c r="H36" i="5"/>
  <c r="D37" i="5"/>
  <c r="D38" i="5"/>
  <c r="H38" i="5"/>
  <c r="D39" i="5"/>
  <c r="H39" i="5"/>
  <c r="J39" i="5"/>
  <c r="D40" i="5"/>
  <c r="I40" i="5" s="1"/>
  <c r="H40" i="5"/>
  <c r="D41" i="5"/>
  <c r="D42" i="5"/>
  <c r="H42" i="5"/>
  <c r="D43" i="5"/>
  <c r="I43" i="5"/>
  <c r="D44" i="5"/>
  <c r="H44" i="5"/>
  <c r="D45" i="5"/>
  <c r="D46" i="5"/>
  <c r="H46" i="5"/>
  <c r="D47" i="5"/>
  <c r="J47" i="5"/>
  <c r="H47" i="5"/>
  <c r="D48" i="5"/>
  <c r="L48" i="5" s="1"/>
  <c r="D49" i="5"/>
  <c r="D50" i="5"/>
  <c r="H50" i="5"/>
  <c r="D51" i="5"/>
  <c r="I51" i="5"/>
  <c r="H51" i="5"/>
  <c r="D52" i="5"/>
  <c r="J52" i="5" s="1"/>
  <c r="H52" i="5"/>
  <c r="D53" i="5"/>
  <c r="H53" i="5" s="1"/>
  <c r="J21" i="5"/>
  <c r="J25" i="5"/>
  <c r="J26" i="5"/>
  <c r="J28" i="5"/>
  <c r="J33" i="5"/>
  <c r="J34" i="5"/>
  <c r="J38" i="5"/>
  <c r="J42" i="5"/>
  <c r="J43" i="5"/>
  <c r="J46" i="5"/>
  <c r="J51" i="5"/>
  <c r="J53" i="5"/>
  <c r="I21" i="5"/>
  <c r="I22" i="5"/>
  <c r="I26" i="5"/>
  <c r="I31" i="5"/>
  <c r="I33" i="5"/>
  <c r="I36" i="5"/>
  <c r="I38" i="5"/>
  <c r="I39" i="5"/>
  <c r="I46" i="5"/>
  <c r="I47" i="5"/>
  <c r="I50" i="5"/>
  <c r="I52" i="5"/>
  <c r="I53" i="5"/>
  <c r="F21" i="5"/>
  <c r="F25" i="5"/>
  <c r="F28" i="5"/>
  <c r="F30" i="5"/>
  <c r="F31" i="5"/>
  <c r="F33" i="5"/>
  <c r="F38" i="5"/>
  <c r="F39" i="5"/>
  <c r="F40" i="5"/>
  <c r="F42" i="5"/>
  <c r="F46" i="5"/>
  <c r="F47" i="5"/>
  <c r="F50" i="5"/>
  <c r="F51" i="5"/>
  <c r="F53" i="5"/>
  <c r="E21" i="5"/>
  <c r="G21" i="5"/>
  <c r="E22" i="5"/>
  <c r="G22" i="5"/>
  <c r="E23" i="5"/>
  <c r="G23" i="5"/>
  <c r="E24" i="5"/>
  <c r="L24" i="5"/>
  <c r="E25" i="5"/>
  <c r="G25" i="5"/>
  <c r="E26" i="5"/>
  <c r="G26" i="5"/>
  <c r="E27" i="5"/>
  <c r="G27" i="5"/>
  <c r="E28" i="5"/>
  <c r="K28" i="5"/>
  <c r="E29" i="5"/>
  <c r="G29" i="5"/>
  <c r="E30" i="5"/>
  <c r="E31" i="5"/>
  <c r="G31" i="5"/>
  <c r="E32" i="5"/>
  <c r="E33" i="5"/>
  <c r="G33" i="5"/>
  <c r="E34" i="5"/>
  <c r="G34" i="5"/>
  <c r="E35" i="5"/>
  <c r="G35" i="5"/>
  <c r="E36" i="5"/>
  <c r="K36" i="5"/>
  <c r="E37" i="5"/>
  <c r="G37" i="5"/>
  <c r="E38" i="5"/>
  <c r="K38" i="5"/>
  <c r="E39" i="5"/>
  <c r="G39" i="5"/>
  <c r="E40" i="5"/>
  <c r="E41" i="5"/>
  <c r="G41" i="5"/>
  <c r="E42" i="5"/>
  <c r="G42" i="5"/>
  <c r="E43" i="5"/>
  <c r="G43" i="5"/>
  <c r="E44" i="5"/>
  <c r="K44" i="5"/>
  <c r="E45" i="5"/>
  <c r="G45" i="5"/>
  <c r="E46" i="5"/>
  <c r="K46" i="5"/>
  <c r="E47" i="5"/>
  <c r="G47" i="5"/>
  <c r="E48" i="5"/>
  <c r="E49" i="5"/>
  <c r="G49" i="5"/>
  <c r="E50" i="5"/>
  <c r="G50" i="5"/>
  <c r="E51" i="5"/>
  <c r="G51" i="5"/>
  <c r="E52" i="5"/>
  <c r="E53" i="5"/>
  <c r="K53" i="5"/>
  <c r="G53" i="5"/>
  <c r="K21" i="5"/>
  <c r="K22" i="5"/>
  <c r="K25" i="5"/>
  <c r="K31" i="5"/>
  <c r="K33" i="5"/>
  <c r="K35" i="5"/>
  <c r="K39" i="5"/>
  <c r="K42" i="5"/>
  <c r="K43" i="5"/>
  <c r="K47" i="5"/>
  <c r="K50" i="5"/>
  <c r="K51" i="5"/>
  <c r="L21" i="5"/>
  <c r="L22" i="5"/>
  <c r="L25" i="5"/>
  <c r="L28" i="5"/>
  <c r="L30" i="5"/>
  <c r="L31" i="5"/>
  <c r="L33" i="5"/>
  <c r="L35" i="5"/>
  <c r="L38" i="5"/>
  <c r="L39" i="5"/>
  <c r="L42" i="5"/>
  <c r="L43" i="5"/>
  <c r="L46" i="5"/>
  <c r="L47" i="5"/>
  <c r="L50" i="5"/>
  <c r="L51" i="5"/>
  <c r="L53" i="5"/>
  <c r="G4" i="5"/>
  <c r="G5" i="5"/>
  <c r="Q12" i="5"/>
  <c r="G6" i="5"/>
  <c r="G7" i="5"/>
  <c r="B10" i="5"/>
  <c r="G15" i="5"/>
  <c r="K15" i="5"/>
  <c r="O15" i="5"/>
  <c r="C16" i="5"/>
  <c r="C15" i="5"/>
  <c r="D16" i="5"/>
  <c r="D15" i="5"/>
  <c r="E16" i="5"/>
  <c r="E15" i="5"/>
  <c r="E12" i="5"/>
  <c r="F16" i="5"/>
  <c r="F15" i="5"/>
  <c r="G16" i="5"/>
  <c r="H16" i="5"/>
  <c r="H15" i="5"/>
  <c r="I16" i="5"/>
  <c r="I15" i="5"/>
  <c r="J16" i="5"/>
  <c r="J15" i="5"/>
  <c r="K16" i="5"/>
  <c r="L16" i="5"/>
  <c r="L15" i="5"/>
  <c r="M16" i="5"/>
  <c r="M15" i="5"/>
  <c r="N16" i="5"/>
  <c r="N15" i="5"/>
  <c r="O16" i="5"/>
  <c r="P16" i="5"/>
  <c r="P15" i="5"/>
  <c r="Q16" i="5"/>
  <c r="Q15" i="5"/>
  <c r="D54" i="5"/>
  <c r="K54" i="5" s="1"/>
  <c r="E54" i="5"/>
  <c r="G54" i="5"/>
  <c r="J54" i="5"/>
  <c r="D55" i="5"/>
  <c r="K55" i="5"/>
  <c r="E55" i="5"/>
  <c r="G55" i="5"/>
  <c r="J55" i="5"/>
  <c r="D56" i="5"/>
  <c r="H56" i="5" s="1"/>
  <c r="E56" i="5"/>
  <c r="D57" i="5"/>
  <c r="I57" i="5"/>
  <c r="E57" i="5"/>
  <c r="D58" i="5"/>
  <c r="I58" i="5"/>
  <c r="E58" i="5"/>
  <c r="G58" i="5"/>
  <c r="D59" i="5"/>
  <c r="H59" i="5" s="1"/>
  <c r="E59" i="5"/>
  <c r="G59" i="5"/>
  <c r="K59" i="5"/>
  <c r="L59" i="5"/>
  <c r="D60" i="5"/>
  <c r="I60" i="5" s="1"/>
  <c r="J60" i="5"/>
  <c r="E60" i="5"/>
  <c r="F60" i="5"/>
  <c r="G60" i="5"/>
  <c r="K60" i="5"/>
  <c r="L60" i="5"/>
  <c r="D61" i="5"/>
  <c r="I61" i="5" s="1"/>
  <c r="F61" i="5"/>
  <c r="E61" i="5"/>
  <c r="H61" i="5"/>
  <c r="D62" i="5"/>
  <c r="E62" i="5"/>
  <c r="G62" i="5"/>
  <c r="D63" i="5"/>
  <c r="E63" i="5"/>
  <c r="K63" i="5"/>
  <c r="D64" i="5"/>
  <c r="F64" i="5"/>
  <c r="E64" i="5"/>
  <c r="H64" i="5"/>
  <c r="L64" i="5"/>
  <c r="D65" i="5"/>
  <c r="E65" i="5"/>
  <c r="D66" i="5"/>
  <c r="H66" i="5" s="1"/>
  <c r="E66" i="5"/>
  <c r="F66" i="5"/>
  <c r="G66" i="5"/>
  <c r="L66" i="5"/>
  <c r="D67" i="5"/>
  <c r="I67" i="5"/>
  <c r="E67" i="5"/>
  <c r="G67" i="5"/>
  <c r="D68" i="5"/>
  <c r="E68" i="5"/>
  <c r="D69" i="5"/>
  <c r="H69" i="5" s="1"/>
  <c r="F69" i="5"/>
  <c r="E69" i="5"/>
  <c r="L69" i="5"/>
  <c r="G69" i="5"/>
  <c r="I69" i="5"/>
  <c r="D70" i="5"/>
  <c r="H70" i="5" s="1"/>
  <c r="F70" i="5"/>
  <c r="I70" i="5"/>
  <c r="E70" i="5"/>
  <c r="G70" i="5"/>
  <c r="J70" i="5"/>
  <c r="L70" i="5"/>
  <c r="D71" i="5"/>
  <c r="L71" i="5" s="1"/>
  <c r="I71" i="5"/>
  <c r="E71" i="5"/>
  <c r="D72" i="5"/>
  <c r="H72" i="5" s="1"/>
  <c r="E72" i="5"/>
  <c r="D73" i="5"/>
  <c r="L73" i="5" s="1"/>
  <c r="H73" i="5"/>
  <c r="E73" i="5"/>
  <c r="G73" i="5"/>
  <c r="K73" i="5"/>
  <c r="D74" i="5"/>
  <c r="F74" i="5" s="1"/>
  <c r="E74" i="5"/>
  <c r="G74" i="5"/>
  <c r="D75" i="5"/>
  <c r="I75" i="5"/>
  <c r="E75" i="5"/>
  <c r="K75" i="5"/>
  <c r="G75" i="5"/>
  <c r="D76" i="5"/>
  <c r="J76" i="5"/>
  <c r="E76" i="5"/>
  <c r="I76" i="5"/>
  <c r="D77" i="5"/>
  <c r="F77" i="5" s="1"/>
  <c r="E77" i="5"/>
  <c r="L77" i="5"/>
  <c r="G77" i="5"/>
  <c r="H77" i="5"/>
  <c r="K77" i="5"/>
  <c r="D78" i="5"/>
  <c r="E78" i="5"/>
  <c r="G78" i="5"/>
  <c r="D79" i="5"/>
  <c r="H79" i="5"/>
  <c r="E79" i="5"/>
  <c r="G79" i="5"/>
  <c r="I79" i="5"/>
  <c r="D80" i="5"/>
  <c r="F80" i="5"/>
  <c r="E80" i="5"/>
  <c r="D81" i="5"/>
  <c r="H81" i="5"/>
  <c r="E81" i="5"/>
  <c r="G81" i="5"/>
  <c r="F81" i="5"/>
  <c r="I81" i="5"/>
  <c r="J81" i="5"/>
  <c r="D82" i="5"/>
  <c r="L82" i="5" s="1"/>
  <c r="E82" i="5"/>
  <c r="G82" i="5"/>
  <c r="H82" i="5"/>
  <c r="J82" i="5"/>
  <c r="D83" i="5"/>
  <c r="H83" i="5" s="1"/>
  <c r="I83" i="5"/>
  <c r="E83" i="5"/>
  <c r="D84" i="5"/>
  <c r="E84" i="5"/>
  <c r="D85" i="5"/>
  <c r="E85" i="5"/>
  <c r="F85" i="5"/>
  <c r="H85" i="5"/>
  <c r="I85" i="5"/>
  <c r="J85" i="5"/>
  <c r="D86" i="5"/>
  <c r="L86" i="5"/>
  <c r="E86" i="5"/>
  <c r="G86" i="5"/>
  <c r="H86" i="5"/>
  <c r="J86" i="5"/>
  <c r="D87" i="5"/>
  <c r="H87" i="5"/>
  <c r="E87" i="5"/>
  <c r="I87" i="5"/>
  <c r="K87" i="5"/>
  <c r="D88" i="5"/>
  <c r="F88" i="5"/>
  <c r="E88" i="5"/>
  <c r="J88" i="5"/>
  <c r="D89" i="5"/>
  <c r="H89" i="5"/>
  <c r="E89" i="5"/>
  <c r="F89" i="5"/>
  <c r="I89" i="5"/>
  <c r="J89" i="5"/>
  <c r="K89" i="5"/>
  <c r="D90" i="5"/>
  <c r="F90" i="5"/>
  <c r="E90" i="5"/>
  <c r="G90" i="5"/>
  <c r="H90" i="5"/>
  <c r="D91" i="5"/>
  <c r="E91" i="5"/>
  <c r="G91" i="5"/>
  <c r="I91" i="5"/>
  <c r="K91" i="5"/>
  <c r="D92" i="5"/>
  <c r="I92" i="5"/>
  <c r="E92" i="5"/>
  <c r="F92" i="5"/>
  <c r="H92" i="5"/>
  <c r="J92" i="5"/>
  <c r="L92" i="5"/>
  <c r="D93" i="5"/>
  <c r="E93" i="5"/>
  <c r="F93" i="5"/>
  <c r="G93" i="5"/>
  <c r="H93" i="5"/>
  <c r="I93" i="5"/>
  <c r="J93" i="5"/>
  <c r="K93" i="5"/>
  <c r="D94" i="5"/>
  <c r="F94" i="5"/>
  <c r="E94" i="5"/>
  <c r="G94" i="5"/>
  <c r="D95" i="5"/>
  <c r="E95" i="5"/>
  <c r="G95" i="5"/>
  <c r="I95" i="5"/>
  <c r="D96" i="5"/>
  <c r="I96" i="5"/>
  <c r="E96" i="5"/>
  <c r="F96" i="5"/>
  <c r="H96" i="5"/>
  <c r="J96" i="5"/>
  <c r="D97" i="5"/>
  <c r="H97" i="5"/>
  <c r="E97" i="5"/>
  <c r="F97" i="5"/>
  <c r="G97" i="5"/>
  <c r="I97" i="5"/>
  <c r="J97" i="5"/>
  <c r="D98" i="5"/>
  <c r="I98" i="5"/>
  <c r="E98" i="5"/>
  <c r="F98" i="5"/>
  <c r="G98" i="5"/>
  <c r="J98" i="5"/>
  <c r="K98" i="5"/>
  <c r="L98" i="5"/>
  <c r="D99" i="5"/>
  <c r="E99" i="5"/>
  <c r="G99" i="5"/>
  <c r="H99" i="5"/>
  <c r="I99" i="5"/>
  <c r="L99" i="5"/>
  <c r="D100" i="5"/>
  <c r="F100" i="5"/>
  <c r="E100" i="5"/>
  <c r="L100" i="5"/>
  <c r="D101" i="5"/>
  <c r="E101" i="5"/>
  <c r="L101" i="5"/>
  <c r="F101" i="5"/>
  <c r="G101" i="5"/>
  <c r="H101" i="5"/>
  <c r="I101" i="5"/>
  <c r="J101" i="5"/>
  <c r="K101" i="5"/>
  <c r="D102" i="5"/>
  <c r="E102" i="5"/>
  <c r="F102" i="5"/>
  <c r="G102" i="5"/>
  <c r="J102" i="5"/>
  <c r="L102" i="5"/>
  <c r="D103" i="5"/>
  <c r="E103" i="5"/>
  <c r="G103" i="5"/>
  <c r="H103" i="5"/>
  <c r="D104" i="5"/>
  <c r="E104" i="5"/>
  <c r="F104" i="5"/>
  <c r="H104" i="5"/>
  <c r="I104" i="5"/>
  <c r="J104" i="5"/>
  <c r="L104" i="5"/>
  <c r="D105" i="5"/>
  <c r="H105" i="5"/>
  <c r="E105" i="5"/>
  <c r="F105" i="5"/>
  <c r="J105" i="5"/>
  <c r="L105" i="5"/>
  <c r="D106" i="5"/>
  <c r="H106" i="5"/>
  <c r="E106" i="5"/>
  <c r="F106" i="5"/>
  <c r="I106" i="5"/>
  <c r="J106" i="5"/>
  <c r="K106" i="5"/>
  <c r="D107" i="5"/>
  <c r="F107" i="5"/>
  <c r="E107" i="5"/>
  <c r="G107" i="5"/>
  <c r="H107" i="5"/>
  <c r="D108" i="5"/>
  <c r="I108" i="5"/>
  <c r="E108" i="5"/>
  <c r="G108" i="5"/>
  <c r="D109" i="5"/>
  <c r="I109" i="5"/>
  <c r="E109" i="5"/>
  <c r="F109" i="5"/>
  <c r="H109" i="5"/>
  <c r="J109" i="5"/>
  <c r="D110" i="5"/>
  <c r="E110" i="5"/>
  <c r="F110" i="5"/>
  <c r="G110" i="5"/>
  <c r="H110" i="5"/>
  <c r="I110" i="5"/>
  <c r="J110" i="5"/>
  <c r="K110" i="5"/>
  <c r="D111" i="5"/>
  <c r="F111" i="5"/>
  <c r="E111" i="5"/>
  <c r="G111" i="5"/>
  <c r="H111" i="5"/>
  <c r="D112" i="5"/>
  <c r="I112" i="5"/>
  <c r="E112" i="5"/>
  <c r="G112" i="5"/>
  <c r="D113" i="5"/>
  <c r="I113" i="5"/>
  <c r="E113" i="5"/>
  <c r="F113" i="5"/>
  <c r="H113" i="5"/>
  <c r="J113" i="5"/>
  <c r="D114" i="5"/>
  <c r="H114" i="5"/>
  <c r="E114" i="5"/>
  <c r="L114" i="5"/>
  <c r="F114" i="5"/>
  <c r="G114" i="5"/>
  <c r="I114" i="5"/>
  <c r="J114" i="5"/>
  <c r="K114" i="5"/>
  <c r="D115" i="5"/>
  <c r="I115" i="5"/>
  <c r="E115" i="5"/>
  <c r="F115" i="5"/>
  <c r="G115" i="5"/>
  <c r="J115" i="5"/>
  <c r="K115" i="5"/>
  <c r="L115" i="5"/>
  <c r="D116" i="5"/>
  <c r="E116" i="5"/>
  <c r="G116" i="5"/>
  <c r="H116" i="5"/>
  <c r="I116" i="5"/>
  <c r="D117" i="5"/>
  <c r="J117" i="5"/>
  <c r="E117" i="5"/>
  <c r="H117" i="5"/>
  <c r="D118" i="5"/>
  <c r="E118" i="5"/>
  <c r="L118" i="5"/>
  <c r="F118" i="5"/>
  <c r="G118" i="5"/>
  <c r="H118" i="5"/>
  <c r="I118" i="5"/>
  <c r="J118" i="5"/>
  <c r="K118" i="5"/>
  <c r="D119" i="5"/>
  <c r="K119" i="5"/>
  <c r="E119" i="5"/>
  <c r="F119" i="5"/>
  <c r="G119" i="5"/>
  <c r="I119" i="5"/>
  <c r="J119" i="5"/>
  <c r="D120" i="5"/>
  <c r="H120" i="5"/>
  <c r="E120" i="5"/>
  <c r="G120" i="5"/>
  <c r="I120" i="5"/>
  <c r="K120" i="5"/>
  <c r="L120" i="5"/>
  <c r="D121" i="5"/>
  <c r="E121" i="5"/>
  <c r="F121" i="5"/>
  <c r="H121" i="5"/>
  <c r="I121" i="5"/>
  <c r="J121" i="5"/>
  <c r="K121" i="5"/>
  <c r="L121" i="5"/>
  <c r="D122" i="5"/>
  <c r="F122" i="5"/>
  <c r="E122" i="5"/>
  <c r="H122" i="5"/>
  <c r="D123" i="5"/>
  <c r="H123" i="5"/>
  <c r="E123" i="5"/>
  <c r="L123" i="5"/>
  <c r="F123" i="5"/>
  <c r="G123" i="5"/>
  <c r="I123" i="5"/>
  <c r="J123" i="5"/>
  <c r="K123" i="5"/>
  <c r="D124" i="5"/>
  <c r="I124" i="5"/>
  <c r="E124" i="5"/>
  <c r="G124" i="5"/>
  <c r="L124" i="5"/>
  <c r="D125" i="5"/>
  <c r="K125" i="5"/>
  <c r="E125" i="5"/>
  <c r="G125" i="5"/>
  <c r="H125" i="5"/>
  <c r="I125" i="5"/>
  <c r="D126" i="5"/>
  <c r="H126" i="5"/>
  <c r="E126" i="5"/>
  <c r="D127" i="5"/>
  <c r="E127" i="5"/>
  <c r="L127" i="5"/>
  <c r="F127" i="5"/>
  <c r="H127" i="5"/>
  <c r="I127" i="5"/>
  <c r="J127" i="5"/>
  <c r="D128" i="5"/>
  <c r="I128" i="5"/>
  <c r="E128" i="5"/>
  <c r="G128" i="5"/>
  <c r="L128" i="5"/>
  <c r="D129" i="5"/>
  <c r="K129" i="5"/>
  <c r="E129" i="5"/>
  <c r="G129" i="5"/>
  <c r="H129" i="5"/>
  <c r="I129" i="5"/>
  <c r="D130" i="5"/>
  <c r="E130" i="5"/>
  <c r="I130" i="5"/>
  <c r="D131" i="5"/>
  <c r="H131" i="5"/>
  <c r="E131" i="5"/>
  <c r="L131" i="5"/>
  <c r="F131" i="5"/>
  <c r="I131" i="5"/>
  <c r="J131" i="5"/>
  <c r="D132" i="5"/>
  <c r="H132" i="5"/>
  <c r="E132" i="5"/>
  <c r="G132" i="5"/>
  <c r="D133" i="5"/>
  <c r="E133" i="5"/>
  <c r="G133" i="5"/>
  <c r="I133" i="5"/>
  <c r="K133" i="5"/>
  <c r="D134" i="5"/>
  <c r="I134" i="5"/>
  <c r="E134" i="5"/>
  <c r="F134" i="5"/>
  <c r="J134" i="5"/>
  <c r="D135" i="5"/>
  <c r="E135" i="5"/>
  <c r="F135" i="5"/>
  <c r="H135" i="5"/>
  <c r="I135" i="5"/>
  <c r="J135" i="5"/>
  <c r="D136" i="5"/>
  <c r="H136" i="5"/>
  <c r="E136" i="5"/>
  <c r="G136" i="5"/>
  <c r="D137" i="5"/>
  <c r="E137" i="5"/>
  <c r="G137" i="5"/>
  <c r="I137" i="5"/>
  <c r="K137" i="5"/>
  <c r="D138" i="5"/>
  <c r="I138" i="5"/>
  <c r="E138" i="5"/>
  <c r="F138" i="5"/>
  <c r="J138" i="5"/>
  <c r="D139" i="5"/>
  <c r="H139" i="5"/>
  <c r="E139" i="5"/>
  <c r="F139" i="5"/>
  <c r="I139" i="5"/>
  <c r="J139" i="5"/>
  <c r="K139" i="5"/>
  <c r="D140" i="5"/>
  <c r="I140" i="5"/>
  <c r="E140" i="5"/>
  <c r="F140" i="5"/>
  <c r="G140" i="5"/>
  <c r="J140" i="5"/>
  <c r="K140" i="5"/>
  <c r="D141" i="5"/>
  <c r="H141" i="5"/>
  <c r="E141" i="5"/>
  <c r="G141" i="5"/>
  <c r="I141" i="5"/>
  <c r="L141" i="5"/>
  <c r="D142" i="5"/>
  <c r="E142" i="5"/>
  <c r="F142" i="5"/>
  <c r="H142" i="5"/>
  <c r="I142" i="5"/>
  <c r="J142" i="5"/>
  <c r="L142" i="5"/>
  <c r="D143" i="5"/>
  <c r="E143" i="5"/>
  <c r="L143" i="5"/>
  <c r="F143" i="5"/>
  <c r="G143" i="5"/>
  <c r="H143" i="5"/>
  <c r="I143" i="5"/>
  <c r="J143" i="5"/>
  <c r="K143" i="5"/>
  <c r="D144" i="5"/>
  <c r="I144" i="5"/>
  <c r="E144" i="5"/>
  <c r="F144" i="5"/>
  <c r="G144" i="5"/>
  <c r="J144" i="5"/>
  <c r="K144" i="5"/>
  <c r="D145" i="5"/>
  <c r="H145" i="5"/>
  <c r="E145" i="5"/>
  <c r="K145" i="5"/>
  <c r="G145" i="5"/>
  <c r="I145" i="5"/>
  <c r="D146" i="5"/>
  <c r="E146" i="5"/>
  <c r="F146" i="5"/>
  <c r="H146" i="5"/>
  <c r="I146" i="5"/>
  <c r="J146" i="5"/>
  <c r="L146" i="5"/>
  <c r="D147" i="5"/>
  <c r="H147" i="5"/>
  <c r="E147" i="5"/>
  <c r="L147" i="5"/>
  <c r="F147" i="5"/>
  <c r="G147" i="5"/>
  <c r="I147" i="5"/>
  <c r="J147" i="5"/>
  <c r="K147" i="5"/>
  <c r="D148" i="5"/>
  <c r="I148" i="5"/>
  <c r="E148" i="5"/>
  <c r="F148" i="5"/>
  <c r="G148" i="5"/>
  <c r="H148" i="5"/>
  <c r="J148" i="5"/>
  <c r="K148" i="5"/>
  <c r="L148" i="5"/>
  <c r="D149" i="5"/>
  <c r="E149" i="5"/>
  <c r="G149" i="5"/>
  <c r="H149" i="5"/>
  <c r="K149" i="5"/>
  <c r="L149" i="5"/>
  <c r="D150" i="5"/>
  <c r="J150" i="5"/>
  <c r="E150" i="5"/>
  <c r="F150" i="5"/>
  <c r="H150" i="5"/>
  <c r="L150" i="5"/>
  <c r="D151" i="5"/>
  <c r="E151" i="5"/>
  <c r="L151" i="5"/>
  <c r="F151" i="5"/>
  <c r="G151" i="5"/>
  <c r="H151" i="5"/>
  <c r="I151" i="5"/>
  <c r="J151" i="5"/>
  <c r="K151" i="5"/>
  <c r="D152" i="5"/>
  <c r="I152" i="5"/>
  <c r="E152" i="5"/>
  <c r="F152" i="5"/>
  <c r="G152" i="5"/>
  <c r="H152" i="5"/>
  <c r="J152" i="5"/>
  <c r="K152" i="5"/>
  <c r="L152" i="5"/>
  <c r="D153" i="5"/>
  <c r="E153" i="5"/>
  <c r="K153" i="5"/>
  <c r="G153" i="5"/>
  <c r="H153" i="5"/>
  <c r="D154" i="5"/>
  <c r="J154" i="5"/>
  <c r="E154" i="5"/>
  <c r="L154" i="5"/>
  <c r="D155" i="5"/>
  <c r="H155" i="5"/>
  <c r="E155" i="5"/>
  <c r="L155" i="5"/>
  <c r="F155" i="5"/>
  <c r="G155" i="5"/>
  <c r="I155" i="5"/>
  <c r="J155" i="5"/>
  <c r="K155" i="5"/>
  <c r="D156" i="5"/>
  <c r="E156" i="5"/>
  <c r="G156" i="5"/>
  <c r="D157" i="5"/>
  <c r="H157" i="5"/>
  <c r="E157" i="5"/>
  <c r="G157" i="5"/>
  <c r="L157" i="5"/>
  <c r="D158" i="5"/>
  <c r="F158" i="5"/>
  <c r="E158" i="5"/>
  <c r="D159" i="5"/>
  <c r="E159" i="5"/>
  <c r="L159" i="5"/>
  <c r="F159" i="5"/>
  <c r="G159" i="5"/>
  <c r="H159" i="5"/>
  <c r="I159" i="5"/>
  <c r="J159" i="5"/>
  <c r="K159" i="5"/>
  <c r="D160" i="5"/>
  <c r="E160" i="5"/>
  <c r="G160" i="5"/>
  <c r="H160" i="5"/>
  <c r="D161" i="5"/>
  <c r="H161" i="5"/>
  <c r="E161" i="5"/>
  <c r="G161" i="5"/>
  <c r="L161" i="5"/>
  <c r="D162" i="5"/>
  <c r="F162" i="5"/>
  <c r="E162" i="5"/>
  <c r="D163" i="5"/>
  <c r="H163" i="5"/>
  <c r="E163" i="5"/>
  <c r="F163" i="5"/>
  <c r="G163" i="5"/>
  <c r="I163" i="5"/>
  <c r="J163" i="5"/>
  <c r="D164" i="5"/>
  <c r="H164" i="5"/>
  <c r="E164" i="5"/>
  <c r="G164" i="5"/>
  <c r="J164" i="5"/>
  <c r="L164" i="5"/>
  <c r="D165" i="5"/>
  <c r="H165" i="5"/>
  <c r="E165" i="5"/>
  <c r="K165" i="5"/>
  <c r="D166" i="5"/>
  <c r="H166" i="5"/>
  <c r="E166" i="5"/>
  <c r="J166" i="5"/>
  <c r="L166" i="5"/>
  <c r="D167" i="5"/>
  <c r="E167" i="5"/>
  <c r="F167" i="5"/>
  <c r="H167" i="5"/>
  <c r="I167" i="5"/>
  <c r="J167" i="5"/>
  <c r="D168" i="5"/>
  <c r="H168" i="5"/>
  <c r="E168" i="5"/>
  <c r="G168" i="5"/>
  <c r="L168" i="5"/>
  <c r="D169" i="5"/>
  <c r="H169" i="5"/>
  <c r="E169" i="5"/>
  <c r="K169" i="5"/>
  <c r="D170" i="5"/>
  <c r="H170" i="5"/>
  <c r="E170" i="5"/>
  <c r="L170" i="5"/>
  <c r="D171" i="5"/>
  <c r="H171" i="5"/>
  <c r="E171" i="5"/>
  <c r="K171" i="5"/>
  <c r="F171" i="5"/>
  <c r="I171" i="5"/>
  <c r="J171" i="5"/>
  <c r="D172" i="5"/>
  <c r="H172" i="5"/>
  <c r="E172" i="5"/>
  <c r="F172" i="5"/>
  <c r="G172" i="5"/>
  <c r="J172" i="5"/>
  <c r="K172" i="5"/>
  <c r="D173" i="5"/>
  <c r="E173" i="5"/>
  <c r="G173" i="5"/>
  <c r="K173" i="5"/>
  <c r="L173" i="5"/>
  <c r="D174" i="5"/>
  <c r="I174" i="5"/>
  <c r="E174" i="5"/>
  <c r="F174" i="5"/>
  <c r="H174" i="5"/>
  <c r="J174" i="5"/>
  <c r="L174" i="5"/>
  <c r="D175" i="5"/>
  <c r="E175" i="5"/>
  <c r="G175" i="5"/>
  <c r="F175" i="5"/>
  <c r="H175" i="5"/>
  <c r="I175" i="5"/>
  <c r="J175" i="5"/>
  <c r="D176" i="5"/>
  <c r="H176" i="5"/>
  <c r="E176" i="5"/>
  <c r="F176" i="5"/>
  <c r="G176" i="5"/>
  <c r="J176" i="5"/>
  <c r="K176" i="5"/>
  <c r="D177" i="5"/>
  <c r="E177" i="5"/>
  <c r="G177" i="5"/>
  <c r="K177" i="5"/>
  <c r="L177" i="5"/>
  <c r="D178" i="5"/>
  <c r="I178" i="5"/>
  <c r="E178" i="5"/>
  <c r="F178" i="5"/>
  <c r="H178" i="5"/>
  <c r="J178" i="5"/>
  <c r="L178" i="5"/>
  <c r="D179" i="5"/>
  <c r="H179" i="5"/>
  <c r="E179" i="5"/>
  <c r="L179" i="5"/>
  <c r="F179" i="5"/>
  <c r="I179" i="5"/>
  <c r="J179" i="5"/>
  <c r="D180" i="5"/>
  <c r="I180" i="5"/>
  <c r="E180" i="5"/>
  <c r="F180" i="5"/>
  <c r="G180" i="5"/>
  <c r="J180" i="5"/>
  <c r="K180" i="5"/>
  <c r="L180" i="5"/>
  <c r="D181" i="5"/>
  <c r="E181" i="5"/>
  <c r="G181" i="5"/>
  <c r="H181" i="5"/>
  <c r="I181" i="5"/>
  <c r="K181" i="5"/>
  <c r="D182" i="5"/>
  <c r="J182" i="5"/>
  <c r="E182" i="5"/>
  <c r="F182" i="5"/>
  <c r="H182" i="5"/>
  <c r="I182" i="5"/>
  <c r="L182" i="5"/>
  <c r="D183" i="5"/>
  <c r="E183" i="5"/>
  <c r="L183" i="5"/>
  <c r="F183" i="5"/>
  <c r="G183" i="5"/>
  <c r="H183" i="5"/>
  <c r="I183" i="5"/>
  <c r="J183" i="5"/>
  <c r="K183" i="5"/>
  <c r="D184" i="5"/>
  <c r="I184" i="5"/>
  <c r="E184" i="5"/>
  <c r="F184" i="5"/>
  <c r="G184" i="5"/>
  <c r="J184" i="5"/>
  <c r="K184" i="5"/>
  <c r="L184" i="5"/>
  <c r="D185" i="5"/>
  <c r="E185" i="5"/>
  <c r="K185" i="5"/>
  <c r="G185" i="5"/>
  <c r="H185" i="5"/>
  <c r="I185" i="5"/>
  <c r="L185" i="5"/>
  <c r="D186" i="5"/>
  <c r="J186" i="5"/>
  <c r="E186" i="5"/>
  <c r="D187" i="5"/>
  <c r="H187" i="5"/>
  <c r="E187" i="5"/>
  <c r="F187" i="5"/>
  <c r="G187" i="5"/>
  <c r="I187" i="5"/>
  <c r="J187" i="5"/>
  <c r="K187" i="5"/>
  <c r="L187" i="5"/>
  <c r="D188" i="5"/>
  <c r="I188" i="5"/>
  <c r="E188" i="5"/>
  <c r="K188" i="5"/>
  <c r="F188" i="5"/>
  <c r="G188" i="5"/>
  <c r="J188" i="5"/>
  <c r="L188" i="5"/>
  <c r="D189" i="5"/>
  <c r="J189" i="5"/>
  <c r="E189" i="5"/>
  <c r="K189" i="5"/>
  <c r="D190" i="5"/>
  <c r="I190" i="5"/>
  <c r="E190" i="5"/>
  <c r="K190" i="5"/>
  <c r="G190" i="5"/>
  <c r="H190" i="5"/>
  <c r="L190" i="5"/>
  <c r="D191" i="5"/>
  <c r="E191" i="5"/>
  <c r="L191" i="5"/>
  <c r="F191" i="5"/>
  <c r="G191" i="5"/>
  <c r="H191" i="5"/>
  <c r="I191" i="5"/>
  <c r="J191" i="5"/>
  <c r="K191" i="5"/>
  <c r="D192" i="5"/>
  <c r="H192" i="5"/>
  <c r="E192" i="5"/>
  <c r="K192" i="5"/>
  <c r="G192" i="5"/>
  <c r="D193" i="5"/>
  <c r="H193" i="5"/>
  <c r="E193" i="5"/>
  <c r="I193" i="5"/>
  <c r="J193" i="5"/>
  <c r="D194" i="5"/>
  <c r="E194" i="5"/>
  <c r="L194" i="5"/>
  <c r="F194" i="5"/>
  <c r="H194" i="5"/>
  <c r="I194" i="5"/>
  <c r="J194" i="5"/>
  <c r="D195" i="5"/>
  <c r="I195" i="5"/>
  <c r="E195" i="5"/>
  <c r="G195" i="5"/>
  <c r="H195" i="5"/>
  <c r="D196" i="5"/>
  <c r="H196" i="5"/>
  <c r="E196" i="5"/>
  <c r="K196" i="5"/>
  <c r="G196" i="5"/>
  <c r="D197" i="5"/>
  <c r="H197" i="5"/>
  <c r="E197" i="5"/>
  <c r="I197" i="5"/>
  <c r="J197" i="5"/>
  <c r="D198" i="5"/>
  <c r="H198" i="5"/>
  <c r="E198" i="5"/>
  <c r="L198" i="5"/>
  <c r="F198" i="5"/>
  <c r="I198" i="5"/>
  <c r="J198" i="5"/>
  <c r="D199" i="5"/>
  <c r="I199" i="5"/>
  <c r="E199" i="5"/>
  <c r="G199" i="5"/>
  <c r="H199" i="5"/>
  <c r="J199" i="5"/>
  <c r="D200" i="5"/>
  <c r="H200" i="5"/>
  <c r="E200" i="5"/>
  <c r="G200" i="5"/>
  <c r="D201" i="5"/>
  <c r="H201" i="5"/>
  <c r="E201" i="5"/>
  <c r="F201" i="5"/>
  <c r="I201" i="5"/>
  <c r="J201" i="5"/>
  <c r="L201" i="5"/>
  <c r="D202" i="5"/>
  <c r="E202" i="5"/>
  <c r="F202" i="5"/>
  <c r="H202" i="5"/>
  <c r="I202" i="5"/>
  <c r="J202" i="5"/>
  <c r="D203" i="5"/>
  <c r="I203" i="5"/>
  <c r="E203" i="5"/>
  <c r="G203" i="5"/>
  <c r="H203" i="5"/>
  <c r="J203" i="5"/>
  <c r="D204" i="5"/>
  <c r="E204" i="5"/>
  <c r="D205" i="5"/>
  <c r="H205" i="5"/>
  <c r="E205" i="5"/>
  <c r="F205" i="5"/>
  <c r="I205" i="5"/>
  <c r="J205" i="5"/>
  <c r="L205" i="5"/>
  <c r="D206" i="5"/>
  <c r="H206" i="5"/>
  <c r="E206" i="5"/>
  <c r="F206" i="5"/>
  <c r="I206" i="5"/>
  <c r="J206" i="5"/>
  <c r="D207" i="5"/>
  <c r="I207" i="5"/>
  <c r="E207" i="5"/>
  <c r="F207" i="5"/>
  <c r="G207" i="5"/>
  <c r="H207" i="5"/>
  <c r="J207" i="5"/>
  <c r="K207" i="5"/>
  <c r="D208" i="5"/>
  <c r="H208" i="5"/>
  <c r="E208" i="5"/>
  <c r="G208" i="5"/>
  <c r="D209" i="5"/>
  <c r="I209" i="5"/>
  <c r="E209" i="5"/>
  <c r="F209" i="5"/>
  <c r="H209" i="5"/>
  <c r="J209" i="5"/>
  <c r="L209" i="5"/>
  <c r="D210" i="5"/>
  <c r="E210" i="5"/>
  <c r="L210" i="5"/>
  <c r="F210" i="5"/>
  <c r="G210" i="5"/>
  <c r="H210" i="5"/>
  <c r="I210" i="5"/>
  <c r="J210" i="5"/>
  <c r="K210" i="5"/>
  <c r="D211" i="5"/>
  <c r="I211" i="5"/>
  <c r="E211" i="5"/>
  <c r="F211" i="5"/>
  <c r="G211" i="5"/>
  <c r="H211" i="5"/>
  <c r="J211" i="5"/>
  <c r="K211" i="5"/>
  <c r="D212" i="5"/>
  <c r="H212" i="5"/>
  <c r="E212" i="5"/>
  <c r="G212" i="5"/>
  <c r="D213" i="5"/>
  <c r="I213" i="5"/>
  <c r="E213" i="5"/>
  <c r="F213" i="5"/>
  <c r="H213" i="5"/>
  <c r="J213" i="5"/>
  <c r="L213" i="5"/>
  <c r="D214" i="5"/>
  <c r="H214" i="5"/>
  <c r="E214" i="5"/>
  <c r="L214" i="5"/>
  <c r="F214" i="5"/>
  <c r="G214" i="5"/>
  <c r="I214" i="5"/>
  <c r="J214" i="5"/>
  <c r="K214" i="5"/>
  <c r="D215" i="5"/>
  <c r="I215" i="5"/>
  <c r="E215" i="5"/>
  <c r="F215" i="5"/>
  <c r="G215" i="5"/>
  <c r="J215" i="5"/>
  <c r="K215" i="5"/>
  <c r="L215" i="5"/>
  <c r="D216" i="5"/>
  <c r="E216" i="5"/>
  <c r="K216" i="5"/>
  <c r="G216" i="5"/>
  <c r="H216" i="5"/>
  <c r="I216" i="5"/>
  <c r="L216" i="5"/>
  <c r="D217" i="5"/>
  <c r="E217" i="5"/>
  <c r="D218" i="5"/>
  <c r="E218" i="5"/>
  <c r="L218" i="5"/>
  <c r="F218" i="5"/>
  <c r="G218" i="5"/>
  <c r="H218" i="5"/>
  <c r="I218" i="5"/>
  <c r="J218" i="5"/>
  <c r="K218" i="5"/>
  <c r="D219" i="5"/>
  <c r="I219" i="5"/>
  <c r="E219" i="5"/>
  <c r="F219" i="5"/>
  <c r="G219" i="5"/>
  <c r="J219" i="5"/>
  <c r="K219" i="5"/>
  <c r="L219" i="5"/>
  <c r="D220" i="5"/>
  <c r="E220" i="5"/>
  <c r="K220" i="5"/>
  <c r="G220" i="5"/>
  <c r="H220" i="5"/>
  <c r="I220" i="5"/>
  <c r="L220" i="5"/>
  <c r="D221" i="5"/>
  <c r="H221" i="5"/>
  <c r="E221" i="5"/>
  <c r="D222" i="5"/>
  <c r="H222" i="5"/>
  <c r="E222" i="5"/>
  <c r="L222" i="5"/>
  <c r="F222" i="5"/>
  <c r="G222" i="5"/>
  <c r="I222" i="5"/>
  <c r="J222" i="5"/>
  <c r="K222" i="5"/>
  <c r="D223" i="5"/>
  <c r="E223" i="5"/>
  <c r="G223" i="5"/>
  <c r="H223" i="5"/>
  <c r="L223" i="5"/>
  <c r="D224" i="5"/>
  <c r="H224" i="5"/>
  <c r="E224" i="5"/>
  <c r="G224" i="5"/>
  <c r="I224" i="5"/>
  <c r="D225" i="5"/>
  <c r="I225" i="5"/>
  <c r="E225" i="5"/>
  <c r="D226" i="5"/>
  <c r="E226" i="5"/>
  <c r="G226" i="5"/>
  <c r="F226" i="5"/>
  <c r="H226" i="5"/>
  <c r="I226" i="5"/>
  <c r="J226" i="5"/>
  <c r="D227" i="5"/>
  <c r="K227" i="5"/>
  <c r="E227" i="5"/>
  <c r="G227" i="5"/>
  <c r="H227" i="5"/>
  <c r="L227" i="5"/>
  <c r="D228" i="5"/>
  <c r="I228" i="5"/>
  <c r="E228" i="5"/>
  <c r="G228" i="5"/>
  <c r="H228" i="5"/>
  <c r="D229" i="5"/>
  <c r="E229" i="5"/>
  <c r="I229" i="5"/>
  <c r="J229" i="5"/>
  <c r="D230" i="5"/>
  <c r="E230" i="5"/>
  <c r="G230" i="5"/>
  <c r="I230" i="5"/>
  <c r="J230" i="5"/>
  <c r="D231" i="5"/>
  <c r="H231" i="5"/>
  <c r="E231" i="5"/>
  <c r="F231" i="5"/>
  <c r="G231" i="5"/>
  <c r="K231" i="5"/>
  <c r="L231" i="5"/>
  <c r="D232" i="5"/>
  <c r="J232" i="5"/>
  <c r="E232" i="5"/>
  <c r="F232" i="5"/>
  <c r="G232" i="5"/>
  <c r="H232" i="5"/>
  <c r="I232" i="5"/>
  <c r="K232" i="5"/>
  <c r="L232" i="5"/>
  <c r="D233" i="5"/>
  <c r="F233" i="5"/>
  <c r="E233" i="5"/>
  <c r="I233" i="5"/>
  <c r="J233" i="5"/>
  <c r="D234" i="5"/>
  <c r="E234" i="5"/>
  <c r="L234" i="5"/>
  <c r="F234" i="5"/>
  <c r="G234" i="5"/>
  <c r="H234" i="5"/>
  <c r="I234" i="5"/>
  <c r="J234" i="5"/>
  <c r="K234" i="5"/>
  <c r="D235" i="5"/>
  <c r="K235" i="5"/>
  <c r="E235" i="5"/>
  <c r="F235" i="5"/>
  <c r="G235" i="5"/>
  <c r="I235" i="5"/>
  <c r="J235" i="5"/>
  <c r="D236" i="5"/>
  <c r="H236" i="5"/>
  <c r="E236" i="5"/>
  <c r="G236" i="5"/>
  <c r="I236" i="5"/>
  <c r="K236" i="5"/>
  <c r="L236" i="5"/>
  <c r="D237" i="5"/>
  <c r="I237" i="5"/>
  <c r="E237" i="5"/>
  <c r="K237" i="5"/>
  <c r="F237" i="5"/>
  <c r="H237" i="5"/>
  <c r="J237" i="5"/>
  <c r="L237" i="5"/>
  <c r="D238" i="5"/>
  <c r="H238" i="5"/>
  <c r="E238" i="5"/>
  <c r="J238" i="5"/>
  <c r="K238" i="5"/>
  <c r="D239" i="5"/>
  <c r="J239" i="5"/>
  <c r="E239" i="5"/>
  <c r="K239" i="5"/>
  <c r="G239" i="5"/>
  <c r="H239" i="5"/>
  <c r="L239" i="5"/>
  <c r="D240" i="5"/>
  <c r="F240" i="5"/>
  <c r="E240" i="5"/>
  <c r="G240" i="5"/>
  <c r="D241" i="5"/>
  <c r="E241" i="5"/>
  <c r="K241" i="5"/>
  <c r="F241" i="5"/>
  <c r="H241" i="5"/>
  <c r="I241" i="5"/>
  <c r="J241" i="5"/>
  <c r="D242" i="5"/>
  <c r="E242" i="5"/>
  <c r="G242" i="5"/>
  <c r="F242" i="5"/>
  <c r="H242" i="5"/>
  <c r="I242" i="5"/>
  <c r="J242" i="5"/>
  <c r="D243" i="5"/>
  <c r="F243" i="5"/>
  <c r="E243" i="5"/>
  <c r="I243" i="5"/>
  <c r="J243" i="5"/>
  <c r="D244" i="5"/>
  <c r="H244" i="5"/>
  <c r="E244" i="5"/>
  <c r="L244" i="5"/>
  <c r="F244" i="5"/>
  <c r="I244" i="5"/>
  <c r="J244" i="5"/>
  <c r="D245" i="5"/>
  <c r="I245" i="5"/>
  <c r="E245" i="5"/>
  <c r="G245" i="5"/>
  <c r="H245" i="5"/>
  <c r="J245" i="5"/>
  <c r="D246" i="5"/>
  <c r="E246" i="5"/>
  <c r="G246" i="5"/>
  <c r="D247" i="5"/>
  <c r="H247" i="5"/>
  <c r="E247" i="5"/>
  <c r="F247" i="5"/>
  <c r="J247" i="5"/>
  <c r="L247" i="5"/>
  <c r="D248" i="5"/>
  <c r="E248" i="5"/>
  <c r="L248" i="5"/>
  <c r="F248" i="5"/>
  <c r="H248" i="5"/>
  <c r="I248" i="5"/>
  <c r="J248" i="5"/>
  <c r="D249" i="5"/>
  <c r="I249" i="5"/>
  <c r="E249" i="5"/>
  <c r="G249" i="5"/>
  <c r="H249" i="5"/>
  <c r="J249" i="5"/>
  <c r="D250" i="5"/>
  <c r="E250" i="5"/>
  <c r="G250" i="5"/>
  <c r="D251" i="5"/>
  <c r="H251" i="5"/>
  <c r="E251" i="5"/>
  <c r="F251" i="5"/>
  <c r="J251" i="5"/>
  <c r="L251" i="5"/>
  <c r="D252" i="5"/>
  <c r="H252" i="5"/>
  <c r="E252" i="5"/>
  <c r="L252" i="5"/>
  <c r="F252" i="5"/>
  <c r="I252" i="5"/>
  <c r="J252" i="5"/>
  <c r="D253" i="5"/>
  <c r="I253" i="5"/>
  <c r="E253" i="5"/>
  <c r="F253" i="5"/>
  <c r="G253" i="5"/>
  <c r="J253" i="5"/>
  <c r="K253" i="5"/>
  <c r="D254" i="5"/>
  <c r="H254" i="5"/>
  <c r="E254" i="5"/>
  <c r="G254" i="5"/>
  <c r="I254" i="5"/>
  <c r="D255" i="5"/>
  <c r="E255" i="5"/>
  <c r="F255" i="5"/>
  <c r="H255" i="5"/>
  <c r="I255" i="5"/>
  <c r="J255" i="5"/>
  <c r="L255" i="5"/>
  <c r="D256" i="5"/>
  <c r="E256" i="5"/>
  <c r="L256" i="5"/>
  <c r="F256" i="5"/>
  <c r="G256" i="5"/>
  <c r="H256" i="5"/>
  <c r="I256" i="5"/>
  <c r="J256" i="5"/>
  <c r="K256" i="5"/>
  <c r="D257" i="5"/>
  <c r="I257" i="5"/>
  <c r="E257" i="5"/>
  <c r="F257" i="5"/>
  <c r="G257" i="5"/>
  <c r="J257" i="5"/>
  <c r="K257" i="5"/>
  <c r="D258" i="5"/>
  <c r="H258" i="5"/>
  <c r="E258" i="5"/>
  <c r="G258" i="5"/>
  <c r="I258" i="5"/>
  <c r="D259" i="5"/>
  <c r="E259" i="5"/>
  <c r="F259" i="5"/>
  <c r="H259" i="5"/>
  <c r="I259" i="5"/>
  <c r="J259" i="5"/>
  <c r="L259" i="5"/>
  <c r="D260" i="5"/>
  <c r="H260" i="5"/>
  <c r="E260" i="5"/>
  <c r="L260" i="5"/>
  <c r="F260" i="5"/>
  <c r="G260" i="5"/>
  <c r="I260" i="5"/>
  <c r="J260" i="5"/>
  <c r="K260" i="5"/>
  <c r="D261" i="5"/>
  <c r="I261" i="5"/>
  <c r="E261" i="5"/>
  <c r="F261" i="5"/>
  <c r="G261" i="5"/>
  <c r="H261" i="5"/>
  <c r="J261" i="5"/>
  <c r="K261" i="5"/>
  <c r="L261" i="5"/>
  <c r="D262" i="5"/>
  <c r="I262" i="5"/>
  <c r="E262" i="5"/>
  <c r="G262" i="5"/>
  <c r="H262" i="5"/>
  <c r="K262" i="5"/>
  <c r="L262" i="5"/>
  <c r="D263" i="5"/>
  <c r="F263" i="5"/>
  <c r="E263" i="5"/>
  <c r="D264" i="5"/>
  <c r="E264" i="5"/>
  <c r="L264" i="5"/>
  <c r="F264" i="5"/>
  <c r="G264" i="5"/>
  <c r="H264" i="5"/>
  <c r="I264" i="5"/>
  <c r="J264" i="5"/>
  <c r="K264" i="5"/>
  <c r="D265" i="5"/>
  <c r="I265" i="5"/>
  <c r="E265" i="5"/>
  <c r="F265" i="5"/>
  <c r="G265" i="5"/>
  <c r="H265" i="5"/>
  <c r="J265" i="5"/>
  <c r="K265" i="5"/>
  <c r="L265" i="5"/>
  <c r="D266" i="5"/>
  <c r="E266" i="5"/>
  <c r="G266" i="5"/>
  <c r="H266" i="5"/>
  <c r="I266" i="5"/>
  <c r="L266" i="5"/>
  <c r="D267" i="5"/>
  <c r="F267" i="5"/>
  <c r="E267" i="5"/>
  <c r="D268" i="5"/>
  <c r="H268" i="5"/>
  <c r="E268" i="5"/>
  <c r="L268" i="5"/>
  <c r="F268" i="5"/>
  <c r="G268" i="5"/>
  <c r="I268" i="5"/>
  <c r="J268" i="5"/>
  <c r="K268" i="5"/>
  <c r="D269" i="5"/>
  <c r="I269" i="5"/>
  <c r="E269" i="5"/>
  <c r="G269" i="5"/>
  <c r="L269" i="5"/>
  <c r="D270" i="5"/>
  <c r="E270" i="5"/>
  <c r="K270" i="5"/>
  <c r="G270" i="5"/>
  <c r="H270" i="5"/>
  <c r="I270" i="5"/>
  <c r="D271" i="5"/>
  <c r="H271" i="5"/>
  <c r="E271" i="5"/>
  <c r="D272" i="5"/>
  <c r="E272" i="5"/>
  <c r="L272" i="5"/>
  <c r="F272" i="5"/>
  <c r="H272" i="5"/>
  <c r="I272" i="5"/>
  <c r="J272" i="5"/>
  <c r="D273" i="5"/>
  <c r="I273" i="5"/>
  <c r="E273" i="5"/>
  <c r="G273" i="5"/>
  <c r="L273" i="5"/>
  <c r="D274" i="5"/>
  <c r="E274" i="5"/>
  <c r="K274" i="5"/>
  <c r="G274" i="5"/>
  <c r="H274" i="5"/>
  <c r="I274" i="5"/>
  <c r="D275" i="5"/>
  <c r="H275" i="5"/>
  <c r="E275" i="5"/>
  <c r="D276" i="5"/>
  <c r="H276" i="5"/>
  <c r="E276" i="5"/>
  <c r="L276" i="5"/>
  <c r="F276" i="5"/>
  <c r="I276" i="5"/>
  <c r="J276" i="5"/>
  <c r="D277" i="5"/>
  <c r="I277" i="5"/>
  <c r="E277" i="5"/>
  <c r="G277" i="5"/>
  <c r="D278" i="5"/>
  <c r="H278" i="5"/>
  <c r="E278" i="5"/>
  <c r="G278" i="5"/>
  <c r="I278" i="5"/>
  <c r="K278" i="5"/>
  <c r="D279" i="5"/>
  <c r="I279" i="5"/>
  <c r="E279" i="5"/>
  <c r="F279" i="5"/>
  <c r="J279" i="5"/>
  <c r="D280" i="5"/>
  <c r="E280" i="5"/>
  <c r="L280" i="5"/>
  <c r="F280" i="5"/>
  <c r="H280" i="5"/>
  <c r="I280" i="5"/>
  <c r="J280" i="5"/>
  <c r="D281" i="5"/>
  <c r="I281" i="5"/>
  <c r="E281" i="5"/>
  <c r="G281" i="5"/>
  <c r="D282" i="5"/>
  <c r="H282" i="5"/>
  <c r="E282" i="5"/>
  <c r="G282" i="5"/>
  <c r="I282" i="5"/>
  <c r="K282" i="5"/>
  <c r="D283" i="5"/>
  <c r="I283" i="5"/>
  <c r="E283" i="5"/>
  <c r="F283" i="5"/>
  <c r="J283" i="5"/>
  <c r="D284" i="5"/>
  <c r="H284" i="5"/>
  <c r="E284" i="5"/>
  <c r="L284" i="5"/>
  <c r="F284" i="5"/>
  <c r="I284" i="5"/>
  <c r="J284" i="5"/>
  <c r="K284" i="5"/>
  <c r="D285" i="5"/>
  <c r="I285" i="5"/>
  <c r="E285" i="5"/>
  <c r="F285" i="5"/>
  <c r="G285" i="5"/>
  <c r="J285" i="5"/>
  <c r="K285" i="5"/>
  <c r="D286" i="5"/>
  <c r="H286" i="5"/>
  <c r="E286" i="5"/>
  <c r="G286" i="5"/>
  <c r="I286" i="5"/>
  <c r="K286" i="5"/>
  <c r="L286" i="5"/>
  <c r="D287" i="5"/>
  <c r="I287" i="5"/>
  <c r="E287" i="5"/>
  <c r="F287" i="5"/>
  <c r="H287" i="5"/>
  <c r="J287" i="5"/>
  <c r="L287" i="5"/>
  <c r="D288" i="5"/>
  <c r="E288" i="5"/>
  <c r="L288" i="5"/>
  <c r="F288" i="5"/>
  <c r="G288" i="5"/>
  <c r="H288" i="5"/>
  <c r="I288" i="5"/>
  <c r="J288" i="5"/>
  <c r="K288" i="5"/>
  <c r="D289" i="5"/>
  <c r="I289" i="5"/>
  <c r="E289" i="5"/>
  <c r="F289" i="5"/>
  <c r="G289" i="5"/>
  <c r="J289" i="5"/>
  <c r="K289" i="5"/>
  <c r="D290" i="5"/>
  <c r="H290" i="5"/>
  <c r="E290" i="5"/>
  <c r="G290" i="5"/>
  <c r="I290" i="5"/>
  <c r="K290" i="5"/>
  <c r="L290" i="5"/>
  <c r="D291" i="5"/>
  <c r="I291" i="5"/>
  <c r="E291" i="5"/>
  <c r="F291" i="5"/>
  <c r="H291" i="5"/>
  <c r="J291" i="5"/>
  <c r="L291" i="5"/>
  <c r="D292" i="5"/>
  <c r="H292" i="5"/>
  <c r="E292" i="5"/>
  <c r="L292" i="5"/>
  <c r="F292" i="5"/>
  <c r="G292" i="5"/>
  <c r="I292" i="5"/>
  <c r="J292" i="5"/>
  <c r="K292" i="5"/>
  <c r="D293" i="5"/>
  <c r="I293" i="5"/>
  <c r="E293" i="5"/>
  <c r="F293" i="5"/>
  <c r="G293" i="5"/>
  <c r="J293" i="5"/>
  <c r="K293" i="5"/>
  <c r="L293" i="5"/>
  <c r="D294" i="5"/>
  <c r="E294" i="5"/>
  <c r="G294" i="5"/>
  <c r="H294" i="5"/>
  <c r="I294" i="5"/>
  <c r="K294" i="5"/>
  <c r="L294" i="5"/>
  <c r="D295" i="5"/>
  <c r="L295" i="5"/>
  <c r="E295" i="5"/>
  <c r="H295" i="5"/>
  <c r="I295" i="5"/>
  <c r="D296" i="5"/>
  <c r="E296" i="5"/>
  <c r="L296" i="5"/>
  <c r="F296" i="5"/>
  <c r="G296" i="5"/>
  <c r="H296" i="5"/>
  <c r="I296" i="5"/>
  <c r="J296" i="5"/>
  <c r="K296" i="5"/>
  <c r="D297" i="5"/>
  <c r="I297" i="5"/>
  <c r="E297" i="5"/>
  <c r="F297" i="5"/>
  <c r="G297" i="5"/>
  <c r="J297" i="5"/>
  <c r="K297" i="5"/>
  <c r="L297" i="5"/>
  <c r="D298" i="5"/>
  <c r="E298" i="5"/>
  <c r="K298" i="5"/>
  <c r="G298" i="5"/>
  <c r="H298" i="5"/>
  <c r="I298" i="5"/>
  <c r="L298" i="5"/>
  <c r="D299" i="5"/>
  <c r="L299" i="5"/>
  <c r="E299" i="5"/>
  <c r="H299" i="5"/>
  <c r="I299" i="5"/>
  <c r="D300" i="5"/>
  <c r="H300" i="5"/>
  <c r="E300" i="5"/>
  <c r="L300" i="5"/>
  <c r="F300" i="5"/>
  <c r="G300" i="5"/>
  <c r="I300" i="5"/>
  <c r="J300" i="5"/>
  <c r="K300" i="5"/>
  <c r="D301" i="5"/>
  <c r="I301" i="5"/>
  <c r="E301" i="5"/>
  <c r="G301" i="5"/>
  <c r="H301" i="5"/>
  <c r="L301" i="5"/>
  <c r="D302" i="5"/>
  <c r="E302" i="5"/>
  <c r="G302" i="5"/>
  <c r="D303" i="5"/>
  <c r="F303" i="5"/>
  <c r="E303" i="5"/>
  <c r="I303" i="5"/>
  <c r="J303" i="5"/>
  <c r="D304" i="5"/>
  <c r="E304" i="5"/>
  <c r="L304" i="5"/>
  <c r="F304" i="5"/>
  <c r="H304" i="5"/>
  <c r="I304" i="5"/>
  <c r="J304" i="5"/>
  <c r="D305" i="5"/>
  <c r="I305" i="5"/>
  <c r="E305" i="5"/>
  <c r="G305" i="5"/>
  <c r="H305" i="5"/>
  <c r="D306" i="5"/>
  <c r="F306" i="5"/>
  <c r="E306" i="5"/>
  <c r="G306" i="5"/>
  <c r="H306" i="5"/>
  <c r="I306" i="5"/>
  <c r="J306" i="5"/>
  <c r="K306" i="5"/>
  <c r="L306" i="5"/>
  <c r="D307" i="5"/>
  <c r="H307" i="5"/>
  <c r="E307" i="5"/>
  <c r="G307" i="5"/>
  <c r="F307" i="5"/>
  <c r="I307" i="5"/>
  <c r="J307" i="5"/>
  <c r="D308" i="5"/>
  <c r="H308" i="5"/>
  <c r="E308" i="5"/>
  <c r="L308" i="5"/>
  <c r="I308" i="5"/>
  <c r="J308" i="5"/>
  <c r="D309" i="5"/>
  <c r="I309" i="5"/>
  <c r="E309" i="5"/>
  <c r="G309" i="5"/>
  <c r="L309" i="5"/>
  <c r="D310" i="5"/>
  <c r="J310" i="5"/>
  <c r="E310" i="5"/>
  <c r="F310" i="5"/>
  <c r="G310" i="5"/>
  <c r="I310" i="5"/>
  <c r="K310" i="5"/>
  <c r="L310" i="5"/>
  <c r="D311" i="5"/>
  <c r="H311" i="5"/>
  <c r="E311" i="5"/>
  <c r="K311" i="5"/>
  <c r="F311" i="5"/>
  <c r="I311" i="5"/>
  <c r="J311" i="5"/>
  <c r="D312" i="5"/>
  <c r="E312" i="5"/>
  <c r="F312" i="5"/>
  <c r="G312" i="5"/>
  <c r="H312" i="5"/>
  <c r="I312" i="5"/>
  <c r="J312" i="5"/>
  <c r="K312" i="5"/>
  <c r="L312" i="5"/>
  <c r="D313" i="5"/>
  <c r="E313" i="5"/>
  <c r="G313" i="5"/>
  <c r="L313" i="5"/>
  <c r="D314" i="5"/>
  <c r="E314" i="5"/>
  <c r="F314" i="5"/>
  <c r="H314" i="5"/>
  <c r="I314" i="5"/>
  <c r="J314" i="5"/>
  <c r="D315" i="5"/>
  <c r="H315" i="5"/>
  <c r="E315" i="5"/>
  <c r="L315" i="5"/>
  <c r="F315" i="5"/>
  <c r="G315" i="5"/>
  <c r="I315" i="5"/>
  <c r="J315" i="5"/>
  <c r="K315" i="5"/>
  <c r="D316" i="5"/>
  <c r="E316" i="5"/>
  <c r="G316" i="5"/>
  <c r="H316" i="5"/>
  <c r="K316" i="5"/>
  <c r="D317" i="5"/>
  <c r="E317" i="5"/>
  <c r="I317" i="5"/>
  <c r="L317" i="5"/>
  <c r="D318" i="5"/>
  <c r="H318" i="5"/>
  <c r="E318" i="5"/>
  <c r="F318" i="5"/>
  <c r="I318" i="5"/>
  <c r="J318" i="5"/>
  <c r="D319" i="5"/>
  <c r="E319" i="5"/>
  <c r="L319" i="5"/>
  <c r="F319" i="5"/>
  <c r="G319" i="5"/>
  <c r="H319" i="5"/>
  <c r="I319" i="5"/>
  <c r="J319" i="5"/>
  <c r="K319" i="5"/>
  <c r="D320" i="5"/>
  <c r="H320" i="5"/>
  <c r="E320" i="5"/>
  <c r="G320" i="5"/>
  <c r="D321" i="5"/>
  <c r="H321" i="5"/>
  <c r="E321" i="5"/>
  <c r="D322" i="5"/>
  <c r="E322" i="5"/>
  <c r="F322" i="5"/>
  <c r="H322" i="5"/>
  <c r="I322" i="5"/>
  <c r="J322" i="5"/>
  <c r="D323" i="5"/>
  <c r="H323" i="5"/>
  <c r="E323" i="5"/>
  <c r="L323" i="5"/>
  <c r="F323" i="5"/>
  <c r="G323" i="5"/>
  <c r="I323" i="5"/>
  <c r="J323" i="5"/>
  <c r="K323" i="5"/>
  <c r="D324" i="5"/>
  <c r="E324" i="5"/>
  <c r="G324" i="5"/>
  <c r="K324" i="5"/>
  <c r="D325" i="5"/>
  <c r="E325" i="5"/>
  <c r="L325" i="5"/>
  <c r="D326" i="5"/>
  <c r="H326" i="5"/>
  <c r="E326" i="5"/>
  <c r="F326" i="5"/>
  <c r="I326" i="5"/>
  <c r="J326" i="5"/>
  <c r="D327" i="5"/>
  <c r="E327" i="5"/>
  <c r="L327" i="5"/>
  <c r="F327" i="5"/>
  <c r="G327" i="5"/>
  <c r="H327" i="5"/>
  <c r="I327" i="5"/>
  <c r="J327" i="5"/>
  <c r="K327" i="5"/>
  <c r="D328" i="5"/>
  <c r="H328" i="5"/>
  <c r="E328" i="5"/>
  <c r="G328" i="5"/>
  <c r="D329" i="5"/>
  <c r="H329" i="5"/>
  <c r="E329" i="5"/>
  <c r="D330" i="5"/>
  <c r="E330" i="5"/>
  <c r="F330" i="5"/>
  <c r="H330" i="5"/>
  <c r="I330" i="5"/>
  <c r="J330" i="5"/>
  <c r="D331" i="5"/>
  <c r="H331" i="5"/>
  <c r="E331" i="5"/>
  <c r="L331" i="5"/>
  <c r="F331" i="5"/>
  <c r="G331" i="5"/>
  <c r="I331" i="5"/>
  <c r="J331" i="5"/>
  <c r="K331" i="5"/>
  <c r="D332" i="5"/>
  <c r="E332" i="5"/>
  <c r="G332" i="5"/>
  <c r="H332" i="5"/>
  <c r="K332" i="5"/>
  <c r="L332" i="5"/>
  <c r="D333" i="5"/>
  <c r="H333" i="5"/>
  <c r="E333" i="5"/>
  <c r="K333" i="5"/>
  <c r="D334" i="5"/>
  <c r="H334" i="5"/>
  <c r="E334" i="5"/>
  <c r="D335" i="5"/>
  <c r="E335" i="5"/>
  <c r="L335" i="5"/>
  <c r="F335" i="5"/>
  <c r="H335" i="5"/>
  <c r="I335" i="5"/>
  <c r="J335" i="5"/>
  <c r="D336" i="5"/>
  <c r="I336" i="5"/>
  <c r="E336" i="5"/>
  <c r="G336" i="5"/>
  <c r="J336" i="5"/>
  <c r="D337" i="5"/>
  <c r="E337" i="5"/>
  <c r="G337" i="5"/>
  <c r="I337" i="5"/>
  <c r="K337" i="5"/>
  <c r="D338" i="5"/>
  <c r="H338" i="5"/>
  <c r="E338" i="5"/>
  <c r="F338" i="5"/>
  <c r="I338" i="5"/>
  <c r="J338" i="5"/>
  <c r="L338" i="5"/>
  <c r="D339" i="5"/>
  <c r="H339" i="5"/>
  <c r="E339" i="5"/>
  <c r="L339" i="5"/>
  <c r="F339" i="5"/>
  <c r="I339" i="5"/>
  <c r="J339" i="5"/>
  <c r="K339" i="5"/>
  <c r="E34" i="2"/>
  <c r="F34" i="2"/>
  <c r="G34" i="2"/>
  <c r="K34" i="2"/>
  <c r="E28" i="2"/>
  <c r="F28" i="2"/>
  <c r="G28" i="2"/>
  <c r="K28" i="2"/>
  <c r="Y25" i="2"/>
  <c r="E26" i="2"/>
  <c r="F26" i="2"/>
  <c r="E27" i="2"/>
  <c r="F27" i="2"/>
  <c r="G27" i="2"/>
  <c r="E29" i="2"/>
  <c r="F29" i="2"/>
  <c r="E30" i="2"/>
  <c r="F30" i="2"/>
  <c r="E31" i="2"/>
  <c r="F31" i="2"/>
  <c r="G31" i="2"/>
  <c r="E32" i="2"/>
  <c r="F32" i="2"/>
  <c r="E33" i="2"/>
  <c r="F33" i="2"/>
  <c r="E35" i="2"/>
  <c r="F35" i="2"/>
  <c r="G35" i="2"/>
  <c r="E36" i="2"/>
  <c r="F36" i="2"/>
  <c r="G36" i="2"/>
  <c r="E37" i="2"/>
  <c r="F37" i="2"/>
  <c r="G37" i="2"/>
  <c r="E38" i="2"/>
  <c r="F38" i="2"/>
  <c r="G38" i="2"/>
  <c r="E39" i="2"/>
  <c r="F39" i="2"/>
  <c r="G39" i="2"/>
  <c r="E40" i="2"/>
  <c r="F40" i="2"/>
  <c r="G40" i="2"/>
  <c r="E41" i="2"/>
  <c r="F41" i="2"/>
  <c r="G41" i="2"/>
  <c r="E42" i="2"/>
  <c r="F42" i="2"/>
  <c r="G42" i="2"/>
  <c r="E43" i="2"/>
  <c r="F43" i="2"/>
  <c r="G43" i="2"/>
  <c r="E23" i="2"/>
  <c r="F23" i="2"/>
  <c r="G23" i="2"/>
  <c r="E24" i="2"/>
  <c r="F24" i="2"/>
  <c r="E21" i="2"/>
  <c r="F21" i="2"/>
  <c r="K50" i="2"/>
  <c r="K49" i="2"/>
  <c r="K51" i="2"/>
  <c r="K48" i="2"/>
  <c r="K47" i="2"/>
  <c r="K45" i="2"/>
  <c r="K46" i="2"/>
  <c r="K44" i="2"/>
  <c r="J42" i="2"/>
  <c r="Q51" i="2"/>
  <c r="E25" i="2"/>
  <c r="F25" i="2"/>
  <c r="G25" i="2"/>
  <c r="E22" i="2"/>
  <c r="F22" i="2"/>
  <c r="G22" i="2"/>
  <c r="Q50" i="2"/>
  <c r="Q49" i="2"/>
  <c r="Q48" i="2"/>
  <c r="Q27" i="2"/>
  <c r="C11" i="4"/>
  <c r="E11" i="4"/>
  <c r="C12" i="4"/>
  <c r="E12" i="4"/>
  <c r="C34" i="4"/>
  <c r="E34" i="4"/>
  <c r="C35" i="4"/>
  <c r="E35" i="4"/>
  <c r="C13" i="4"/>
  <c r="E13" i="4"/>
  <c r="C14" i="4"/>
  <c r="E14" i="4"/>
  <c r="C15" i="4"/>
  <c r="E15" i="4"/>
  <c r="C16" i="4"/>
  <c r="E16" i="4"/>
  <c r="C17" i="4"/>
  <c r="E17" i="4"/>
  <c r="C18" i="4"/>
  <c r="E18" i="4"/>
  <c r="C19" i="4"/>
  <c r="E19" i="4"/>
  <c r="C20" i="4"/>
  <c r="E20" i="4"/>
  <c r="C21" i="4"/>
  <c r="E21" i="4"/>
  <c r="C22" i="4"/>
  <c r="E22" i="4"/>
  <c r="C23" i="4"/>
  <c r="E23" i="4"/>
  <c r="C24" i="4"/>
  <c r="E24" i="4"/>
  <c r="C25" i="4"/>
  <c r="E25" i="4"/>
  <c r="C26" i="4"/>
  <c r="E26" i="4"/>
  <c r="C27" i="4"/>
  <c r="E27" i="4"/>
  <c r="C28" i="4"/>
  <c r="E28" i="4"/>
  <c r="C29" i="4"/>
  <c r="E29" i="4"/>
  <c r="C30" i="4"/>
  <c r="E30" i="4"/>
  <c r="C31" i="4"/>
  <c r="E31" i="4"/>
  <c r="C32" i="4"/>
  <c r="E32" i="4"/>
  <c r="C36" i="4"/>
  <c r="E36" i="4"/>
  <c r="C37" i="4"/>
  <c r="E37" i="4"/>
  <c r="C33" i="4"/>
  <c r="E33" i="4"/>
  <c r="D37" i="4"/>
  <c r="B37" i="4"/>
  <c r="A37" i="4"/>
  <c r="D36" i="4"/>
  <c r="B36" i="4"/>
  <c r="A36" i="4"/>
  <c r="D32" i="4"/>
  <c r="B32" i="4"/>
  <c r="A32" i="4"/>
  <c r="D31" i="4"/>
  <c r="B31" i="4"/>
  <c r="A31" i="4"/>
  <c r="D30" i="4"/>
  <c r="B30" i="4"/>
  <c r="A30" i="4"/>
  <c r="D29" i="4"/>
  <c r="B29" i="4"/>
  <c r="A29" i="4"/>
  <c r="D28" i="4"/>
  <c r="B28" i="4"/>
  <c r="A28" i="4"/>
  <c r="D27" i="4"/>
  <c r="B27" i="4"/>
  <c r="A27" i="4"/>
  <c r="D26" i="4"/>
  <c r="B26" i="4"/>
  <c r="A26" i="4"/>
  <c r="D25" i="4"/>
  <c r="B25" i="4"/>
  <c r="A25" i="4"/>
  <c r="D24" i="4"/>
  <c r="B24" i="4"/>
  <c r="A24" i="4"/>
  <c r="D23" i="4"/>
  <c r="B23" i="4"/>
  <c r="A23" i="4"/>
  <c r="D22" i="4"/>
  <c r="B22" i="4"/>
  <c r="A22" i="4"/>
  <c r="D21" i="4"/>
  <c r="B21" i="4"/>
  <c r="A21" i="4"/>
  <c r="D20" i="4"/>
  <c r="B20" i="4"/>
  <c r="A20" i="4"/>
  <c r="D19" i="4"/>
  <c r="B19" i="4"/>
  <c r="A19" i="4"/>
  <c r="D18" i="4"/>
  <c r="B18" i="4"/>
  <c r="A18" i="4"/>
  <c r="D17" i="4"/>
  <c r="B17" i="4"/>
  <c r="A17" i="4"/>
  <c r="D16" i="4"/>
  <c r="B16" i="4"/>
  <c r="A16" i="4"/>
  <c r="D15" i="4"/>
  <c r="B15" i="4"/>
  <c r="A15" i="4"/>
  <c r="D14" i="4"/>
  <c r="B14" i="4"/>
  <c r="A14" i="4"/>
  <c r="D13" i="4"/>
  <c r="B13" i="4"/>
  <c r="A13" i="4"/>
  <c r="D35" i="4"/>
  <c r="B35" i="4"/>
  <c r="A35" i="4"/>
  <c r="D34" i="4"/>
  <c r="B34" i="4"/>
  <c r="A34" i="4"/>
  <c r="D12" i="4"/>
  <c r="B12" i="4"/>
  <c r="A12" i="4"/>
  <c r="D11" i="4"/>
  <c r="B11" i="4"/>
  <c r="A11" i="4"/>
  <c r="D33" i="4"/>
  <c r="B33" i="4"/>
  <c r="A33" i="4"/>
  <c r="A9" i="3"/>
  <c r="C9" i="3" s="1"/>
  <c r="E21" i="3"/>
  <c r="G21" i="3"/>
  <c r="E22" i="3"/>
  <c r="G22" i="3"/>
  <c r="E23" i="3"/>
  <c r="L23" i="3"/>
  <c r="E24" i="3"/>
  <c r="G24" i="3"/>
  <c r="E25" i="3"/>
  <c r="G25" i="3"/>
  <c r="E26" i="3"/>
  <c r="G26" i="3"/>
  <c r="E27" i="3"/>
  <c r="E28" i="3"/>
  <c r="G28" i="3"/>
  <c r="E29" i="3"/>
  <c r="G29" i="3"/>
  <c r="E30" i="3"/>
  <c r="G30" i="3"/>
  <c r="E31" i="3"/>
  <c r="E32" i="3"/>
  <c r="G32" i="3"/>
  <c r="E33" i="3"/>
  <c r="G33" i="3"/>
  <c r="E34" i="3"/>
  <c r="G34" i="3"/>
  <c r="E35" i="3"/>
  <c r="E36" i="3"/>
  <c r="K36" i="3"/>
  <c r="E37" i="3"/>
  <c r="G37" i="3"/>
  <c r="E38" i="3"/>
  <c r="G38" i="3"/>
  <c r="E39" i="3"/>
  <c r="E40" i="3"/>
  <c r="G40" i="3"/>
  <c r="E41" i="3"/>
  <c r="G41" i="3"/>
  <c r="E42" i="3"/>
  <c r="G42" i="3"/>
  <c r="E43" i="3"/>
  <c r="E44" i="3"/>
  <c r="G44" i="3"/>
  <c r="E45" i="3"/>
  <c r="G45" i="3"/>
  <c r="E46" i="3"/>
  <c r="L46" i="3"/>
  <c r="G46" i="3"/>
  <c r="E47" i="3"/>
  <c r="E48" i="3"/>
  <c r="G48" i="3"/>
  <c r="E49" i="3"/>
  <c r="G49" i="3"/>
  <c r="E50" i="3"/>
  <c r="G50" i="3"/>
  <c r="E51" i="3"/>
  <c r="L51" i="3"/>
  <c r="D21" i="3"/>
  <c r="D22" i="3"/>
  <c r="H22" i="3"/>
  <c r="D23" i="3"/>
  <c r="H23" i="3"/>
  <c r="D24" i="3"/>
  <c r="H24" i="3"/>
  <c r="D25" i="3"/>
  <c r="D26" i="3"/>
  <c r="H26" i="3"/>
  <c r="D27" i="3"/>
  <c r="H27" i="3"/>
  <c r="D28" i="3"/>
  <c r="H28" i="3"/>
  <c r="D29" i="3"/>
  <c r="D30" i="3"/>
  <c r="H30" i="3"/>
  <c r="D31" i="3"/>
  <c r="H31" i="3"/>
  <c r="D32" i="3"/>
  <c r="H32" i="3"/>
  <c r="D33" i="3"/>
  <c r="F33" i="3"/>
  <c r="D34" i="3"/>
  <c r="H34" i="3"/>
  <c r="D35" i="3"/>
  <c r="H35" i="3"/>
  <c r="D36" i="3"/>
  <c r="J36" i="3"/>
  <c r="D37" i="3"/>
  <c r="D38" i="3"/>
  <c r="H38" i="3"/>
  <c r="D39" i="3"/>
  <c r="H39" i="3"/>
  <c r="D40" i="3"/>
  <c r="H40" i="3"/>
  <c r="D41" i="3"/>
  <c r="J41" i="3"/>
  <c r="D42" i="3"/>
  <c r="H42" i="3"/>
  <c r="D43" i="3"/>
  <c r="H43" i="3"/>
  <c r="D44" i="3"/>
  <c r="J44" i="3"/>
  <c r="D45" i="3"/>
  <c r="D46" i="3"/>
  <c r="J46" i="3"/>
  <c r="H46" i="3"/>
  <c r="D47" i="3"/>
  <c r="H47" i="3"/>
  <c r="D48" i="3"/>
  <c r="H48" i="3"/>
  <c r="D49" i="3"/>
  <c r="J49" i="3"/>
  <c r="D50" i="3"/>
  <c r="H50" i="3"/>
  <c r="D51" i="3"/>
  <c r="H51" i="3"/>
  <c r="J23" i="3"/>
  <c r="J24" i="3"/>
  <c r="J29" i="3"/>
  <c r="J31" i="3"/>
  <c r="J32" i="3"/>
  <c r="J35" i="3"/>
  <c r="J37" i="3"/>
  <c r="J39" i="3"/>
  <c r="J40" i="3"/>
  <c r="J45" i="3"/>
  <c r="J48" i="3"/>
  <c r="J51" i="3"/>
  <c r="I22" i="3"/>
  <c r="I23" i="3"/>
  <c r="I24" i="3"/>
  <c r="I27" i="3"/>
  <c r="I28" i="3"/>
  <c r="I30" i="3"/>
  <c r="I32" i="3"/>
  <c r="I34" i="3"/>
  <c r="I35" i="3"/>
  <c r="I38" i="3"/>
  <c r="I39" i="3"/>
  <c r="I40" i="3"/>
  <c r="I43" i="3"/>
  <c r="I44" i="3"/>
  <c r="I46" i="3"/>
  <c r="I48" i="3"/>
  <c r="I50" i="3"/>
  <c r="I51" i="3"/>
  <c r="K22" i="3"/>
  <c r="K24" i="3"/>
  <c r="K26" i="3"/>
  <c r="K29" i="3"/>
  <c r="K30" i="3"/>
  <c r="K32" i="3"/>
  <c r="K37" i="3"/>
  <c r="K38" i="3"/>
  <c r="K40" i="3"/>
  <c r="K42" i="3"/>
  <c r="K45" i="3"/>
  <c r="K46" i="3"/>
  <c r="K48" i="3"/>
  <c r="F24" i="3"/>
  <c r="F25" i="3"/>
  <c r="F27" i="3"/>
  <c r="F29" i="3"/>
  <c r="F31" i="3"/>
  <c r="F32" i="3"/>
  <c r="F35" i="3"/>
  <c r="F36" i="3"/>
  <c r="F37" i="3"/>
  <c r="F40" i="3"/>
  <c r="F41" i="3"/>
  <c r="F43" i="3"/>
  <c r="F45" i="3"/>
  <c r="F46" i="3"/>
  <c r="F47" i="3"/>
  <c r="F48" i="3"/>
  <c r="F51" i="3"/>
  <c r="L22" i="3"/>
  <c r="L26" i="3"/>
  <c r="L27" i="3"/>
  <c r="L29" i="3"/>
  <c r="L30" i="3"/>
  <c r="L31" i="3"/>
  <c r="L34" i="3"/>
  <c r="L35" i="3"/>
  <c r="L37" i="3"/>
  <c r="L38" i="3"/>
  <c r="L39" i="3"/>
  <c r="L41" i="3"/>
  <c r="L43" i="3"/>
  <c r="L44" i="3"/>
  <c r="L45" i="3"/>
  <c r="L47" i="3"/>
  <c r="L49" i="3"/>
  <c r="L50" i="3"/>
  <c r="B10" i="3"/>
  <c r="Q47" i="2"/>
  <c r="F16" i="2"/>
  <c r="F17" i="2" s="1"/>
  <c r="G16" i="3"/>
  <c r="G15" i="3"/>
  <c r="H16" i="3"/>
  <c r="H15" i="3"/>
  <c r="H12" i="3"/>
  <c r="J16" i="3"/>
  <c r="J15" i="3"/>
  <c r="I16" i="3"/>
  <c r="I15" i="3"/>
  <c r="K16" i="3"/>
  <c r="K15" i="3"/>
  <c r="F16" i="3"/>
  <c r="F15" i="3"/>
  <c r="F12" i="3"/>
  <c r="L16" i="3"/>
  <c r="L15" i="3"/>
  <c r="C16" i="3"/>
  <c r="C15" i="3"/>
  <c r="E339" i="3"/>
  <c r="D339" i="3"/>
  <c r="F339" i="3"/>
  <c r="G339" i="3"/>
  <c r="E338" i="3"/>
  <c r="D338" i="3"/>
  <c r="F338" i="3"/>
  <c r="H338" i="3"/>
  <c r="L338" i="3"/>
  <c r="K338" i="3"/>
  <c r="I338" i="3"/>
  <c r="G338" i="3"/>
  <c r="E337" i="3"/>
  <c r="L337" i="3"/>
  <c r="D337" i="3"/>
  <c r="F337" i="3"/>
  <c r="H337" i="3"/>
  <c r="K337" i="3"/>
  <c r="J337" i="3"/>
  <c r="I337" i="3"/>
  <c r="G337" i="3"/>
  <c r="E336" i="3"/>
  <c r="L336" i="3"/>
  <c r="D336" i="3"/>
  <c r="F336" i="3"/>
  <c r="H336" i="3"/>
  <c r="J336" i="3"/>
  <c r="I336" i="3"/>
  <c r="E335" i="3"/>
  <c r="L335" i="3"/>
  <c r="D335" i="3"/>
  <c r="F335" i="3"/>
  <c r="H335" i="3"/>
  <c r="I335" i="3"/>
  <c r="G335" i="3"/>
  <c r="E334" i="3"/>
  <c r="D334" i="3"/>
  <c r="K334" i="3"/>
  <c r="L334" i="3"/>
  <c r="G334" i="3"/>
  <c r="E333" i="3"/>
  <c r="L333" i="3"/>
  <c r="D333" i="3"/>
  <c r="H333" i="3"/>
  <c r="F333" i="3"/>
  <c r="K333" i="3"/>
  <c r="J333" i="3"/>
  <c r="E332" i="3"/>
  <c r="D332" i="3"/>
  <c r="H332" i="3"/>
  <c r="F332" i="3"/>
  <c r="J332" i="3"/>
  <c r="E331" i="3"/>
  <c r="D331" i="3"/>
  <c r="F331" i="3"/>
  <c r="I331" i="3"/>
  <c r="G331" i="3"/>
  <c r="E330" i="3"/>
  <c r="D330" i="3"/>
  <c r="F330" i="3"/>
  <c r="H330" i="3"/>
  <c r="L330" i="3"/>
  <c r="K330" i="3"/>
  <c r="I330" i="3"/>
  <c r="G330" i="3"/>
  <c r="E329" i="3"/>
  <c r="L329" i="3"/>
  <c r="D329" i="3"/>
  <c r="F329" i="3"/>
  <c r="H329" i="3"/>
  <c r="K329" i="3"/>
  <c r="J329" i="3"/>
  <c r="I329" i="3"/>
  <c r="G329" i="3"/>
  <c r="E328" i="3"/>
  <c r="L328" i="3"/>
  <c r="D328" i="3"/>
  <c r="F328" i="3"/>
  <c r="H328" i="3"/>
  <c r="J328" i="3"/>
  <c r="I328" i="3"/>
  <c r="E327" i="3"/>
  <c r="D327" i="3"/>
  <c r="L327" i="3"/>
  <c r="H327" i="3"/>
  <c r="I327" i="3"/>
  <c r="G327" i="3"/>
  <c r="E326" i="3"/>
  <c r="D326" i="3"/>
  <c r="F326" i="3"/>
  <c r="L326" i="3"/>
  <c r="K326" i="3"/>
  <c r="G326" i="3"/>
  <c r="E325" i="3"/>
  <c r="L325" i="3"/>
  <c r="D325" i="3"/>
  <c r="H325" i="3"/>
  <c r="F325" i="3"/>
  <c r="K325" i="3"/>
  <c r="J325" i="3"/>
  <c r="E324" i="3"/>
  <c r="D324" i="3"/>
  <c r="H324" i="3"/>
  <c r="F324" i="3"/>
  <c r="J324" i="3"/>
  <c r="E323" i="3"/>
  <c r="D323" i="3"/>
  <c r="F323" i="3"/>
  <c r="I323" i="3"/>
  <c r="G323" i="3"/>
  <c r="E322" i="3"/>
  <c r="D322" i="3"/>
  <c r="F322" i="3"/>
  <c r="H322" i="3"/>
  <c r="L322" i="3"/>
  <c r="K322" i="3"/>
  <c r="I322" i="3"/>
  <c r="G322" i="3"/>
  <c r="E321" i="3"/>
  <c r="G321" i="3"/>
  <c r="D321" i="3"/>
  <c r="F321" i="3"/>
  <c r="H321" i="3"/>
  <c r="K321" i="3"/>
  <c r="J321" i="3"/>
  <c r="I321" i="3"/>
  <c r="E320" i="3"/>
  <c r="L320" i="3"/>
  <c r="D320" i="3"/>
  <c r="F320" i="3"/>
  <c r="H320" i="3"/>
  <c r="J320" i="3"/>
  <c r="I320" i="3"/>
  <c r="E319" i="3"/>
  <c r="D319" i="3"/>
  <c r="L319" i="3"/>
  <c r="H319" i="3"/>
  <c r="I319" i="3"/>
  <c r="G319" i="3"/>
  <c r="E318" i="3"/>
  <c r="D318" i="3"/>
  <c r="F318" i="3"/>
  <c r="L318" i="3"/>
  <c r="K318" i="3"/>
  <c r="G318" i="3"/>
  <c r="E317" i="3"/>
  <c r="L317" i="3"/>
  <c r="D317" i="3"/>
  <c r="H317" i="3"/>
  <c r="F317" i="3"/>
  <c r="K317" i="3"/>
  <c r="J317" i="3"/>
  <c r="E316" i="3"/>
  <c r="D316" i="3"/>
  <c r="F316" i="3"/>
  <c r="H316" i="3"/>
  <c r="J316" i="3"/>
  <c r="I316" i="3"/>
  <c r="E315" i="3"/>
  <c r="D315" i="3"/>
  <c r="I315" i="3"/>
  <c r="H315" i="3"/>
  <c r="G315" i="3"/>
  <c r="E314" i="3"/>
  <c r="D314" i="3"/>
  <c r="F314" i="3"/>
  <c r="H314" i="3"/>
  <c r="L314" i="3"/>
  <c r="K314" i="3"/>
  <c r="I314" i="3"/>
  <c r="G314" i="3"/>
  <c r="E313" i="3"/>
  <c r="G313" i="3"/>
  <c r="D313" i="3"/>
  <c r="F313" i="3"/>
  <c r="H313" i="3"/>
  <c r="K313" i="3"/>
  <c r="J313" i="3"/>
  <c r="I313" i="3"/>
  <c r="E312" i="3"/>
  <c r="D312" i="3"/>
  <c r="H312" i="3"/>
  <c r="F312" i="3"/>
  <c r="J312" i="3"/>
  <c r="E311" i="3"/>
  <c r="D311" i="3"/>
  <c r="H311" i="3"/>
  <c r="I311" i="3"/>
  <c r="G311" i="3"/>
  <c r="E310" i="3"/>
  <c r="D310" i="3"/>
  <c r="F310" i="3"/>
  <c r="L310" i="3"/>
  <c r="K310" i="3"/>
  <c r="G310" i="3"/>
  <c r="E309" i="3"/>
  <c r="L309" i="3"/>
  <c r="D309" i="3"/>
  <c r="H309" i="3"/>
  <c r="F309" i="3"/>
  <c r="K309" i="3"/>
  <c r="J309" i="3"/>
  <c r="E308" i="3"/>
  <c r="D308" i="3"/>
  <c r="F308" i="3"/>
  <c r="H308" i="3"/>
  <c r="J308" i="3"/>
  <c r="I308" i="3"/>
  <c r="E307" i="3"/>
  <c r="D307" i="3"/>
  <c r="I307" i="3"/>
  <c r="H307" i="3"/>
  <c r="G307" i="3"/>
  <c r="E306" i="3"/>
  <c r="D306" i="3"/>
  <c r="F306" i="3"/>
  <c r="H306" i="3"/>
  <c r="L306" i="3"/>
  <c r="K306" i="3"/>
  <c r="I306" i="3"/>
  <c r="G306" i="3"/>
  <c r="E305" i="3"/>
  <c r="G305" i="3"/>
  <c r="D305" i="3"/>
  <c r="F305" i="3"/>
  <c r="H305" i="3"/>
  <c r="K305" i="3"/>
  <c r="J305" i="3"/>
  <c r="I305" i="3"/>
  <c r="E304" i="3"/>
  <c r="D304" i="3"/>
  <c r="H304" i="3"/>
  <c r="F304" i="3"/>
  <c r="J304" i="3"/>
  <c r="E303" i="3"/>
  <c r="D303" i="3"/>
  <c r="H303" i="3"/>
  <c r="I303" i="3"/>
  <c r="G303" i="3"/>
  <c r="E302" i="3"/>
  <c r="D302" i="3"/>
  <c r="F302" i="3"/>
  <c r="L302" i="3"/>
  <c r="K302" i="3"/>
  <c r="G302" i="3"/>
  <c r="E301" i="3"/>
  <c r="L301" i="3"/>
  <c r="D301" i="3"/>
  <c r="H301" i="3"/>
  <c r="F301" i="3"/>
  <c r="K301" i="3"/>
  <c r="J301" i="3"/>
  <c r="E300" i="3"/>
  <c r="D300" i="3"/>
  <c r="E299" i="3"/>
  <c r="D299" i="3"/>
  <c r="G299" i="3"/>
  <c r="E298" i="3"/>
  <c r="D298" i="3"/>
  <c r="F298" i="3"/>
  <c r="H298" i="3"/>
  <c r="L298" i="3"/>
  <c r="K298" i="3"/>
  <c r="I298" i="3"/>
  <c r="G298" i="3"/>
  <c r="E297" i="3"/>
  <c r="D297" i="3"/>
  <c r="F297" i="3"/>
  <c r="H297" i="3"/>
  <c r="J297" i="3"/>
  <c r="I297" i="3"/>
  <c r="E296" i="3"/>
  <c r="D296" i="3"/>
  <c r="F296" i="3"/>
  <c r="H296" i="3"/>
  <c r="J296" i="3"/>
  <c r="I296" i="3"/>
  <c r="E295" i="3"/>
  <c r="D295" i="3"/>
  <c r="H295" i="3"/>
  <c r="L295" i="3"/>
  <c r="I295" i="3"/>
  <c r="G295" i="3"/>
  <c r="E294" i="3"/>
  <c r="D294" i="3"/>
  <c r="G294" i="3"/>
  <c r="E293" i="3"/>
  <c r="G293" i="3"/>
  <c r="D293" i="3"/>
  <c r="H293" i="3"/>
  <c r="F293" i="3"/>
  <c r="L293" i="3"/>
  <c r="K293" i="3"/>
  <c r="J293" i="3"/>
  <c r="E292" i="3"/>
  <c r="D292" i="3"/>
  <c r="F292" i="3"/>
  <c r="H292" i="3"/>
  <c r="J292" i="3"/>
  <c r="I292" i="3"/>
  <c r="E291" i="3"/>
  <c r="D291" i="3"/>
  <c r="F291" i="3"/>
  <c r="H291" i="3"/>
  <c r="L291" i="3"/>
  <c r="J291" i="3"/>
  <c r="I291" i="3"/>
  <c r="G291" i="3"/>
  <c r="E290" i="3"/>
  <c r="D290" i="3"/>
  <c r="G290" i="3"/>
  <c r="E289" i="3"/>
  <c r="K289" i="3"/>
  <c r="D289" i="3"/>
  <c r="F289" i="3"/>
  <c r="H289" i="3"/>
  <c r="L289" i="3"/>
  <c r="J289" i="3"/>
  <c r="I289" i="3"/>
  <c r="G289" i="3"/>
  <c r="E288" i="3"/>
  <c r="D288" i="3"/>
  <c r="K288" i="3"/>
  <c r="F288" i="3"/>
  <c r="J288" i="3"/>
  <c r="E287" i="3"/>
  <c r="D287" i="3"/>
  <c r="F287" i="3"/>
  <c r="H287" i="3"/>
  <c r="L287" i="3"/>
  <c r="J287" i="3"/>
  <c r="I287" i="3"/>
  <c r="G287" i="3"/>
  <c r="E286" i="3"/>
  <c r="D286" i="3"/>
  <c r="H286" i="3"/>
  <c r="L286" i="3"/>
  <c r="K286" i="3"/>
  <c r="I286" i="3"/>
  <c r="G286" i="3"/>
  <c r="E285" i="3"/>
  <c r="K285" i="3"/>
  <c r="D285" i="3"/>
  <c r="H285" i="3"/>
  <c r="F285" i="3"/>
  <c r="L285" i="3"/>
  <c r="J285" i="3"/>
  <c r="G285" i="3"/>
  <c r="E284" i="3"/>
  <c r="K284" i="3"/>
  <c r="D284" i="3"/>
  <c r="F284" i="3"/>
  <c r="H284" i="3"/>
  <c r="J284" i="3"/>
  <c r="I284" i="3"/>
  <c r="E283" i="3"/>
  <c r="D283" i="3"/>
  <c r="H283" i="3"/>
  <c r="J283" i="3"/>
  <c r="G283" i="3"/>
  <c r="E282" i="3"/>
  <c r="D282" i="3"/>
  <c r="L282" i="3"/>
  <c r="K282" i="3"/>
  <c r="G282" i="3"/>
  <c r="E281" i="3"/>
  <c r="K281" i="3"/>
  <c r="D281" i="3"/>
  <c r="F281" i="3"/>
  <c r="H281" i="3"/>
  <c r="L281" i="3"/>
  <c r="J281" i="3"/>
  <c r="I281" i="3"/>
  <c r="G281" i="3"/>
  <c r="E280" i="3"/>
  <c r="D280" i="3"/>
  <c r="K280" i="3"/>
  <c r="F280" i="3"/>
  <c r="J280" i="3"/>
  <c r="E279" i="3"/>
  <c r="D279" i="3"/>
  <c r="F279" i="3"/>
  <c r="H279" i="3"/>
  <c r="L279" i="3"/>
  <c r="J279" i="3"/>
  <c r="I279" i="3"/>
  <c r="E278" i="3"/>
  <c r="D278" i="3"/>
  <c r="H278" i="3"/>
  <c r="L278" i="3"/>
  <c r="K278" i="3"/>
  <c r="I278" i="3"/>
  <c r="G278" i="3"/>
  <c r="E277" i="3"/>
  <c r="K277" i="3"/>
  <c r="D277" i="3"/>
  <c r="H277" i="3"/>
  <c r="F277" i="3"/>
  <c r="L277" i="3"/>
  <c r="J277" i="3"/>
  <c r="G277" i="3"/>
  <c r="E276" i="3"/>
  <c r="D276" i="3"/>
  <c r="F276" i="3"/>
  <c r="H276" i="3"/>
  <c r="K276" i="3"/>
  <c r="J276" i="3"/>
  <c r="I276" i="3"/>
  <c r="E275" i="3"/>
  <c r="D275" i="3"/>
  <c r="H275" i="3"/>
  <c r="J275" i="3"/>
  <c r="G275" i="3"/>
  <c r="E274" i="3"/>
  <c r="D274" i="3"/>
  <c r="L274" i="3"/>
  <c r="G274" i="3"/>
  <c r="E273" i="3"/>
  <c r="K273" i="3"/>
  <c r="D273" i="3"/>
  <c r="F273" i="3"/>
  <c r="H273" i="3"/>
  <c r="L273" i="3"/>
  <c r="J273" i="3"/>
  <c r="I273" i="3"/>
  <c r="G273" i="3"/>
  <c r="E272" i="3"/>
  <c r="D272" i="3"/>
  <c r="K272" i="3"/>
  <c r="F272" i="3"/>
  <c r="J272" i="3"/>
  <c r="E271" i="3"/>
  <c r="D271" i="3"/>
  <c r="F271" i="3"/>
  <c r="H271" i="3"/>
  <c r="J271" i="3"/>
  <c r="I271" i="3"/>
  <c r="G271" i="3"/>
  <c r="E270" i="3"/>
  <c r="D270" i="3"/>
  <c r="H270" i="3"/>
  <c r="L270" i="3"/>
  <c r="K270" i="3"/>
  <c r="I270" i="3"/>
  <c r="G270" i="3"/>
  <c r="E269" i="3"/>
  <c r="K269" i="3"/>
  <c r="D269" i="3"/>
  <c r="H269" i="3"/>
  <c r="F269" i="3"/>
  <c r="J269" i="3"/>
  <c r="E268" i="3"/>
  <c r="D268" i="3"/>
  <c r="F268" i="3"/>
  <c r="H268" i="3"/>
  <c r="J268" i="3"/>
  <c r="I268" i="3"/>
  <c r="E267" i="3"/>
  <c r="D267" i="3"/>
  <c r="H267" i="3"/>
  <c r="J267" i="3"/>
  <c r="G267" i="3"/>
  <c r="E266" i="3"/>
  <c r="D266" i="3"/>
  <c r="L266" i="3"/>
  <c r="K266" i="3"/>
  <c r="G266" i="3"/>
  <c r="E265" i="3"/>
  <c r="D265" i="3"/>
  <c r="H265" i="3"/>
  <c r="F265" i="3"/>
  <c r="L265" i="3"/>
  <c r="K265" i="3"/>
  <c r="J265" i="3"/>
  <c r="I265" i="3"/>
  <c r="G265" i="3"/>
  <c r="E264" i="3"/>
  <c r="D264" i="3"/>
  <c r="F264" i="3"/>
  <c r="H264" i="3"/>
  <c r="K264" i="3"/>
  <c r="J264" i="3"/>
  <c r="I264" i="3"/>
  <c r="E263" i="3"/>
  <c r="D263" i="3"/>
  <c r="H263" i="3"/>
  <c r="G263" i="3"/>
  <c r="E262" i="3"/>
  <c r="D262" i="3"/>
  <c r="G262" i="3"/>
  <c r="E261" i="3"/>
  <c r="K261" i="3"/>
  <c r="D261" i="3"/>
  <c r="F261" i="3"/>
  <c r="H261" i="3"/>
  <c r="L261" i="3"/>
  <c r="J261" i="3"/>
  <c r="I261" i="3"/>
  <c r="G261" i="3"/>
  <c r="E260" i="3"/>
  <c r="D260" i="3"/>
  <c r="K260" i="3"/>
  <c r="F260" i="3"/>
  <c r="J260" i="3"/>
  <c r="E259" i="3"/>
  <c r="D259" i="3"/>
  <c r="F259" i="3"/>
  <c r="H259" i="3"/>
  <c r="L259" i="3"/>
  <c r="J259" i="3"/>
  <c r="I259" i="3"/>
  <c r="G259" i="3"/>
  <c r="E258" i="3"/>
  <c r="D258" i="3"/>
  <c r="H258" i="3"/>
  <c r="L258" i="3"/>
  <c r="K258" i="3"/>
  <c r="I258" i="3"/>
  <c r="G258" i="3"/>
  <c r="E257" i="3"/>
  <c r="K257" i="3"/>
  <c r="D257" i="3"/>
  <c r="H257" i="3"/>
  <c r="F257" i="3"/>
  <c r="L257" i="3"/>
  <c r="J257" i="3"/>
  <c r="G257" i="3"/>
  <c r="E256" i="3"/>
  <c r="K256" i="3"/>
  <c r="D256" i="3"/>
  <c r="F256" i="3"/>
  <c r="H256" i="3"/>
  <c r="J256" i="3"/>
  <c r="I256" i="3"/>
  <c r="E255" i="3"/>
  <c r="D255" i="3"/>
  <c r="H255" i="3"/>
  <c r="J255" i="3"/>
  <c r="G255" i="3"/>
  <c r="E254" i="3"/>
  <c r="D254" i="3"/>
  <c r="L254" i="3"/>
  <c r="K254" i="3"/>
  <c r="G254" i="3"/>
  <c r="E253" i="3"/>
  <c r="K253" i="3"/>
  <c r="D253" i="3"/>
  <c r="F253" i="3"/>
  <c r="H253" i="3"/>
  <c r="L253" i="3"/>
  <c r="J253" i="3"/>
  <c r="I253" i="3"/>
  <c r="G253" i="3"/>
  <c r="E252" i="3"/>
  <c r="D252" i="3"/>
  <c r="K252" i="3"/>
  <c r="F252" i="3"/>
  <c r="J252" i="3"/>
  <c r="E251" i="3"/>
  <c r="D251" i="3"/>
  <c r="F251" i="3"/>
  <c r="H251" i="3"/>
  <c r="L251" i="3"/>
  <c r="J251" i="3"/>
  <c r="I251" i="3"/>
  <c r="E250" i="3"/>
  <c r="D250" i="3"/>
  <c r="H250" i="3"/>
  <c r="L250" i="3"/>
  <c r="K250" i="3"/>
  <c r="I250" i="3"/>
  <c r="G250" i="3"/>
  <c r="E249" i="3"/>
  <c r="K249" i="3"/>
  <c r="D249" i="3"/>
  <c r="H249" i="3"/>
  <c r="F249" i="3"/>
  <c r="L249" i="3"/>
  <c r="J249" i="3"/>
  <c r="G249" i="3"/>
  <c r="E248" i="3"/>
  <c r="D248" i="3"/>
  <c r="F248" i="3"/>
  <c r="H248" i="3"/>
  <c r="K248" i="3"/>
  <c r="J248" i="3"/>
  <c r="I248" i="3"/>
  <c r="E247" i="3"/>
  <c r="D247" i="3"/>
  <c r="H247" i="3"/>
  <c r="J247" i="3"/>
  <c r="G247" i="3"/>
  <c r="E246" i="3"/>
  <c r="D246" i="3"/>
  <c r="L246" i="3"/>
  <c r="G246" i="3"/>
  <c r="E245" i="3"/>
  <c r="K245" i="3"/>
  <c r="D245" i="3"/>
  <c r="F245" i="3"/>
  <c r="H245" i="3"/>
  <c r="L245" i="3"/>
  <c r="J245" i="3"/>
  <c r="I245" i="3"/>
  <c r="G245" i="3"/>
  <c r="E244" i="3"/>
  <c r="D244" i="3"/>
  <c r="K244" i="3"/>
  <c r="F244" i="3"/>
  <c r="J244" i="3"/>
  <c r="E243" i="3"/>
  <c r="D243" i="3"/>
  <c r="F243" i="3"/>
  <c r="H243" i="3"/>
  <c r="J243" i="3"/>
  <c r="I243" i="3"/>
  <c r="G243" i="3"/>
  <c r="E242" i="3"/>
  <c r="D242" i="3"/>
  <c r="H242" i="3"/>
  <c r="L242" i="3"/>
  <c r="K242" i="3"/>
  <c r="I242" i="3"/>
  <c r="G242" i="3"/>
  <c r="E241" i="3"/>
  <c r="K241" i="3"/>
  <c r="D241" i="3"/>
  <c r="H241" i="3"/>
  <c r="F241" i="3"/>
  <c r="J241" i="3"/>
  <c r="E240" i="3"/>
  <c r="D240" i="3"/>
  <c r="F240" i="3"/>
  <c r="H240" i="3"/>
  <c r="J240" i="3"/>
  <c r="I240" i="3"/>
  <c r="E239" i="3"/>
  <c r="D239" i="3"/>
  <c r="H239" i="3"/>
  <c r="J239" i="3"/>
  <c r="G239" i="3"/>
  <c r="E238" i="3"/>
  <c r="D238" i="3"/>
  <c r="L238" i="3"/>
  <c r="K238" i="3"/>
  <c r="G238" i="3"/>
  <c r="E237" i="3"/>
  <c r="D237" i="3"/>
  <c r="H237" i="3"/>
  <c r="F237" i="3"/>
  <c r="L237" i="3"/>
  <c r="K237" i="3"/>
  <c r="J237" i="3"/>
  <c r="I237" i="3"/>
  <c r="G237" i="3"/>
  <c r="E236" i="3"/>
  <c r="D236" i="3"/>
  <c r="F236" i="3"/>
  <c r="H236" i="3"/>
  <c r="K236" i="3"/>
  <c r="J236" i="3"/>
  <c r="I236" i="3"/>
  <c r="E235" i="3"/>
  <c r="D235" i="3"/>
  <c r="H235" i="3"/>
  <c r="G235" i="3"/>
  <c r="E234" i="3"/>
  <c r="D234" i="3"/>
  <c r="G234" i="3"/>
  <c r="E233" i="3"/>
  <c r="D233" i="3"/>
  <c r="H233" i="3"/>
  <c r="F233" i="3"/>
  <c r="L233" i="3"/>
  <c r="K233" i="3"/>
  <c r="J233" i="3"/>
  <c r="G233" i="3"/>
  <c r="E232" i="3"/>
  <c r="D232" i="3"/>
  <c r="K232" i="3"/>
  <c r="E231" i="3"/>
  <c r="G231" i="3"/>
  <c r="D231" i="3"/>
  <c r="F231" i="3"/>
  <c r="H231" i="3"/>
  <c r="L231" i="3"/>
  <c r="J231" i="3"/>
  <c r="I231" i="3"/>
  <c r="E230" i="3"/>
  <c r="D230" i="3"/>
  <c r="K230" i="3"/>
  <c r="I230" i="3"/>
  <c r="G230" i="3"/>
  <c r="E229" i="3"/>
  <c r="L229" i="3"/>
  <c r="D229" i="3"/>
  <c r="F229" i="3"/>
  <c r="H229" i="3"/>
  <c r="K229" i="3"/>
  <c r="J229" i="3"/>
  <c r="I229" i="3"/>
  <c r="G229" i="3"/>
  <c r="E228" i="3"/>
  <c r="D228" i="3"/>
  <c r="F228" i="3"/>
  <c r="H228" i="3"/>
  <c r="J228" i="3"/>
  <c r="I228" i="3"/>
  <c r="E227" i="3"/>
  <c r="D227" i="3"/>
  <c r="H227" i="3"/>
  <c r="J227" i="3"/>
  <c r="G227" i="3"/>
  <c r="E226" i="3"/>
  <c r="D226" i="3"/>
  <c r="L226" i="3"/>
  <c r="K226" i="3"/>
  <c r="G226" i="3"/>
  <c r="E225" i="3"/>
  <c r="D225" i="3"/>
  <c r="H225" i="3"/>
  <c r="F225" i="3"/>
  <c r="L225" i="3"/>
  <c r="K225" i="3"/>
  <c r="J225" i="3"/>
  <c r="G225" i="3"/>
  <c r="E224" i="3"/>
  <c r="D224" i="3"/>
  <c r="J224" i="3"/>
  <c r="E223" i="3"/>
  <c r="G223" i="3"/>
  <c r="D223" i="3"/>
  <c r="F223" i="3"/>
  <c r="H223" i="3"/>
  <c r="L223" i="3"/>
  <c r="J223" i="3"/>
  <c r="I223" i="3"/>
  <c r="E222" i="3"/>
  <c r="D222" i="3"/>
  <c r="K222" i="3"/>
  <c r="G222" i="3"/>
  <c r="E221" i="3"/>
  <c r="L221" i="3"/>
  <c r="D221" i="3"/>
  <c r="F221" i="3"/>
  <c r="H221" i="3"/>
  <c r="K221" i="3"/>
  <c r="J221" i="3"/>
  <c r="I221" i="3"/>
  <c r="G221" i="3"/>
  <c r="E220" i="3"/>
  <c r="D220" i="3"/>
  <c r="F220" i="3"/>
  <c r="H220" i="3"/>
  <c r="J220" i="3"/>
  <c r="I220" i="3"/>
  <c r="E219" i="3"/>
  <c r="D219" i="3"/>
  <c r="G219" i="3"/>
  <c r="E218" i="3"/>
  <c r="D218" i="3"/>
  <c r="G218" i="3"/>
  <c r="E217" i="3"/>
  <c r="D217" i="3"/>
  <c r="H217" i="3"/>
  <c r="F217" i="3"/>
  <c r="L217" i="3"/>
  <c r="K217" i="3"/>
  <c r="J217" i="3"/>
  <c r="G217" i="3"/>
  <c r="E216" i="3"/>
  <c r="D216" i="3"/>
  <c r="F216" i="3"/>
  <c r="E215" i="3"/>
  <c r="D215" i="3"/>
  <c r="F215" i="3"/>
  <c r="H215" i="3"/>
  <c r="J215" i="3"/>
  <c r="I215" i="3"/>
  <c r="E214" i="3"/>
  <c r="D214" i="3"/>
  <c r="H214" i="3"/>
  <c r="I214" i="3"/>
  <c r="G214" i="3"/>
  <c r="E213" i="3"/>
  <c r="G213" i="3"/>
  <c r="D213" i="3"/>
  <c r="F213" i="3"/>
  <c r="H213" i="3"/>
  <c r="J213" i="3"/>
  <c r="I213" i="3"/>
  <c r="E212" i="3"/>
  <c r="D212" i="3"/>
  <c r="F212" i="3"/>
  <c r="H212" i="3"/>
  <c r="J212" i="3"/>
  <c r="I212" i="3"/>
  <c r="E211" i="3"/>
  <c r="D211" i="3"/>
  <c r="G211" i="3"/>
  <c r="E210" i="3"/>
  <c r="D210" i="3"/>
  <c r="G210" i="3"/>
  <c r="E209" i="3"/>
  <c r="D209" i="3"/>
  <c r="H209" i="3"/>
  <c r="F209" i="3"/>
  <c r="L209" i="3"/>
  <c r="K209" i="3"/>
  <c r="J209" i="3"/>
  <c r="G209" i="3"/>
  <c r="E208" i="3"/>
  <c r="D208" i="3"/>
  <c r="F208" i="3"/>
  <c r="E207" i="3"/>
  <c r="D207" i="3"/>
  <c r="F207" i="3"/>
  <c r="J207" i="3"/>
  <c r="I207" i="3"/>
  <c r="E206" i="3"/>
  <c r="D206" i="3"/>
  <c r="H206" i="3"/>
  <c r="K206" i="3"/>
  <c r="G206" i="3"/>
  <c r="E205" i="3"/>
  <c r="D205" i="3"/>
  <c r="F205" i="3"/>
  <c r="H205" i="3"/>
  <c r="L205" i="3"/>
  <c r="K205" i="3"/>
  <c r="J205" i="3"/>
  <c r="I205" i="3"/>
  <c r="G205" i="3"/>
  <c r="E204" i="3"/>
  <c r="D204" i="3"/>
  <c r="F204" i="3"/>
  <c r="H204" i="3"/>
  <c r="K204" i="3"/>
  <c r="J204" i="3"/>
  <c r="I204" i="3"/>
  <c r="E203" i="3"/>
  <c r="D203" i="3"/>
  <c r="I203" i="3"/>
  <c r="J203" i="3"/>
  <c r="G203" i="3"/>
  <c r="E202" i="3"/>
  <c r="D202" i="3"/>
  <c r="H202" i="3"/>
  <c r="L202" i="3"/>
  <c r="K202" i="3"/>
  <c r="G202" i="3"/>
  <c r="E201" i="3"/>
  <c r="K201" i="3"/>
  <c r="D201" i="3"/>
  <c r="H201" i="3"/>
  <c r="F201" i="3"/>
  <c r="L201" i="3"/>
  <c r="J201" i="3"/>
  <c r="G201" i="3"/>
  <c r="E200" i="3"/>
  <c r="D200" i="3"/>
  <c r="H200" i="3"/>
  <c r="F200" i="3"/>
  <c r="K200" i="3"/>
  <c r="J200" i="3"/>
  <c r="I200" i="3"/>
  <c r="E199" i="3"/>
  <c r="D199" i="3"/>
  <c r="F199" i="3"/>
  <c r="H199" i="3"/>
  <c r="J199" i="3"/>
  <c r="I199" i="3"/>
  <c r="E198" i="3"/>
  <c r="D198" i="3"/>
  <c r="H198" i="3"/>
  <c r="K198" i="3"/>
  <c r="I198" i="3"/>
  <c r="G198" i="3"/>
  <c r="E197" i="3"/>
  <c r="D197" i="3"/>
  <c r="F197" i="3"/>
  <c r="H197" i="3"/>
  <c r="J197" i="3"/>
  <c r="I197" i="3"/>
  <c r="E196" i="3"/>
  <c r="D196" i="3"/>
  <c r="F196" i="3"/>
  <c r="H196" i="3"/>
  <c r="K196" i="3"/>
  <c r="J196" i="3"/>
  <c r="I196" i="3"/>
  <c r="E195" i="3"/>
  <c r="D195" i="3"/>
  <c r="L195" i="3"/>
  <c r="J195" i="3"/>
  <c r="G195" i="3"/>
  <c r="E194" i="3"/>
  <c r="D194" i="3"/>
  <c r="I194" i="3"/>
  <c r="K194" i="3"/>
  <c r="G194" i="3"/>
  <c r="E193" i="3"/>
  <c r="D193" i="3"/>
  <c r="H193" i="3"/>
  <c r="F193" i="3"/>
  <c r="L193" i="3"/>
  <c r="K193" i="3"/>
  <c r="J193" i="3"/>
  <c r="G193" i="3"/>
  <c r="E192" i="3"/>
  <c r="D192" i="3"/>
  <c r="H192" i="3"/>
  <c r="F192" i="3"/>
  <c r="J192" i="3"/>
  <c r="E191" i="3"/>
  <c r="D191" i="3"/>
  <c r="F191" i="3"/>
  <c r="H191" i="3"/>
  <c r="J191" i="3"/>
  <c r="I191" i="3"/>
  <c r="E190" i="3"/>
  <c r="D190" i="3"/>
  <c r="H190" i="3"/>
  <c r="K190" i="3"/>
  <c r="I190" i="3"/>
  <c r="G190" i="3"/>
  <c r="E189" i="3"/>
  <c r="D189" i="3"/>
  <c r="F189" i="3"/>
  <c r="H189" i="3"/>
  <c r="J189" i="3"/>
  <c r="I189" i="3"/>
  <c r="E188" i="3"/>
  <c r="D188" i="3"/>
  <c r="F188" i="3"/>
  <c r="H188" i="3"/>
  <c r="K188" i="3"/>
  <c r="J188" i="3"/>
  <c r="I188" i="3"/>
  <c r="E187" i="3"/>
  <c r="D187" i="3"/>
  <c r="L187" i="3"/>
  <c r="J187" i="3"/>
  <c r="G187" i="3"/>
  <c r="E186" i="3"/>
  <c r="D186" i="3"/>
  <c r="I186" i="3"/>
  <c r="K186" i="3"/>
  <c r="G186" i="3"/>
  <c r="E185" i="3"/>
  <c r="D185" i="3"/>
  <c r="K185" i="3"/>
  <c r="L185" i="3"/>
  <c r="G185" i="3"/>
  <c r="E184" i="3"/>
  <c r="G184" i="3"/>
  <c r="D184" i="3"/>
  <c r="J184" i="3"/>
  <c r="F184" i="3"/>
  <c r="K184" i="3"/>
  <c r="I184" i="3"/>
  <c r="E183" i="3"/>
  <c r="D183" i="3"/>
  <c r="K183" i="3"/>
  <c r="F183" i="3"/>
  <c r="H183" i="3"/>
  <c r="L183" i="3"/>
  <c r="J183" i="3"/>
  <c r="I183" i="3"/>
  <c r="G183" i="3"/>
  <c r="E182" i="3"/>
  <c r="D182" i="3"/>
  <c r="K182" i="3"/>
  <c r="L182" i="3"/>
  <c r="G182" i="3"/>
  <c r="E181" i="3"/>
  <c r="K181" i="3"/>
  <c r="D181" i="3"/>
  <c r="F181" i="3"/>
  <c r="H181" i="3"/>
  <c r="L181" i="3"/>
  <c r="J181" i="3"/>
  <c r="I181" i="3"/>
  <c r="E180" i="3"/>
  <c r="D180" i="3"/>
  <c r="H180" i="3"/>
  <c r="F180" i="3"/>
  <c r="K180" i="3"/>
  <c r="I180" i="3"/>
  <c r="E179" i="3"/>
  <c r="L179" i="3"/>
  <c r="D179" i="3"/>
  <c r="F179" i="3"/>
  <c r="H179" i="3"/>
  <c r="J179" i="3"/>
  <c r="I179" i="3"/>
  <c r="E178" i="3"/>
  <c r="D178" i="3"/>
  <c r="E177" i="3"/>
  <c r="D177" i="3"/>
  <c r="F177" i="3"/>
  <c r="L177" i="3"/>
  <c r="K177" i="3"/>
  <c r="J177" i="3"/>
  <c r="G177" i="3"/>
  <c r="E176" i="3"/>
  <c r="G176" i="3"/>
  <c r="D176" i="3"/>
  <c r="K176" i="3"/>
  <c r="L176" i="3"/>
  <c r="E175" i="3"/>
  <c r="D175" i="3"/>
  <c r="J175" i="3"/>
  <c r="F175" i="3"/>
  <c r="K175" i="3"/>
  <c r="I175" i="3"/>
  <c r="E174" i="3"/>
  <c r="D174" i="3"/>
  <c r="H174" i="3"/>
  <c r="F174" i="3"/>
  <c r="L174" i="3"/>
  <c r="K174" i="3"/>
  <c r="J174" i="3"/>
  <c r="I174" i="3"/>
  <c r="G174" i="3"/>
  <c r="E173" i="3"/>
  <c r="L173" i="3"/>
  <c r="D173" i="3"/>
  <c r="F173" i="3"/>
  <c r="H173" i="3"/>
  <c r="J173" i="3"/>
  <c r="I173" i="3"/>
  <c r="G173" i="3"/>
  <c r="E172" i="3"/>
  <c r="L172" i="3"/>
  <c r="D172" i="3"/>
  <c r="K172" i="3"/>
  <c r="G172" i="3"/>
  <c r="E171" i="3"/>
  <c r="D171" i="3"/>
  <c r="F171" i="3"/>
  <c r="H171" i="3"/>
  <c r="J171" i="3"/>
  <c r="I171" i="3"/>
  <c r="E170" i="3"/>
  <c r="L170" i="3"/>
  <c r="D170" i="3"/>
  <c r="E169" i="3"/>
  <c r="D169" i="3"/>
  <c r="H169" i="3"/>
  <c r="F169" i="3"/>
  <c r="L169" i="3"/>
  <c r="J169" i="3"/>
  <c r="E168" i="3"/>
  <c r="G168" i="3"/>
  <c r="D168" i="3"/>
  <c r="F168" i="3"/>
  <c r="H168" i="3"/>
  <c r="K168" i="3"/>
  <c r="I168" i="3"/>
  <c r="E167" i="3"/>
  <c r="D167" i="3"/>
  <c r="H167" i="3"/>
  <c r="F167" i="3"/>
  <c r="L167" i="3"/>
  <c r="K167" i="3"/>
  <c r="J167" i="3"/>
  <c r="G167" i="3"/>
  <c r="E166" i="3"/>
  <c r="D166" i="3"/>
  <c r="F166" i="3"/>
  <c r="H166" i="3"/>
  <c r="L166" i="3"/>
  <c r="K166" i="3"/>
  <c r="J166" i="3"/>
  <c r="I166" i="3"/>
  <c r="G166" i="3"/>
  <c r="E165" i="3"/>
  <c r="D165" i="3"/>
  <c r="F165" i="3"/>
  <c r="H165" i="3"/>
  <c r="J165" i="3"/>
  <c r="I165" i="3"/>
  <c r="G165" i="3"/>
  <c r="E164" i="3"/>
  <c r="D164" i="3"/>
  <c r="G164" i="3"/>
  <c r="E163" i="3"/>
  <c r="D163" i="3"/>
  <c r="F163" i="3"/>
  <c r="H163" i="3"/>
  <c r="L163" i="3"/>
  <c r="J163" i="3"/>
  <c r="I163" i="3"/>
  <c r="G163" i="3"/>
  <c r="E162" i="3"/>
  <c r="D162" i="3"/>
  <c r="K162" i="3"/>
  <c r="E161" i="3"/>
  <c r="D161" i="3"/>
  <c r="H161" i="3"/>
  <c r="F161" i="3"/>
  <c r="J161" i="3"/>
  <c r="E160" i="3"/>
  <c r="G160" i="3"/>
  <c r="D160" i="3"/>
  <c r="E159" i="3"/>
  <c r="D159" i="3"/>
  <c r="H159" i="3"/>
  <c r="F159" i="3"/>
  <c r="L159" i="3"/>
  <c r="K159" i="3"/>
  <c r="J159" i="3"/>
  <c r="G159" i="3"/>
  <c r="E158" i="3"/>
  <c r="D158" i="3"/>
  <c r="F158" i="3"/>
  <c r="H158" i="3"/>
  <c r="L158" i="3"/>
  <c r="K158" i="3"/>
  <c r="J158" i="3"/>
  <c r="I158" i="3"/>
  <c r="G158" i="3"/>
  <c r="E157" i="3"/>
  <c r="D157" i="3"/>
  <c r="F157" i="3"/>
  <c r="H157" i="3"/>
  <c r="J157" i="3"/>
  <c r="I157" i="3"/>
  <c r="G157" i="3"/>
  <c r="E156" i="3"/>
  <c r="D156" i="3"/>
  <c r="H156" i="3"/>
  <c r="I156" i="3"/>
  <c r="G156" i="3"/>
  <c r="E155" i="3"/>
  <c r="D155" i="3"/>
  <c r="F155" i="3"/>
  <c r="H155" i="3"/>
  <c r="L155" i="3"/>
  <c r="J155" i="3"/>
  <c r="I155" i="3"/>
  <c r="G155" i="3"/>
  <c r="E154" i="3"/>
  <c r="D154" i="3"/>
  <c r="E153" i="3"/>
  <c r="D153" i="3"/>
  <c r="H153" i="3"/>
  <c r="F153" i="3"/>
  <c r="L153" i="3"/>
  <c r="J153" i="3"/>
  <c r="E152" i="3"/>
  <c r="G152" i="3"/>
  <c r="D152" i="3"/>
  <c r="H152" i="3"/>
  <c r="K152" i="3"/>
  <c r="I152" i="3"/>
  <c r="E151" i="3"/>
  <c r="D151" i="3"/>
  <c r="H151" i="3"/>
  <c r="F151" i="3"/>
  <c r="L151" i="3"/>
  <c r="K151" i="3"/>
  <c r="J151" i="3"/>
  <c r="G151" i="3"/>
  <c r="E150" i="3"/>
  <c r="D150" i="3"/>
  <c r="F150" i="3"/>
  <c r="H150" i="3"/>
  <c r="L150" i="3"/>
  <c r="K150" i="3"/>
  <c r="J150" i="3"/>
  <c r="I150" i="3"/>
  <c r="G150" i="3"/>
  <c r="E149" i="3"/>
  <c r="D149" i="3"/>
  <c r="F149" i="3"/>
  <c r="H149" i="3"/>
  <c r="J149" i="3"/>
  <c r="I149" i="3"/>
  <c r="G149" i="3"/>
  <c r="E148" i="3"/>
  <c r="D148" i="3"/>
  <c r="H148" i="3"/>
  <c r="I148" i="3"/>
  <c r="G148" i="3"/>
  <c r="E147" i="3"/>
  <c r="D147" i="3"/>
  <c r="F147" i="3"/>
  <c r="H147" i="3"/>
  <c r="L147" i="3"/>
  <c r="J147" i="3"/>
  <c r="I147" i="3"/>
  <c r="G147" i="3"/>
  <c r="E146" i="3"/>
  <c r="D146" i="3"/>
  <c r="E145" i="3"/>
  <c r="D145" i="3"/>
  <c r="E144" i="3"/>
  <c r="G144" i="3"/>
  <c r="D144" i="3"/>
  <c r="H144" i="3"/>
  <c r="I144" i="3"/>
  <c r="E143" i="3"/>
  <c r="D143" i="3"/>
  <c r="H143" i="3"/>
  <c r="F143" i="3"/>
  <c r="L143" i="3"/>
  <c r="K143" i="3"/>
  <c r="J143" i="3"/>
  <c r="G143" i="3"/>
  <c r="E142" i="3"/>
  <c r="D142" i="3"/>
  <c r="F142" i="3"/>
  <c r="H142" i="3"/>
  <c r="L142" i="3"/>
  <c r="K142" i="3"/>
  <c r="J142" i="3"/>
  <c r="I142" i="3"/>
  <c r="G142" i="3"/>
  <c r="E141" i="3"/>
  <c r="D141" i="3"/>
  <c r="F141" i="3"/>
  <c r="H141" i="3"/>
  <c r="J141" i="3"/>
  <c r="I141" i="3"/>
  <c r="G141" i="3"/>
  <c r="E140" i="3"/>
  <c r="D140" i="3"/>
  <c r="G140" i="3"/>
  <c r="E139" i="3"/>
  <c r="D139" i="3"/>
  <c r="F139" i="3"/>
  <c r="H139" i="3"/>
  <c r="L139" i="3"/>
  <c r="J139" i="3"/>
  <c r="I139" i="3"/>
  <c r="E138" i="3"/>
  <c r="D138" i="3"/>
  <c r="K138" i="3"/>
  <c r="E137" i="3"/>
  <c r="D137" i="3"/>
  <c r="F137" i="3"/>
  <c r="L137" i="3"/>
  <c r="J137" i="3"/>
  <c r="E136" i="3"/>
  <c r="G136" i="3"/>
  <c r="D136" i="3"/>
  <c r="H136" i="3"/>
  <c r="L136" i="3"/>
  <c r="K136" i="3"/>
  <c r="E135" i="3"/>
  <c r="D135" i="3"/>
  <c r="H135" i="3"/>
  <c r="F135" i="3"/>
  <c r="L135" i="3"/>
  <c r="K135" i="3"/>
  <c r="J135" i="3"/>
  <c r="G135" i="3"/>
  <c r="E134" i="3"/>
  <c r="D134" i="3"/>
  <c r="F134" i="3"/>
  <c r="H134" i="3"/>
  <c r="L134" i="3"/>
  <c r="K134" i="3"/>
  <c r="J134" i="3"/>
  <c r="I134" i="3"/>
  <c r="G134" i="3"/>
  <c r="E133" i="3"/>
  <c r="D133" i="3"/>
  <c r="F133" i="3"/>
  <c r="H133" i="3"/>
  <c r="J133" i="3"/>
  <c r="I133" i="3"/>
  <c r="E132" i="3"/>
  <c r="D132" i="3"/>
  <c r="H132" i="3"/>
  <c r="I132" i="3"/>
  <c r="G132" i="3"/>
  <c r="E131" i="3"/>
  <c r="D131" i="3"/>
  <c r="F131" i="3"/>
  <c r="H131" i="3"/>
  <c r="L131" i="3"/>
  <c r="J131" i="3"/>
  <c r="I131" i="3"/>
  <c r="G131" i="3"/>
  <c r="E130" i="3"/>
  <c r="D130" i="3"/>
  <c r="H130" i="3"/>
  <c r="K130" i="3"/>
  <c r="G130" i="3"/>
  <c r="E129" i="3"/>
  <c r="D129" i="3"/>
  <c r="J129" i="3"/>
  <c r="G129" i="3"/>
  <c r="E128" i="3"/>
  <c r="G128" i="3"/>
  <c r="D128" i="3"/>
  <c r="H128" i="3"/>
  <c r="K128" i="3"/>
  <c r="I128" i="3"/>
  <c r="E127" i="3"/>
  <c r="D127" i="3"/>
  <c r="J127" i="3"/>
  <c r="K127" i="3"/>
  <c r="G127" i="3"/>
  <c r="E126" i="3"/>
  <c r="D126" i="3"/>
  <c r="F126" i="3"/>
  <c r="H126" i="3"/>
  <c r="L126" i="3"/>
  <c r="K126" i="3"/>
  <c r="J126" i="3"/>
  <c r="I126" i="3"/>
  <c r="G126" i="3"/>
  <c r="E125" i="3"/>
  <c r="G125" i="3"/>
  <c r="D125" i="3"/>
  <c r="F125" i="3"/>
  <c r="H125" i="3"/>
  <c r="L125" i="3"/>
  <c r="J125" i="3"/>
  <c r="I125" i="3"/>
  <c r="E124" i="3"/>
  <c r="D124" i="3"/>
  <c r="L124" i="3"/>
  <c r="J124" i="3"/>
  <c r="G124" i="3"/>
  <c r="E123" i="3"/>
  <c r="D123" i="3"/>
  <c r="F123" i="3"/>
  <c r="H123" i="3"/>
  <c r="L123" i="3"/>
  <c r="J123" i="3"/>
  <c r="I123" i="3"/>
  <c r="E122" i="3"/>
  <c r="D122" i="3"/>
  <c r="H122" i="3"/>
  <c r="I122" i="3"/>
  <c r="E121" i="3"/>
  <c r="D121" i="3"/>
  <c r="F121" i="3"/>
  <c r="L121" i="3"/>
  <c r="J121" i="3"/>
  <c r="G121" i="3"/>
  <c r="E120" i="3"/>
  <c r="G120" i="3"/>
  <c r="D120" i="3"/>
  <c r="H120" i="3"/>
  <c r="L120" i="3"/>
  <c r="I120" i="3"/>
  <c r="E119" i="3"/>
  <c r="K119" i="3"/>
  <c r="D119" i="3"/>
  <c r="F119" i="3"/>
  <c r="L119" i="3"/>
  <c r="J119" i="3"/>
  <c r="E118" i="3"/>
  <c r="D118" i="3"/>
  <c r="J118" i="3"/>
  <c r="F118" i="3"/>
  <c r="L118" i="3"/>
  <c r="K118" i="3"/>
  <c r="G118" i="3"/>
  <c r="E117" i="3"/>
  <c r="D117" i="3"/>
  <c r="F117" i="3"/>
  <c r="H117" i="3"/>
  <c r="L117" i="3"/>
  <c r="K117" i="3"/>
  <c r="J117" i="3"/>
  <c r="I117" i="3"/>
  <c r="G117" i="3"/>
  <c r="E116" i="3"/>
  <c r="D116" i="3"/>
  <c r="L116" i="3"/>
  <c r="H116" i="3"/>
  <c r="J116" i="3"/>
  <c r="I116" i="3"/>
  <c r="G116" i="3"/>
  <c r="E115" i="3"/>
  <c r="D115" i="3"/>
  <c r="F115" i="3"/>
  <c r="H115" i="3"/>
  <c r="L115" i="3"/>
  <c r="J115" i="3"/>
  <c r="I115" i="3"/>
  <c r="G115" i="3"/>
  <c r="E114" i="3"/>
  <c r="D114" i="3"/>
  <c r="H114" i="3"/>
  <c r="I114" i="3"/>
  <c r="G114" i="3"/>
  <c r="E113" i="3"/>
  <c r="D113" i="3"/>
  <c r="H113" i="3"/>
  <c r="F113" i="3"/>
  <c r="J113" i="3"/>
  <c r="G113" i="3"/>
  <c r="E112" i="3"/>
  <c r="L112" i="3"/>
  <c r="D112" i="3"/>
  <c r="F112" i="3"/>
  <c r="H112" i="3"/>
  <c r="K112" i="3"/>
  <c r="I112" i="3"/>
  <c r="E111" i="3"/>
  <c r="D111" i="3"/>
  <c r="H111" i="3"/>
  <c r="F111" i="3"/>
  <c r="J111" i="3"/>
  <c r="E110" i="3"/>
  <c r="D110" i="3"/>
  <c r="E109" i="3"/>
  <c r="D109" i="3"/>
  <c r="F109" i="3"/>
  <c r="H109" i="3"/>
  <c r="L109" i="3"/>
  <c r="I109" i="3"/>
  <c r="G109" i="3"/>
  <c r="E108" i="3"/>
  <c r="D108" i="3"/>
  <c r="H108" i="3"/>
  <c r="K108" i="3"/>
  <c r="G108" i="3"/>
  <c r="E107" i="3"/>
  <c r="G107" i="3"/>
  <c r="D107" i="3"/>
  <c r="F107" i="3"/>
  <c r="H107" i="3"/>
  <c r="J107" i="3"/>
  <c r="I107" i="3"/>
  <c r="E106" i="3"/>
  <c r="L106" i="3"/>
  <c r="D106" i="3"/>
  <c r="K106" i="3"/>
  <c r="H106" i="3"/>
  <c r="I106" i="3"/>
  <c r="G106" i="3"/>
  <c r="E105" i="3"/>
  <c r="D105" i="3"/>
  <c r="K105" i="3"/>
  <c r="F105" i="3"/>
  <c r="L105" i="3"/>
  <c r="J105" i="3"/>
  <c r="G105" i="3"/>
  <c r="E104" i="3"/>
  <c r="L104" i="3"/>
  <c r="D104" i="3"/>
  <c r="F104" i="3"/>
  <c r="H104" i="3"/>
  <c r="K104" i="3"/>
  <c r="J104" i="3"/>
  <c r="I104" i="3"/>
  <c r="E103" i="3"/>
  <c r="D103" i="3"/>
  <c r="H103" i="3"/>
  <c r="F103" i="3"/>
  <c r="J103" i="3"/>
  <c r="E102" i="3"/>
  <c r="D102" i="3"/>
  <c r="E101" i="3"/>
  <c r="D101" i="3"/>
  <c r="F101" i="3"/>
  <c r="H101" i="3"/>
  <c r="L101" i="3"/>
  <c r="K101" i="3"/>
  <c r="I101" i="3"/>
  <c r="G101" i="3"/>
  <c r="E100" i="3"/>
  <c r="D100" i="3"/>
  <c r="H100" i="3"/>
  <c r="F100" i="3"/>
  <c r="K100" i="3"/>
  <c r="J100" i="3"/>
  <c r="G100" i="3"/>
  <c r="E99" i="3"/>
  <c r="G99" i="3"/>
  <c r="D99" i="3"/>
  <c r="F99" i="3"/>
  <c r="H99" i="3"/>
  <c r="J99" i="3"/>
  <c r="I99" i="3"/>
  <c r="E98" i="3"/>
  <c r="L98" i="3"/>
  <c r="D98" i="3"/>
  <c r="K98" i="3"/>
  <c r="H98" i="3"/>
  <c r="I98" i="3"/>
  <c r="G98" i="3"/>
  <c r="E97" i="3"/>
  <c r="D97" i="3"/>
  <c r="K97" i="3"/>
  <c r="F97" i="3"/>
  <c r="L97" i="3"/>
  <c r="J97" i="3"/>
  <c r="G97" i="3"/>
  <c r="E96" i="3"/>
  <c r="L96" i="3"/>
  <c r="D96" i="3"/>
  <c r="F96" i="3"/>
  <c r="H96" i="3"/>
  <c r="K96" i="3"/>
  <c r="J96" i="3"/>
  <c r="I96" i="3"/>
  <c r="E95" i="3"/>
  <c r="D95" i="3"/>
  <c r="H95" i="3"/>
  <c r="F95" i="3"/>
  <c r="J95" i="3"/>
  <c r="E94" i="3"/>
  <c r="D94" i="3"/>
  <c r="H94" i="3"/>
  <c r="I94" i="3"/>
  <c r="E93" i="3"/>
  <c r="D93" i="3"/>
  <c r="F93" i="3"/>
  <c r="H93" i="3"/>
  <c r="L93" i="3"/>
  <c r="K93" i="3"/>
  <c r="I93" i="3"/>
  <c r="G93" i="3"/>
  <c r="E92" i="3"/>
  <c r="D92" i="3"/>
  <c r="H92" i="3"/>
  <c r="F92" i="3"/>
  <c r="K92" i="3"/>
  <c r="J92" i="3"/>
  <c r="G92" i="3"/>
  <c r="E91" i="3"/>
  <c r="D91" i="3"/>
  <c r="F91" i="3"/>
  <c r="H91" i="3"/>
  <c r="J91" i="3"/>
  <c r="I91" i="3"/>
  <c r="E90" i="3"/>
  <c r="D90" i="3"/>
  <c r="H90" i="3"/>
  <c r="G90" i="3"/>
  <c r="E89" i="3"/>
  <c r="D89" i="3"/>
  <c r="K89" i="3"/>
  <c r="F89" i="3"/>
  <c r="L89" i="3"/>
  <c r="J89" i="3"/>
  <c r="G89" i="3"/>
  <c r="E88" i="3"/>
  <c r="L88" i="3"/>
  <c r="D88" i="3"/>
  <c r="F88" i="3"/>
  <c r="H88" i="3"/>
  <c r="K88" i="3"/>
  <c r="J88" i="3"/>
  <c r="I88" i="3"/>
  <c r="E87" i="3"/>
  <c r="D87" i="3"/>
  <c r="H87" i="3"/>
  <c r="F87" i="3"/>
  <c r="J87" i="3"/>
  <c r="E86" i="3"/>
  <c r="D86" i="3"/>
  <c r="H86" i="3"/>
  <c r="I86" i="3"/>
  <c r="E85" i="3"/>
  <c r="D85" i="3"/>
  <c r="F85" i="3"/>
  <c r="H85" i="3"/>
  <c r="L85" i="3"/>
  <c r="K85" i="3"/>
  <c r="I85" i="3"/>
  <c r="G85" i="3"/>
  <c r="E84" i="3"/>
  <c r="D84" i="3"/>
  <c r="H84" i="3"/>
  <c r="F84" i="3"/>
  <c r="K84" i="3"/>
  <c r="J84" i="3"/>
  <c r="G84" i="3"/>
  <c r="E83" i="3"/>
  <c r="D83" i="3"/>
  <c r="F83" i="3"/>
  <c r="H83" i="3"/>
  <c r="J83" i="3"/>
  <c r="I83" i="3"/>
  <c r="E82" i="3"/>
  <c r="D82" i="3"/>
  <c r="H82" i="3"/>
  <c r="K82" i="3"/>
  <c r="I82" i="3"/>
  <c r="G82" i="3"/>
  <c r="E81" i="3"/>
  <c r="D81" i="3"/>
  <c r="K81" i="3"/>
  <c r="F81" i="3"/>
  <c r="L81" i="3"/>
  <c r="J81" i="3"/>
  <c r="G81" i="3"/>
  <c r="E80" i="3"/>
  <c r="D80" i="3"/>
  <c r="F80" i="3"/>
  <c r="H80" i="3"/>
  <c r="K80" i="3"/>
  <c r="J80" i="3"/>
  <c r="I80" i="3"/>
  <c r="E79" i="3"/>
  <c r="G79" i="3"/>
  <c r="D79" i="3"/>
  <c r="E78" i="3"/>
  <c r="D78" i="3"/>
  <c r="E77" i="3"/>
  <c r="G77" i="3"/>
  <c r="D77" i="3"/>
  <c r="F77" i="3"/>
  <c r="H77" i="3"/>
  <c r="I77" i="3"/>
  <c r="E76" i="3"/>
  <c r="D76" i="3"/>
  <c r="F76" i="3"/>
  <c r="K76" i="3"/>
  <c r="G76" i="3"/>
  <c r="E75" i="3"/>
  <c r="D75" i="3"/>
  <c r="F75" i="3"/>
  <c r="H75" i="3"/>
  <c r="J75" i="3"/>
  <c r="I75" i="3"/>
  <c r="E74" i="3"/>
  <c r="L74" i="3"/>
  <c r="D74" i="3"/>
  <c r="H74" i="3"/>
  <c r="K74" i="3"/>
  <c r="I74" i="3"/>
  <c r="E73" i="3"/>
  <c r="D73" i="3"/>
  <c r="L73" i="3"/>
  <c r="G73" i="3"/>
  <c r="E72" i="3"/>
  <c r="K72" i="3"/>
  <c r="D72" i="3"/>
  <c r="F72" i="3"/>
  <c r="H72" i="3"/>
  <c r="L72" i="3"/>
  <c r="J72" i="3"/>
  <c r="I72" i="3"/>
  <c r="G72" i="3"/>
  <c r="E71" i="3"/>
  <c r="D71" i="3"/>
  <c r="F71" i="3"/>
  <c r="J71" i="3"/>
  <c r="G71" i="3"/>
  <c r="E70" i="3"/>
  <c r="D70" i="3"/>
  <c r="F70" i="3"/>
  <c r="H70" i="3"/>
  <c r="L70" i="3"/>
  <c r="J70" i="3"/>
  <c r="I70" i="3"/>
  <c r="E69" i="3"/>
  <c r="D69" i="3"/>
  <c r="I69" i="3"/>
  <c r="H69" i="3"/>
  <c r="L69" i="3"/>
  <c r="K69" i="3"/>
  <c r="E68" i="3"/>
  <c r="D68" i="3"/>
  <c r="L68" i="3"/>
  <c r="K68" i="3"/>
  <c r="G68" i="3"/>
  <c r="E67" i="3"/>
  <c r="G67" i="3"/>
  <c r="D67" i="3"/>
  <c r="F67" i="3"/>
  <c r="H67" i="3"/>
  <c r="L67" i="3"/>
  <c r="J67" i="3"/>
  <c r="I67" i="3"/>
  <c r="E66" i="3"/>
  <c r="L66" i="3"/>
  <c r="D66" i="3"/>
  <c r="I66" i="3"/>
  <c r="H66" i="3"/>
  <c r="K66" i="3"/>
  <c r="J66" i="3"/>
  <c r="E65" i="3"/>
  <c r="D65" i="3"/>
  <c r="K65" i="3"/>
  <c r="H65" i="3"/>
  <c r="L65" i="3"/>
  <c r="I65" i="3"/>
  <c r="G65" i="3"/>
  <c r="E64" i="3"/>
  <c r="D64" i="3"/>
  <c r="F64" i="3"/>
  <c r="L64" i="3"/>
  <c r="K64" i="3"/>
  <c r="G64" i="3"/>
  <c r="E63" i="3"/>
  <c r="L63" i="3"/>
  <c r="D63" i="3"/>
  <c r="H63" i="3"/>
  <c r="F63" i="3"/>
  <c r="K63" i="3"/>
  <c r="J63" i="3"/>
  <c r="I63" i="3"/>
  <c r="E62" i="3"/>
  <c r="L62" i="3"/>
  <c r="D62" i="3"/>
  <c r="H62" i="3"/>
  <c r="F62" i="3"/>
  <c r="J62" i="3"/>
  <c r="E61" i="3"/>
  <c r="D61" i="3"/>
  <c r="F61" i="3"/>
  <c r="G61" i="3"/>
  <c r="E60" i="3"/>
  <c r="D60" i="3"/>
  <c r="F60" i="3"/>
  <c r="H60" i="3"/>
  <c r="L60" i="3"/>
  <c r="K60" i="3"/>
  <c r="I60" i="3"/>
  <c r="G60" i="3"/>
  <c r="E59" i="3"/>
  <c r="G59" i="3"/>
  <c r="D59" i="3"/>
  <c r="H59" i="3"/>
  <c r="F59" i="3"/>
  <c r="K59" i="3"/>
  <c r="J59" i="3"/>
  <c r="I59" i="3"/>
  <c r="E58" i="3"/>
  <c r="G58" i="3"/>
  <c r="D58" i="3"/>
  <c r="F58" i="3"/>
  <c r="H58" i="3"/>
  <c r="J58" i="3"/>
  <c r="I58" i="3"/>
  <c r="E57" i="3"/>
  <c r="D57" i="3"/>
  <c r="L57" i="3"/>
  <c r="H57" i="3"/>
  <c r="I57" i="3"/>
  <c r="G57" i="3"/>
  <c r="E56" i="3"/>
  <c r="D56" i="3"/>
  <c r="F56" i="3"/>
  <c r="L56" i="3"/>
  <c r="K56" i="3"/>
  <c r="G56" i="3"/>
  <c r="E55" i="3"/>
  <c r="L55" i="3"/>
  <c r="D55" i="3"/>
  <c r="H55" i="3"/>
  <c r="F55" i="3"/>
  <c r="K55" i="3"/>
  <c r="J55" i="3"/>
  <c r="I55" i="3"/>
  <c r="E54" i="3"/>
  <c r="L54" i="3"/>
  <c r="D54" i="3"/>
  <c r="H54" i="3"/>
  <c r="F54" i="3"/>
  <c r="J54" i="3"/>
  <c r="E53" i="3"/>
  <c r="D53" i="3"/>
  <c r="F53" i="3"/>
  <c r="G53" i="3"/>
  <c r="E52" i="3"/>
  <c r="D52" i="3"/>
  <c r="F52" i="3"/>
  <c r="H52" i="3"/>
  <c r="L52" i="3"/>
  <c r="K52" i="3"/>
  <c r="I52" i="3"/>
  <c r="G52" i="3"/>
  <c r="Q16" i="3"/>
  <c r="Q15" i="3"/>
  <c r="P16" i="3"/>
  <c r="P15" i="3"/>
  <c r="O16" i="3"/>
  <c r="O15" i="3"/>
  <c r="N16" i="3"/>
  <c r="N15" i="3"/>
  <c r="N12" i="3"/>
  <c r="E16" i="3"/>
  <c r="E15" i="3"/>
  <c r="D16" i="3"/>
  <c r="D15" i="3"/>
  <c r="D12" i="3"/>
  <c r="M16" i="3"/>
  <c r="M15" i="3"/>
  <c r="G6" i="3"/>
  <c r="G7" i="3"/>
  <c r="G5" i="3"/>
  <c r="G4" i="3"/>
  <c r="D16" i="2"/>
  <c r="D19" i="2" s="1"/>
  <c r="C17" i="2"/>
  <c r="Q21" i="2"/>
  <c r="K22" i="2"/>
  <c r="Q22" i="2"/>
  <c r="Q23" i="2"/>
  <c r="Q24" i="2"/>
  <c r="K25" i="2"/>
  <c r="Q25" i="2"/>
  <c r="Q26" i="2"/>
  <c r="Q28" i="2"/>
  <c r="Q29" i="2"/>
  <c r="Q30" i="2"/>
  <c r="K31" i="2"/>
  <c r="Q31" i="2"/>
  <c r="Q32" i="2"/>
  <c r="Q33" i="2"/>
  <c r="Q34" i="2"/>
  <c r="K35" i="2"/>
  <c r="Q35" i="2"/>
  <c r="K36" i="2"/>
  <c r="Q36" i="2"/>
  <c r="K37" i="2"/>
  <c r="Q37" i="2"/>
  <c r="I38" i="2"/>
  <c r="Q38" i="2"/>
  <c r="K39" i="2"/>
  <c r="Q39" i="2"/>
  <c r="K40" i="2"/>
  <c r="Q40" i="2"/>
  <c r="K41" i="2"/>
  <c r="Q41" i="2"/>
  <c r="Q42" i="2"/>
  <c r="Q43" i="2"/>
  <c r="Q44" i="2"/>
  <c r="Q45" i="2"/>
  <c r="Q46" i="2"/>
  <c r="E12" i="3"/>
  <c r="Q12" i="3"/>
  <c r="M13" i="3"/>
  <c r="M12" i="3"/>
  <c r="O12" i="3"/>
  <c r="P12" i="3"/>
  <c r="L53" i="3"/>
  <c r="L61" i="3"/>
  <c r="H68" i="3"/>
  <c r="I68" i="3"/>
  <c r="K70" i="3"/>
  <c r="G70" i="3"/>
  <c r="F78" i="3"/>
  <c r="J78" i="3"/>
  <c r="H79" i="3"/>
  <c r="I79" i="3"/>
  <c r="K215" i="3"/>
  <c r="G215" i="3"/>
  <c r="L215" i="3"/>
  <c r="G55" i="3"/>
  <c r="I56" i="3"/>
  <c r="H56" i="3"/>
  <c r="J57" i="3"/>
  <c r="F57" i="3"/>
  <c r="K58" i="3"/>
  <c r="L59" i="3"/>
  <c r="G63" i="3"/>
  <c r="I64" i="3"/>
  <c r="H64" i="3"/>
  <c r="J65" i="3"/>
  <c r="F65" i="3"/>
  <c r="G69" i="3"/>
  <c r="H71" i="3"/>
  <c r="I71" i="3"/>
  <c r="J73" i="3"/>
  <c r="L77" i="3"/>
  <c r="I78" i="3"/>
  <c r="L80" i="3"/>
  <c r="G80" i="3"/>
  <c r="F82" i="3"/>
  <c r="J82" i="3"/>
  <c r="G83" i="3"/>
  <c r="L83" i="3"/>
  <c r="K83" i="3"/>
  <c r="K90" i="3"/>
  <c r="F90" i="3"/>
  <c r="J90" i="3"/>
  <c r="G91" i="3"/>
  <c r="L91" i="3"/>
  <c r="K91" i="3"/>
  <c r="L111" i="3"/>
  <c r="K111" i="3"/>
  <c r="G111" i="3"/>
  <c r="H129" i="3"/>
  <c r="I129" i="3"/>
  <c r="F129" i="3"/>
  <c r="L129" i="3"/>
  <c r="K145" i="3"/>
  <c r="G145" i="3"/>
  <c r="L145" i="3"/>
  <c r="F160" i="3"/>
  <c r="J160" i="3"/>
  <c r="L160" i="3"/>
  <c r="H160" i="3"/>
  <c r="K160" i="3"/>
  <c r="I160" i="3"/>
  <c r="G54" i="3"/>
  <c r="J56" i="3"/>
  <c r="K57" i="3"/>
  <c r="L58" i="3"/>
  <c r="G62" i="3"/>
  <c r="J64" i="3"/>
  <c r="K71" i="3"/>
  <c r="L71" i="3"/>
  <c r="G74" i="3"/>
  <c r="F74" i="3"/>
  <c r="J74" i="3"/>
  <c r="L78" i="3"/>
  <c r="J79" i="3"/>
  <c r="L82" i="3"/>
  <c r="L90" i="3"/>
  <c r="L140" i="3"/>
  <c r="K140" i="3"/>
  <c r="F140" i="3"/>
  <c r="J140" i="3"/>
  <c r="I140" i="3"/>
  <c r="H140" i="3"/>
  <c r="I54" i="3"/>
  <c r="I62" i="3"/>
  <c r="K67" i="3"/>
  <c r="F69" i="3"/>
  <c r="J69" i="3"/>
  <c r="F110" i="3"/>
  <c r="J110" i="3"/>
  <c r="H110" i="3"/>
  <c r="I110" i="3"/>
  <c r="L110" i="3"/>
  <c r="K77" i="3"/>
  <c r="I53" i="3"/>
  <c r="H53" i="3"/>
  <c r="I61" i="3"/>
  <c r="H61" i="3"/>
  <c r="F68" i="3"/>
  <c r="G75" i="3"/>
  <c r="K75" i="3"/>
  <c r="H76" i="3"/>
  <c r="I76" i="3"/>
  <c r="L76" i="3"/>
  <c r="L87" i="3"/>
  <c r="K87" i="3"/>
  <c r="G87" i="3"/>
  <c r="L95" i="3"/>
  <c r="K95" i="3"/>
  <c r="G95" i="3"/>
  <c r="L103" i="3"/>
  <c r="K103" i="3"/>
  <c r="G103" i="3"/>
  <c r="L133" i="3"/>
  <c r="K133" i="3"/>
  <c r="J53" i="3"/>
  <c r="K54" i="3"/>
  <c r="J61" i="3"/>
  <c r="K62" i="3"/>
  <c r="G66" i="3"/>
  <c r="F66" i="3"/>
  <c r="H78" i="3"/>
  <c r="K73" i="3"/>
  <c r="H73" i="3"/>
  <c r="I73" i="3"/>
  <c r="L79" i="3"/>
  <c r="K79" i="3"/>
  <c r="F178" i="3"/>
  <c r="J178" i="3"/>
  <c r="I178" i="3"/>
  <c r="H178" i="3"/>
  <c r="L178" i="3"/>
  <c r="J52" i="3"/>
  <c r="K53" i="3"/>
  <c r="J60" i="3"/>
  <c r="K61" i="3"/>
  <c r="J68" i="3"/>
  <c r="F73" i="3"/>
  <c r="L75" i="3"/>
  <c r="J76" i="3"/>
  <c r="F79" i="3"/>
  <c r="F86" i="3"/>
  <c r="J86" i="3"/>
  <c r="L86" i="3"/>
  <c r="I90" i="3"/>
  <c r="F94" i="3"/>
  <c r="J94" i="3"/>
  <c r="L94" i="3"/>
  <c r="F102" i="3"/>
  <c r="J102" i="3"/>
  <c r="H102" i="3"/>
  <c r="I102" i="3"/>
  <c r="L102" i="3"/>
  <c r="G133" i="3"/>
  <c r="K161" i="3"/>
  <c r="G161" i="3"/>
  <c r="L161" i="3"/>
  <c r="J108" i="3"/>
  <c r="F108" i="3"/>
  <c r="K109" i="3"/>
  <c r="F127" i="3"/>
  <c r="K131" i="3"/>
  <c r="F144" i="3"/>
  <c r="J144" i="3"/>
  <c r="H145" i="3"/>
  <c r="I145" i="3"/>
  <c r="L146" i="3"/>
  <c r="G146" i="3"/>
  <c r="L164" i="3"/>
  <c r="K164" i="3"/>
  <c r="F164" i="3"/>
  <c r="J164" i="3"/>
  <c r="F262" i="3"/>
  <c r="J262" i="3"/>
  <c r="I262" i="3"/>
  <c r="H262" i="3"/>
  <c r="L262" i="3"/>
  <c r="K262" i="3"/>
  <c r="I81" i="3"/>
  <c r="H81" i="3"/>
  <c r="L84" i="3"/>
  <c r="G88" i="3"/>
  <c r="I89" i="3"/>
  <c r="H89" i="3"/>
  <c r="L92" i="3"/>
  <c r="G96" i="3"/>
  <c r="I97" i="3"/>
  <c r="H97" i="3"/>
  <c r="J98" i="3"/>
  <c r="F98" i="3"/>
  <c r="K99" i="3"/>
  <c r="L100" i="3"/>
  <c r="G104" i="3"/>
  <c r="I105" i="3"/>
  <c r="H105" i="3"/>
  <c r="J106" i="3"/>
  <c r="F106" i="3"/>
  <c r="K107" i="3"/>
  <c r="L108" i="3"/>
  <c r="G112" i="3"/>
  <c r="I113" i="3"/>
  <c r="G119" i="3"/>
  <c r="H121" i="3"/>
  <c r="I121" i="3"/>
  <c r="K123" i="3"/>
  <c r="H124" i="3"/>
  <c r="K125" i="3"/>
  <c r="K129" i="3"/>
  <c r="K139" i="3"/>
  <c r="K144" i="3"/>
  <c r="J145" i="3"/>
  <c r="K146" i="3"/>
  <c r="L148" i="3"/>
  <c r="K148" i="3"/>
  <c r="F148" i="3"/>
  <c r="J148" i="3"/>
  <c r="K163" i="3"/>
  <c r="L165" i="3"/>
  <c r="K165" i="3"/>
  <c r="K170" i="3"/>
  <c r="F170" i="3"/>
  <c r="J170" i="3"/>
  <c r="H170" i="3"/>
  <c r="I170" i="3"/>
  <c r="L171" i="3"/>
  <c r="K171" i="3"/>
  <c r="G171" i="3"/>
  <c r="K178" i="3"/>
  <c r="K191" i="3"/>
  <c r="G191" i="3"/>
  <c r="L211" i="3"/>
  <c r="I211" i="3"/>
  <c r="F211" i="3"/>
  <c r="H211" i="3"/>
  <c r="J211" i="3"/>
  <c r="L99" i="3"/>
  <c r="L107" i="3"/>
  <c r="K115" i="3"/>
  <c r="K121" i="3"/>
  <c r="F124" i="3"/>
  <c r="H127" i="3"/>
  <c r="I127" i="3"/>
  <c r="F130" i="3"/>
  <c r="J130" i="3"/>
  <c r="L141" i="3"/>
  <c r="K141" i="3"/>
  <c r="L144" i="3"/>
  <c r="F154" i="3"/>
  <c r="J154" i="3"/>
  <c r="H154" i="3"/>
  <c r="I154" i="3"/>
  <c r="K199" i="3"/>
  <c r="G199" i="3"/>
  <c r="G78" i="3"/>
  <c r="G86" i="3"/>
  <c r="I87" i="3"/>
  <c r="G94" i="3"/>
  <c r="I95" i="3"/>
  <c r="G102" i="3"/>
  <c r="I103" i="3"/>
  <c r="G110" i="3"/>
  <c r="I111" i="3"/>
  <c r="J112" i="3"/>
  <c r="L113" i="3"/>
  <c r="K113" i="3"/>
  <c r="F116" i="3"/>
  <c r="H118" i="3"/>
  <c r="H119" i="3"/>
  <c r="I119" i="3"/>
  <c r="G122" i="3"/>
  <c r="I124" i="3"/>
  <c r="L127" i="3"/>
  <c r="I130" i="3"/>
  <c r="L130" i="3"/>
  <c r="K147" i="3"/>
  <c r="L149" i="3"/>
  <c r="K149" i="3"/>
  <c r="L154" i="3"/>
  <c r="I164" i="3"/>
  <c r="K207" i="3"/>
  <c r="G207" i="3"/>
  <c r="L207" i="3"/>
  <c r="F218" i="3"/>
  <c r="J218" i="3"/>
  <c r="I218" i="3"/>
  <c r="H218" i="3"/>
  <c r="L218" i="3"/>
  <c r="K218" i="3"/>
  <c r="L224" i="3"/>
  <c r="G224" i="3"/>
  <c r="K224" i="3"/>
  <c r="F234" i="3"/>
  <c r="J234" i="3"/>
  <c r="I234" i="3"/>
  <c r="H234" i="3"/>
  <c r="L234" i="3"/>
  <c r="K234" i="3"/>
  <c r="F290" i="3"/>
  <c r="J290" i="3"/>
  <c r="I290" i="3"/>
  <c r="H290" i="3"/>
  <c r="L290" i="3"/>
  <c r="K290" i="3"/>
  <c r="F122" i="3"/>
  <c r="J122" i="3"/>
  <c r="F138" i="3"/>
  <c r="J138" i="3"/>
  <c r="H138" i="3"/>
  <c r="I138" i="3"/>
  <c r="L156" i="3"/>
  <c r="K156" i="3"/>
  <c r="F156" i="3"/>
  <c r="J156" i="3"/>
  <c r="L189" i="3"/>
  <c r="K189" i="3"/>
  <c r="G189" i="3"/>
  <c r="F114" i="3"/>
  <c r="J114" i="3"/>
  <c r="I118" i="3"/>
  <c r="K122" i="3"/>
  <c r="L122" i="3"/>
  <c r="K124" i="3"/>
  <c r="F128" i="3"/>
  <c r="J128" i="3"/>
  <c r="F136" i="3"/>
  <c r="J136" i="3"/>
  <c r="H137" i="3"/>
  <c r="I137" i="3"/>
  <c r="L138" i="3"/>
  <c r="G138" i="3"/>
  <c r="F145" i="3"/>
  <c r="F152" i="3"/>
  <c r="J152" i="3"/>
  <c r="L152" i="3"/>
  <c r="K153" i="3"/>
  <c r="G153" i="3"/>
  <c r="F162" i="3"/>
  <c r="J162" i="3"/>
  <c r="H162" i="3"/>
  <c r="I162" i="3"/>
  <c r="L191" i="3"/>
  <c r="L197" i="3"/>
  <c r="K197" i="3"/>
  <c r="G197" i="3"/>
  <c r="J77" i="3"/>
  <c r="K78" i="3"/>
  <c r="I84" i="3"/>
  <c r="J85" i="3"/>
  <c r="K86" i="3"/>
  <c r="I92" i="3"/>
  <c r="J93" i="3"/>
  <c r="K94" i="3"/>
  <c r="I100" i="3"/>
  <c r="J101" i="3"/>
  <c r="K102" i="3"/>
  <c r="I108" i="3"/>
  <c r="J109" i="3"/>
  <c r="K110" i="3"/>
  <c r="K114" i="3"/>
  <c r="L114" i="3"/>
  <c r="K116" i="3"/>
  <c r="K120" i="3"/>
  <c r="F120" i="3"/>
  <c r="J120" i="3"/>
  <c r="G123" i="3"/>
  <c r="L128" i="3"/>
  <c r="L132" i="3"/>
  <c r="K132" i="3"/>
  <c r="F132" i="3"/>
  <c r="J132" i="3"/>
  <c r="I136" i="3"/>
  <c r="K137" i="3"/>
  <c r="G137" i="3"/>
  <c r="G139" i="3"/>
  <c r="F146" i="3"/>
  <c r="J146" i="3"/>
  <c r="H146" i="3"/>
  <c r="I146" i="3"/>
  <c r="K154" i="3"/>
  <c r="K155" i="3"/>
  <c r="L157" i="3"/>
  <c r="K157" i="3"/>
  <c r="L162" i="3"/>
  <c r="H164" i="3"/>
  <c r="L199" i="3"/>
  <c r="F210" i="3"/>
  <c r="J210" i="3"/>
  <c r="I210" i="3"/>
  <c r="H210" i="3"/>
  <c r="L210" i="3"/>
  <c r="K210" i="3"/>
  <c r="L219" i="3"/>
  <c r="I219" i="3"/>
  <c r="F219" i="3"/>
  <c r="H219" i="3"/>
  <c r="J219" i="3"/>
  <c r="L168" i="3"/>
  <c r="L175" i="3"/>
  <c r="J180" i="3"/>
  <c r="L184" i="3"/>
  <c r="I192" i="3"/>
  <c r="L203" i="3"/>
  <c r="G204" i="3"/>
  <c r="L204" i="3"/>
  <c r="L206" i="3"/>
  <c r="J208" i="3"/>
  <c r="K214" i="3"/>
  <c r="J216" i="3"/>
  <c r="G220" i="3"/>
  <c r="L220" i="3"/>
  <c r="F222" i="3"/>
  <c r="J222" i="3"/>
  <c r="L222" i="3"/>
  <c r="H222" i="3"/>
  <c r="I172" i="3"/>
  <c r="H172" i="3"/>
  <c r="H176" i="3"/>
  <c r="G179" i="3"/>
  <c r="H182" i="3"/>
  <c r="F186" i="3"/>
  <c r="J186" i="3"/>
  <c r="G188" i="3"/>
  <c r="L188" i="3"/>
  <c r="F194" i="3"/>
  <c r="J194" i="3"/>
  <c r="G196" i="3"/>
  <c r="L196" i="3"/>
  <c r="K208" i="3"/>
  <c r="L214" i="3"/>
  <c r="K216" i="3"/>
  <c r="I232" i="3"/>
  <c r="F232" i="3"/>
  <c r="H232" i="3"/>
  <c r="G154" i="3"/>
  <c r="G162" i="3"/>
  <c r="G170" i="3"/>
  <c r="J172" i="3"/>
  <c r="F172" i="3"/>
  <c r="K173" i="3"/>
  <c r="I176" i="3"/>
  <c r="F176" i="3"/>
  <c r="H177" i="3"/>
  <c r="I177" i="3"/>
  <c r="L180" i="3"/>
  <c r="I182" i="3"/>
  <c r="F182" i="3"/>
  <c r="F185" i="3"/>
  <c r="L186" i="3"/>
  <c r="H187" i="3"/>
  <c r="F190" i="3"/>
  <c r="J190" i="3"/>
  <c r="K192" i="3"/>
  <c r="L192" i="3"/>
  <c r="G192" i="3"/>
  <c r="L194" i="3"/>
  <c r="H195" i="3"/>
  <c r="F198" i="3"/>
  <c r="J198" i="3"/>
  <c r="L200" i="3"/>
  <c r="G200" i="3"/>
  <c r="G212" i="3"/>
  <c r="L212" i="3"/>
  <c r="F227" i="3"/>
  <c r="L227" i="3"/>
  <c r="I227" i="3"/>
  <c r="L232" i="3"/>
  <c r="G232" i="3"/>
  <c r="J235" i="3"/>
  <c r="F239" i="3"/>
  <c r="L239" i="3"/>
  <c r="I239" i="3"/>
  <c r="K243" i="3"/>
  <c r="K246" i="3"/>
  <c r="J263" i="3"/>
  <c r="F267" i="3"/>
  <c r="L267" i="3"/>
  <c r="I267" i="3"/>
  <c r="K271" i="3"/>
  <c r="K274" i="3"/>
  <c r="G169" i="3"/>
  <c r="J176" i="3"/>
  <c r="G181" i="3"/>
  <c r="J182" i="3"/>
  <c r="J185" i="3"/>
  <c r="F187" i="3"/>
  <c r="L190" i="3"/>
  <c r="F195" i="3"/>
  <c r="L198" i="3"/>
  <c r="H203" i="3"/>
  <c r="K212" i="3"/>
  <c r="K220" i="3"/>
  <c r="G228" i="3"/>
  <c r="L228" i="3"/>
  <c r="F230" i="3"/>
  <c r="J230" i="3"/>
  <c r="L230" i="3"/>
  <c r="H230" i="3"/>
  <c r="L240" i="3"/>
  <c r="G240" i="3"/>
  <c r="F247" i="3"/>
  <c r="L247" i="3"/>
  <c r="I247" i="3"/>
  <c r="K251" i="3"/>
  <c r="G268" i="3"/>
  <c r="L268" i="3"/>
  <c r="F275" i="3"/>
  <c r="L275" i="3"/>
  <c r="I275" i="3"/>
  <c r="K279" i="3"/>
  <c r="F299" i="3"/>
  <c r="J299" i="3"/>
  <c r="H299" i="3"/>
  <c r="L299" i="3"/>
  <c r="I299" i="3"/>
  <c r="I153" i="3"/>
  <c r="I161" i="3"/>
  <c r="I169" i="3"/>
  <c r="G175" i="3"/>
  <c r="H175" i="3"/>
  <c r="G178" i="3"/>
  <c r="H184" i="3"/>
  <c r="I187" i="3"/>
  <c r="I195" i="3"/>
  <c r="F202" i="3"/>
  <c r="J202" i="3"/>
  <c r="I202" i="3"/>
  <c r="F203" i="3"/>
  <c r="H207" i="3"/>
  <c r="I222" i="3"/>
  <c r="F226" i="3"/>
  <c r="J226" i="3"/>
  <c r="I226" i="3"/>
  <c r="H226" i="3"/>
  <c r="F238" i="3"/>
  <c r="J238" i="3"/>
  <c r="I238" i="3"/>
  <c r="H238" i="3"/>
  <c r="G241" i="3"/>
  <c r="L248" i="3"/>
  <c r="G248" i="3"/>
  <c r="G251" i="3"/>
  <c r="F255" i="3"/>
  <c r="L255" i="3"/>
  <c r="I255" i="3"/>
  <c r="K259" i="3"/>
  <c r="F266" i="3"/>
  <c r="J266" i="3"/>
  <c r="I266" i="3"/>
  <c r="H266" i="3"/>
  <c r="G269" i="3"/>
  <c r="G276" i="3"/>
  <c r="L276" i="3"/>
  <c r="G279" i="3"/>
  <c r="F283" i="3"/>
  <c r="L283" i="3"/>
  <c r="I283" i="3"/>
  <c r="K287" i="3"/>
  <c r="K179" i="3"/>
  <c r="H185" i="3"/>
  <c r="I185" i="3"/>
  <c r="F206" i="3"/>
  <c r="J206" i="3"/>
  <c r="I208" i="3"/>
  <c r="H208" i="3"/>
  <c r="L213" i="3"/>
  <c r="F214" i="3"/>
  <c r="J214" i="3"/>
  <c r="I216" i="3"/>
  <c r="H216" i="3"/>
  <c r="F235" i="3"/>
  <c r="L235" i="3"/>
  <c r="I235" i="3"/>
  <c r="F246" i="3"/>
  <c r="J246" i="3"/>
  <c r="I246" i="3"/>
  <c r="H246" i="3"/>
  <c r="L256" i="3"/>
  <c r="G256" i="3"/>
  <c r="F263" i="3"/>
  <c r="L263" i="3"/>
  <c r="I263" i="3"/>
  <c r="F274" i="3"/>
  <c r="J274" i="3"/>
  <c r="I274" i="3"/>
  <c r="H274" i="3"/>
  <c r="G284" i="3"/>
  <c r="L284" i="3"/>
  <c r="F300" i="3"/>
  <c r="H300" i="3"/>
  <c r="J300" i="3"/>
  <c r="I300" i="3"/>
  <c r="L12" i="3"/>
  <c r="I135" i="3"/>
  <c r="I143" i="3"/>
  <c r="I151" i="3"/>
  <c r="I159" i="3"/>
  <c r="I167" i="3"/>
  <c r="J168" i="3"/>
  <c r="K169" i="3"/>
  <c r="G180" i="3"/>
  <c r="H186" i="3"/>
  <c r="K187" i="3"/>
  <c r="H194" i="3"/>
  <c r="K195" i="3"/>
  <c r="K203" i="3"/>
  <c r="I206" i="3"/>
  <c r="L208" i="3"/>
  <c r="G208" i="3"/>
  <c r="K213" i="3"/>
  <c r="L216" i="3"/>
  <c r="G216" i="3"/>
  <c r="I224" i="3"/>
  <c r="F224" i="3"/>
  <c r="H224" i="3"/>
  <c r="K228" i="3"/>
  <c r="J232" i="3"/>
  <c r="G236" i="3"/>
  <c r="L236" i="3"/>
  <c r="K240" i="3"/>
  <c r="L241" i="3"/>
  <c r="L243" i="3"/>
  <c r="F254" i="3"/>
  <c r="J254" i="3"/>
  <c r="I254" i="3"/>
  <c r="H254" i="3"/>
  <c r="L264" i="3"/>
  <c r="G264" i="3"/>
  <c r="K268" i="3"/>
  <c r="L269" i="3"/>
  <c r="L271" i="3"/>
  <c r="F282" i="3"/>
  <c r="J282" i="3"/>
  <c r="I282" i="3"/>
  <c r="H282" i="3"/>
  <c r="F294" i="3"/>
  <c r="J294" i="3"/>
  <c r="H294" i="3"/>
  <c r="I294" i="3"/>
  <c r="K294" i="3"/>
  <c r="L294" i="3"/>
  <c r="I193" i="3"/>
  <c r="H244" i="3"/>
  <c r="H252" i="3"/>
  <c r="H260" i="3"/>
  <c r="H272" i="3"/>
  <c r="H280" i="3"/>
  <c r="H288" i="3"/>
  <c r="F295" i="3"/>
  <c r="J295" i="3"/>
  <c r="L304" i="3"/>
  <c r="K304" i="3"/>
  <c r="G304" i="3"/>
  <c r="L312" i="3"/>
  <c r="K312" i="3"/>
  <c r="G312" i="3"/>
  <c r="L296" i="3"/>
  <c r="K296" i="3"/>
  <c r="G296" i="3"/>
  <c r="K211" i="3"/>
  <c r="K219" i="3"/>
  <c r="K227" i="3"/>
  <c r="K235" i="3"/>
  <c r="K239" i="3"/>
  <c r="I244" i="3"/>
  <c r="K247" i="3"/>
  <c r="I252" i="3"/>
  <c r="K255" i="3"/>
  <c r="I260" i="3"/>
  <c r="K263" i="3"/>
  <c r="K267" i="3"/>
  <c r="I272" i="3"/>
  <c r="K275" i="3"/>
  <c r="I280" i="3"/>
  <c r="K283" i="3"/>
  <c r="I288" i="3"/>
  <c r="L303" i="3"/>
  <c r="F303" i="3"/>
  <c r="J303" i="3"/>
  <c r="L311" i="3"/>
  <c r="F311" i="3"/>
  <c r="J311" i="3"/>
  <c r="G21" i="2"/>
  <c r="K223" i="3"/>
  <c r="K231" i="3"/>
  <c r="G292" i="3"/>
  <c r="L292" i="3"/>
  <c r="G297" i="3"/>
  <c r="L297" i="3"/>
  <c r="F242" i="3"/>
  <c r="J242" i="3"/>
  <c r="G244" i="3"/>
  <c r="L244" i="3"/>
  <c r="F250" i="3"/>
  <c r="J250" i="3"/>
  <c r="G252" i="3"/>
  <c r="L252" i="3"/>
  <c r="F258" i="3"/>
  <c r="J258" i="3"/>
  <c r="G260" i="3"/>
  <c r="L260" i="3"/>
  <c r="F270" i="3"/>
  <c r="J270" i="3"/>
  <c r="L272" i="3"/>
  <c r="G272" i="3"/>
  <c r="F278" i="3"/>
  <c r="J278" i="3"/>
  <c r="L280" i="3"/>
  <c r="G280" i="3"/>
  <c r="F286" i="3"/>
  <c r="J286" i="3"/>
  <c r="L288" i="3"/>
  <c r="G288" i="3"/>
  <c r="K292" i="3"/>
  <c r="K297" i="3"/>
  <c r="I13" i="3"/>
  <c r="I12" i="3"/>
  <c r="G29" i="2"/>
  <c r="P29" i="2"/>
  <c r="C12" i="3"/>
  <c r="J12" i="3"/>
  <c r="H23" i="2"/>
  <c r="G33" i="2"/>
  <c r="P33" i="2"/>
  <c r="G32" i="2"/>
  <c r="K27" i="2"/>
  <c r="K300" i="3"/>
  <c r="G300" i="3"/>
  <c r="L300" i="3"/>
  <c r="F307" i="3"/>
  <c r="J307" i="3"/>
  <c r="L307" i="3"/>
  <c r="K308" i="3"/>
  <c r="G308" i="3"/>
  <c r="L308" i="3"/>
  <c r="F315" i="3"/>
  <c r="J315" i="3"/>
  <c r="L315" i="3"/>
  <c r="K316" i="3"/>
  <c r="G316" i="3"/>
  <c r="L316" i="3"/>
  <c r="G26" i="2"/>
  <c r="I201" i="3"/>
  <c r="I209" i="3"/>
  <c r="I217" i="3"/>
  <c r="I225" i="3"/>
  <c r="I233" i="3"/>
  <c r="I241" i="3"/>
  <c r="I249" i="3"/>
  <c r="I257" i="3"/>
  <c r="K291" i="3"/>
  <c r="J298" i="3"/>
  <c r="K299" i="3"/>
  <c r="J306" i="3"/>
  <c r="K307" i="3"/>
  <c r="J314" i="3"/>
  <c r="K315" i="3"/>
  <c r="G320" i="3"/>
  <c r="J322" i="3"/>
  <c r="K323" i="3"/>
  <c r="L324" i="3"/>
  <c r="G328" i="3"/>
  <c r="J330" i="3"/>
  <c r="K331" i="3"/>
  <c r="L332" i="3"/>
  <c r="G336" i="3"/>
  <c r="J338" i="3"/>
  <c r="K339" i="3"/>
  <c r="L42" i="3"/>
  <c r="L33" i="3"/>
  <c r="F39" i="3"/>
  <c r="F28" i="3"/>
  <c r="K50" i="3"/>
  <c r="I42" i="3"/>
  <c r="I31" i="3"/>
  <c r="J43" i="3"/>
  <c r="H37" i="3"/>
  <c r="I37" i="3"/>
  <c r="L48" i="3"/>
  <c r="L32" i="3"/>
  <c r="G24" i="2"/>
  <c r="G30" i="2"/>
  <c r="G339" i="5"/>
  <c r="K336" i="5"/>
  <c r="G335" i="5"/>
  <c r="L334" i="5"/>
  <c r="F332" i="5"/>
  <c r="I332" i="5"/>
  <c r="L328" i="5"/>
  <c r="L326" i="5"/>
  <c r="G326" i="5"/>
  <c r="K326" i="5"/>
  <c r="K325" i="5"/>
  <c r="G325" i="5"/>
  <c r="L320" i="5"/>
  <c r="L318" i="5"/>
  <c r="G318" i="5"/>
  <c r="K318" i="5"/>
  <c r="K317" i="5"/>
  <c r="G317" i="5"/>
  <c r="H313" i="5"/>
  <c r="I313" i="5"/>
  <c r="J313" i="5"/>
  <c r="F313" i="5"/>
  <c r="I304" i="3"/>
  <c r="I312" i="3"/>
  <c r="L323" i="3"/>
  <c r="L331" i="3"/>
  <c r="L339" i="3"/>
  <c r="G12" i="3"/>
  <c r="K49" i="3"/>
  <c r="K28" i="3"/>
  <c r="J42" i="3"/>
  <c r="F42" i="3"/>
  <c r="H36" i="3"/>
  <c r="J26" i="3"/>
  <c r="F26" i="3"/>
  <c r="G47" i="3"/>
  <c r="K47" i="3"/>
  <c r="G36" i="3"/>
  <c r="G31" i="3"/>
  <c r="K31" i="3"/>
  <c r="J334" i="5"/>
  <c r="L333" i="5"/>
  <c r="L329" i="5"/>
  <c r="K328" i="5"/>
  <c r="F325" i="5"/>
  <c r="J325" i="5"/>
  <c r="J324" i="5"/>
  <c r="F324" i="5"/>
  <c r="I324" i="5"/>
  <c r="L321" i="5"/>
  <c r="K320" i="5"/>
  <c r="F317" i="5"/>
  <c r="J317" i="5"/>
  <c r="J316" i="5"/>
  <c r="F316" i="5"/>
  <c r="I316" i="5"/>
  <c r="I41" i="3"/>
  <c r="H41" i="3"/>
  <c r="I25" i="3"/>
  <c r="H25" i="3"/>
  <c r="J337" i="5"/>
  <c r="F337" i="5"/>
  <c r="H336" i="5"/>
  <c r="I334" i="5"/>
  <c r="I329" i="5"/>
  <c r="I321" i="5"/>
  <c r="G301" i="3"/>
  <c r="I302" i="3"/>
  <c r="H302" i="3"/>
  <c r="L305" i="3"/>
  <c r="G309" i="3"/>
  <c r="I310" i="3"/>
  <c r="H310" i="3"/>
  <c r="L313" i="3"/>
  <c r="G317" i="3"/>
  <c r="I318" i="3"/>
  <c r="H318" i="3"/>
  <c r="J319" i="3"/>
  <c r="F319" i="3"/>
  <c r="K320" i="3"/>
  <c r="L321" i="3"/>
  <c r="G325" i="3"/>
  <c r="I326" i="3"/>
  <c r="H326" i="3"/>
  <c r="J327" i="3"/>
  <c r="F327" i="3"/>
  <c r="K328" i="3"/>
  <c r="G333" i="3"/>
  <c r="I334" i="3"/>
  <c r="H334" i="3"/>
  <c r="J335" i="3"/>
  <c r="K336" i="3"/>
  <c r="K25" i="3"/>
  <c r="J28" i="3"/>
  <c r="F30" i="3"/>
  <c r="J30" i="3"/>
  <c r="G51" i="3"/>
  <c r="K51" i="3"/>
  <c r="G35" i="3"/>
  <c r="K35" i="3"/>
  <c r="K43" i="2"/>
  <c r="F334" i="5"/>
  <c r="I333" i="5"/>
  <c r="K314" i="5"/>
  <c r="L314" i="5"/>
  <c r="G314" i="5"/>
  <c r="I269" i="3"/>
  <c r="I277" i="3"/>
  <c r="I285" i="3"/>
  <c r="I293" i="3"/>
  <c r="K295" i="3"/>
  <c r="I301" i="3"/>
  <c r="J302" i="3"/>
  <c r="K303" i="3"/>
  <c r="I309" i="3"/>
  <c r="J310" i="3"/>
  <c r="K311" i="3"/>
  <c r="I317" i="3"/>
  <c r="J318" i="3"/>
  <c r="K319" i="3"/>
  <c r="G324" i="3"/>
  <c r="I325" i="3"/>
  <c r="J326" i="3"/>
  <c r="K327" i="3"/>
  <c r="G332" i="3"/>
  <c r="I333" i="3"/>
  <c r="J334" i="3"/>
  <c r="F334" i="3"/>
  <c r="K335" i="3"/>
  <c r="L28" i="3"/>
  <c r="F44" i="3"/>
  <c r="F23" i="3"/>
  <c r="K34" i="3"/>
  <c r="I47" i="3"/>
  <c r="I36" i="3"/>
  <c r="I26" i="3"/>
  <c r="J27" i="3"/>
  <c r="H45" i="3"/>
  <c r="I45" i="3"/>
  <c r="H29" i="3"/>
  <c r="I29" i="3"/>
  <c r="L40" i="3"/>
  <c r="L24" i="3"/>
  <c r="L337" i="5"/>
  <c r="F336" i="5"/>
  <c r="K335" i="5"/>
  <c r="G334" i="5"/>
  <c r="K334" i="5"/>
  <c r="J332" i="5"/>
  <c r="K330" i="5"/>
  <c r="L330" i="5"/>
  <c r="G330" i="5"/>
  <c r="G329" i="5"/>
  <c r="K329" i="5"/>
  <c r="L324" i="5"/>
  <c r="K322" i="5"/>
  <c r="L322" i="5"/>
  <c r="G322" i="5"/>
  <c r="G321" i="5"/>
  <c r="K321" i="5"/>
  <c r="L316" i="5"/>
  <c r="I324" i="3"/>
  <c r="I332" i="3"/>
  <c r="K12" i="3"/>
  <c r="L36" i="3"/>
  <c r="K44" i="3"/>
  <c r="K33" i="3"/>
  <c r="J47" i="3"/>
  <c r="J25" i="3"/>
  <c r="J50" i="3"/>
  <c r="F50" i="3"/>
  <c r="H44" i="3"/>
  <c r="J34" i="3"/>
  <c r="F34" i="3"/>
  <c r="G39" i="3"/>
  <c r="K39" i="3"/>
  <c r="G23" i="3"/>
  <c r="K23" i="3"/>
  <c r="G333" i="5"/>
  <c r="J329" i="5"/>
  <c r="F329" i="5"/>
  <c r="F328" i="5"/>
  <c r="I328" i="5"/>
  <c r="J328" i="5"/>
  <c r="J321" i="5"/>
  <c r="F321" i="5"/>
  <c r="F320" i="5"/>
  <c r="I320" i="5"/>
  <c r="J320" i="5"/>
  <c r="H323" i="3"/>
  <c r="H331" i="3"/>
  <c r="I339" i="3"/>
  <c r="H339" i="3"/>
  <c r="I49" i="3"/>
  <c r="H49" i="3"/>
  <c r="I33" i="3"/>
  <c r="H33" i="3"/>
  <c r="K338" i="5"/>
  <c r="G338" i="5"/>
  <c r="F333" i="5"/>
  <c r="J333" i="5"/>
  <c r="I325" i="5"/>
  <c r="H324" i="5"/>
  <c r="J323" i="3"/>
  <c r="K324" i="3"/>
  <c r="J331" i="3"/>
  <c r="K332" i="3"/>
  <c r="J339" i="3"/>
  <c r="L25" i="3"/>
  <c r="F49" i="3"/>
  <c r="K41" i="3"/>
  <c r="J33" i="3"/>
  <c r="F38" i="3"/>
  <c r="J38" i="3"/>
  <c r="F22" i="3"/>
  <c r="J22" i="3"/>
  <c r="G43" i="3"/>
  <c r="K43" i="3"/>
  <c r="G27" i="3"/>
  <c r="K27" i="3"/>
  <c r="H337" i="5"/>
  <c r="L336" i="5"/>
  <c r="H325" i="5"/>
  <c r="H317" i="5"/>
  <c r="L311" i="5"/>
  <c r="H310" i="5"/>
  <c r="K308" i="5"/>
  <c r="J305" i="5"/>
  <c r="L303" i="5"/>
  <c r="J301" i="5"/>
  <c r="J299" i="5"/>
  <c r="J298" i="5"/>
  <c r="F298" i="5"/>
  <c r="H297" i="5"/>
  <c r="J295" i="5"/>
  <c r="F294" i="5"/>
  <c r="J294" i="5"/>
  <c r="H293" i="5"/>
  <c r="H283" i="5"/>
  <c r="L282" i="5"/>
  <c r="F281" i="5"/>
  <c r="K280" i="5"/>
  <c r="H279" i="5"/>
  <c r="L278" i="5"/>
  <c r="F277" i="5"/>
  <c r="K276" i="5"/>
  <c r="F275" i="5"/>
  <c r="F271" i="5"/>
  <c r="K267" i="5"/>
  <c r="G267" i="5"/>
  <c r="G263" i="5"/>
  <c r="K263" i="5"/>
  <c r="L257" i="5"/>
  <c r="L253" i="5"/>
  <c r="G252" i="5"/>
  <c r="K249" i="5"/>
  <c r="G248" i="5"/>
  <c r="K245" i="5"/>
  <c r="L243" i="5"/>
  <c r="L241" i="5"/>
  <c r="L235" i="5"/>
  <c r="K212" i="5"/>
  <c r="L212" i="5"/>
  <c r="F302" i="5"/>
  <c r="J302" i="5"/>
  <c r="K275" i="5"/>
  <c r="G275" i="5"/>
  <c r="G271" i="5"/>
  <c r="K271" i="5"/>
  <c r="L217" i="5"/>
  <c r="F217" i="5"/>
  <c r="J217" i="5"/>
  <c r="K283" i="5"/>
  <c r="G283" i="5"/>
  <c r="G279" i="5"/>
  <c r="K279" i="5"/>
  <c r="J250" i="5"/>
  <c r="F250" i="5"/>
  <c r="F246" i="5"/>
  <c r="J246" i="5"/>
  <c r="J240" i="5"/>
  <c r="I240" i="5"/>
  <c r="L202" i="5"/>
  <c r="G202" i="5"/>
  <c r="K202" i="5"/>
  <c r="K313" i="5"/>
  <c r="K309" i="5"/>
  <c r="G308" i="5"/>
  <c r="F305" i="5"/>
  <c r="K304" i="5"/>
  <c r="H303" i="5"/>
  <c r="L302" i="5"/>
  <c r="F301" i="5"/>
  <c r="F299" i="5"/>
  <c r="F295" i="5"/>
  <c r="K291" i="5"/>
  <c r="G291" i="5"/>
  <c r="G287" i="5"/>
  <c r="K287" i="5"/>
  <c r="L281" i="5"/>
  <c r="L277" i="5"/>
  <c r="G276" i="5"/>
  <c r="K273" i="5"/>
  <c r="G272" i="5"/>
  <c r="K269" i="5"/>
  <c r="L267" i="5"/>
  <c r="L263" i="5"/>
  <c r="J258" i="5"/>
  <c r="F258" i="5"/>
  <c r="H257" i="5"/>
  <c r="F254" i="5"/>
  <c r="J254" i="5"/>
  <c r="H253" i="5"/>
  <c r="I251" i="5"/>
  <c r="I247" i="5"/>
  <c r="H243" i="5"/>
  <c r="L242" i="5"/>
  <c r="I238" i="5"/>
  <c r="F236" i="5"/>
  <c r="J236" i="5"/>
  <c r="H235" i="5"/>
  <c r="H233" i="5"/>
  <c r="G229" i="5"/>
  <c r="K229" i="5"/>
  <c r="L229" i="5"/>
  <c r="J225" i="5"/>
  <c r="I221" i="5"/>
  <c r="L206" i="5"/>
  <c r="G206" i="5"/>
  <c r="K206" i="5"/>
  <c r="G311" i="5"/>
  <c r="J309" i="5"/>
  <c r="F308" i="5"/>
  <c r="L307" i="5"/>
  <c r="K302" i="5"/>
  <c r="K299" i="5"/>
  <c r="G299" i="5"/>
  <c r="G295" i="5"/>
  <c r="K295" i="5"/>
  <c r="L289" i="5"/>
  <c r="L285" i="5"/>
  <c r="G284" i="5"/>
  <c r="K281" i="5"/>
  <c r="G280" i="5"/>
  <c r="K277" i="5"/>
  <c r="L275" i="5"/>
  <c r="J273" i="5"/>
  <c r="L271" i="5"/>
  <c r="J269" i="5"/>
  <c r="J267" i="5"/>
  <c r="J266" i="5"/>
  <c r="F266" i="5"/>
  <c r="J263" i="5"/>
  <c r="F262" i="5"/>
  <c r="J262" i="5"/>
  <c r="L250" i="5"/>
  <c r="F249" i="5"/>
  <c r="K248" i="5"/>
  <c r="L246" i="5"/>
  <c r="F245" i="5"/>
  <c r="K244" i="5"/>
  <c r="K242" i="5"/>
  <c r="G241" i="5"/>
  <c r="L240" i="5"/>
  <c r="I239" i="5"/>
  <c r="F239" i="5"/>
  <c r="F238" i="5"/>
  <c r="I231" i="5"/>
  <c r="J231" i="5"/>
  <c r="K230" i="5"/>
  <c r="L230" i="5"/>
  <c r="F229" i="5"/>
  <c r="H229" i="5"/>
  <c r="F228" i="5"/>
  <c r="J228" i="5"/>
  <c r="K228" i="5"/>
  <c r="L228" i="5"/>
  <c r="I227" i="5"/>
  <c r="F227" i="5"/>
  <c r="J227" i="5"/>
  <c r="H309" i="5"/>
  <c r="K307" i="5"/>
  <c r="G303" i="5"/>
  <c r="K303" i="5"/>
  <c r="I302" i="5"/>
  <c r="L283" i="5"/>
  <c r="J281" i="5"/>
  <c r="L279" i="5"/>
  <c r="J277" i="5"/>
  <c r="J275" i="5"/>
  <c r="J274" i="5"/>
  <c r="F274" i="5"/>
  <c r="H273" i="5"/>
  <c r="J271" i="5"/>
  <c r="F270" i="5"/>
  <c r="J270" i="5"/>
  <c r="H269" i="5"/>
  <c r="I267" i="5"/>
  <c r="I263" i="5"/>
  <c r="L258" i="5"/>
  <c r="L254" i="5"/>
  <c r="K252" i="5"/>
  <c r="K250" i="5"/>
  <c r="K246" i="5"/>
  <c r="K243" i="5"/>
  <c r="G243" i="5"/>
  <c r="K240" i="5"/>
  <c r="G238" i="5"/>
  <c r="L238" i="5"/>
  <c r="K233" i="5"/>
  <c r="L233" i="5"/>
  <c r="G233" i="5"/>
  <c r="H230" i="5"/>
  <c r="F230" i="5"/>
  <c r="K225" i="5"/>
  <c r="G225" i="5"/>
  <c r="L225" i="5"/>
  <c r="I223" i="5"/>
  <c r="K223" i="5"/>
  <c r="F223" i="5"/>
  <c r="J223" i="5"/>
  <c r="K208" i="5"/>
  <c r="L208" i="5"/>
  <c r="G204" i="5"/>
  <c r="K204" i="5"/>
  <c r="L204" i="5"/>
  <c r="L305" i="5"/>
  <c r="H302" i="5"/>
  <c r="J282" i="5"/>
  <c r="F282" i="5"/>
  <c r="H281" i="5"/>
  <c r="F278" i="5"/>
  <c r="J278" i="5"/>
  <c r="H277" i="5"/>
  <c r="I275" i="5"/>
  <c r="I271" i="5"/>
  <c r="H267" i="5"/>
  <c r="H263" i="5"/>
  <c r="K258" i="5"/>
  <c r="K254" i="5"/>
  <c r="K251" i="5"/>
  <c r="G251" i="5"/>
  <c r="I250" i="5"/>
  <c r="G247" i="5"/>
  <c r="K247" i="5"/>
  <c r="I246" i="5"/>
  <c r="H240" i="5"/>
  <c r="L226" i="5"/>
  <c r="K226" i="5"/>
  <c r="F225" i="5"/>
  <c r="H225" i="5"/>
  <c r="J224" i="5"/>
  <c r="F224" i="5"/>
  <c r="K224" i="5"/>
  <c r="L224" i="5"/>
  <c r="L221" i="5"/>
  <c r="F221" i="5"/>
  <c r="J221" i="5"/>
  <c r="I217" i="5"/>
  <c r="F204" i="5"/>
  <c r="J204" i="5"/>
  <c r="H204" i="5"/>
  <c r="I204" i="5"/>
  <c r="F309" i="5"/>
  <c r="K305" i="5"/>
  <c r="G304" i="5"/>
  <c r="K301" i="5"/>
  <c r="J290" i="5"/>
  <c r="F290" i="5"/>
  <c r="H289" i="5"/>
  <c r="F286" i="5"/>
  <c r="J286" i="5"/>
  <c r="H285" i="5"/>
  <c r="L274" i="5"/>
  <c r="F273" i="5"/>
  <c r="K272" i="5"/>
  <c r="L270" i="5"/>
  <c r="F269" i="5"/>
  <c r="K266" i="5"/>
  <c r="K259" i="5"/>
  <c r="G259" i="5"/>
  <c r="G255" i="5"/>
  <c r="K255" i="5"/>
  <c r="H250" i="5"/>
  <c r="L249" i="5"/>
  <c r="H246" i="5"/>
  <c r="L245" i="5"/>
  <c r="G244" i="5"/>
  <c r="G237" i="5"/>
  <c r="H217" i="5"/>
  <c r="F220" i="5"/>
  <c r="J220" i="5"/>
  <c r="H219" i="5"/>
  <c r="J216" i="5"/>
  <c r="F216" i="5"/>
  <c r="H215" i="5"/>
  <c r="F203" i="5"/>
  <c r="L200" i="5"/>
  <c r="F199" i="5"/>
  <c r="K198" i="5"/>
  <c r="F197" i="5"/>
  <c r="F193" i="5"/>
  <c r="G178" i="5"/>
  <c r="K178" i="5"/>
  <c r="K175" i="5"/>
  <c r="K174" i="5"/>
  <c r="G174" i="5"/>
  <c r="L167" i="5"/>
  <c r="K167" i="5"/>
  <c r="G167" i="5"/>
  <c r="F166" i="5"/>
  <c r="F137" i="5"/>
  <c r="J137" i="5"/>
  <c r="H137" i="5"/>
  <c r="J133" i="5"/>
  <c r="F133" i="5"/>
  <c r="H133" i="5"/>
  <c r="H130" i="5"/>
  <c r="J130" i="5"/>
  <c r="F130" i="5"/>
  <c r="K200" i="5"/>
  <c r="G197" i="5"/>
  <c r="K197" i="5"/>
  <c r="I196" i="5"/>
  <c r="K193" i="5"/>
  <c r="G193" i="5"/>
  <c r="I192" i="5"/>
  <c r="L186" i="5"/>
  <c r="K179" i="5"/>
  <c r="K166" i="5"/>
  <c r="G166" i="5"/>
  <c r="L165" i="5"/>
  <c r="G165" i="5"/>
  <c r="I160" i="5"/>
  <c r="J160" i="5"/>
  <c r="I156" i="5"/>
  <c r="J156" i="5"/>
  <c r="G138" i="5"/>
  <c r="K138" i="5"/>
  <c r="G205" i="5"/>
  <c r="K205" i="5"/>
  <c r="K201" i="5"/>
  <c r="G201" i="5"/>
  <c r="I200" i="5"/>
  <c r="L195" i="5"/>
  <c r="I189" i="5"/>
  <c r="I186" i="5"/>
  <c r="F177" i="5"/>
  <c r="J177" i="5"/>
  <c r="H177" i="5"/>
  <c r="J173" i="5"/>
  <c r="F173" i="5"/>
  <c r="H173" i="5"/>
  <c r="J170" i="5"/>
  <c r="J165" i="5"/>
  <c r="F165" i="5"/>
  <c r="J162" i="5"/>
  <c r="J158" i="5"/>
  <c r="I154" i="5"/>
  <c r="L153" i="5"/>
  <c r="L145" i="5"/>
  <c r="L139" i="5"/>
  <c r="G139" i="5"/>
  <c r="K134" i="5"/>
  <c r="G134" i="5"/>
  <c r="L134" i="5"/>
  <c r="G213" i="5"/>
  <c r="K213" i="5"/>
  <c r="I212" i="5"/>
  <c r="K209" i="5"/>
  <c r="G209" i="5"/>
  <c r="I208" i="5"/>
  <c r="L203" i="5"/>
  <c r="L199" i="5"/>
  <c r="G198" i="5"/>
  <c r="K195" i="5"/>
  <c r="G194" i="5"/>
  <c r="H189" i="5"/>
  <c r="H186" i="5"/>
  <c r="I170" i="5"/>
  <c r="I169" i="5"/>
  <c r="J168" i="5"/>
  <c r="I164" i="5"/>
  <c r="F164" i="5"/>
  <c r="K164" i="5"/>
  <c r="I162" i="5"/>
  <c r="I161" i="5"/>
  <c r="L160" i="5"/>
  <c r="I158" i="5"/>
  <c r="I157" i="5"/>
  <c r="L156" i="5"/>
  <c r="H154" i="5"/>
  <c r="G221" i="5"/>
  <c r="K221" i="5"/>
  <c r="K217" i="5"/>
  <c r="G217" i="5"/>
  <c r="L211" i="5"/>
  <c r="L207" i="5"/>
  <c r="K203" i="5"/>
  <c r="K199" i="5"/>
  <c r="L197" i="5"/>
  <c r="J195" i="5"/>
  <c r="L193" i="5"/>
  <c r="F190" i="5"/>
  <c r="J190" i="5"/>
  <c r="F189" i="5"/>
  <c r="F186" i="5"/>
  <c r="L181" i="5"/>
  <c r="G179" i="5"/>
  <c r="I176" i="5"/>
  <c r="L176" i="5"/>
  <c r="I172" i="5"/>
  <c r="L172" i="5"/>
  <c r="L171" i="5"/>
  <c r="G171" i="5"/>
  <c r="F170" i="5"/>
  <c r="L163" i="5"/>
  <c r="K163" i="5"/>
  <c r="H162" i="5"/>
  <c r="K160" i="5"/>
  <c r="H158" i="5"/>
  <c r="K156" i="5"/>
  <c r="F154" i="5"/>
  <c r="I150" i="5"/>
  <c r="L135" i="5"/>
  <c r="G135" i="5"/>
  <c r="K135" i="5"/>
  <c r="F196" i="5"/>
  <c r="J196" i="5"/>
  <c r="J192" i="5"/>
  <c r="F192" i="5"/>
  <c r="L189" i="5"/>
  <c r="G189" i="5"/>
  <c r="G170" i="5"/>
  <c r="K170" i="5"/>
  <c r="L169" i="5"/>
  <c r="G169" i="5"/>
  <c r="G162" i="5"/>
  <c r="K162" i="5"/>
  <c r="L162" i="5"/>
  <c r="K158" i="5"/>
  <c r="G158" i="5"/>
  <c r="L158" i="5"/>
  <c r="H156" i="5"/>
  <c r="J200" i="5"/>
  <c r="F200" i="5"/>
  <c r="L175" i="5"/>
  <c r="F169" i="5"/>
  <c r="J169" i="5"/>
  <c r="L138" i="5"/>
  <c r="I136" i="5"/>
  <c r="J136" i="5"/>
  <c r="K136" i="5"/>
  <c r="L136" i="5"/>
  <c r="F136" i="5"/>
  <c r="I132" i="5"/>
  <c r="J132" i="5"/>
  <c r="K132" i="5"/>
  <c r="L132" i="5"/>
  <c r="F132" i="5"/>
  <c r="F212" i="5"/>
  <c r="J212" i="5"/>
  <c r="J208" i="5"/>
  <c r="F208" i="5"/>
  <c r="L196" i="5"/>
  <c r="F195" i="5"/>
  <c r="K194" i="5"/>
  <c r="L192" i="5"/>
  <c r="I177" i="5"/>
  <c r="I173" i="5"/>
  <c r="I168" i="5"/>
  <c r="F168" i="5"/>
  <c r="K168" i="5"/>
  <c r="I166" i="5"/>
  <c r="I165" i="5"/>
  <c r="F161" i="5"/>
  <c r="J161" i="5"/>
  <c r="F160" i="5"/>
  <c r="J157" i="5"/>
  <c r="F157" i="5"/>
  <c r="F156" i="5"/>
  <c r="K141" i="5"/>
  <c r="G186" i="5"/>
  <c r="K186" i="5"/>
  <c r="K182" i="5"/>
  <c r="G182" i="5"/>
  <c r="F153" i="5"/>
  <c r="J153" i="5"/>
  <c r="J149" i="5"/>
  <c r="F149" i="5"/>
  <c r="H138" i="5"/>
  <c r="L137" i="5"/>
  <c r="H134" i="5"/>
  <c r="L133" i="5"/>
  <c r="K131" i="5"/>
  <c r="F126" i="5"/>
  <c r="G122" i="5"/>
  <c r="K122" i="5"/>
  <c r="J111" i="5"/>
  <c r="J107" i="5"/>
  <c r="G96" i="5"/>
  <c r="K96" i="5"/>
  <c r="K90" i="5"/>
  <c r="F76" i="5"/>
  <c r="H76" i="5"/>
  <c r="G130" i="5"/>
  <c r="K130" i="5"/>
  <c r="K126" i="5"/>
  <c r="G126" i="5"/>
  <c r="K113" i="5"/>
  <c r="G113" i="5"/>
  <c r="G109" i="5"/>
  <c r="K109" i="5"/>
  <c r="F103" i="5"/>
  <c r="J103" i="5"/>
  <c r="K103" i="5"/>
  <c r="F95" i="5"/>
  <c r="J95" i="5"/>
  <c r="H95" i="5"/>
  <c r="J90" i="5"/>
  <c r="L79" i="5"/>
  <c r="G63" i="5"/>
  <c r="I94" i="5"/>
  <c r="L94" i="5"/>
  <c r="F63" i="5"/>
  <c r="J63" i="5"/>
  <c r="H63" i="5"/>
  <c r="I63" i="5"/>
  <c r="G146" i="5"/>
  <c r="K146" i="5"/>
  <c r="K142" i="5"/>
  <c r="G142" i="5"/>
  <c r="G131" i="5"/>
  <c r="K128" i="5"/>
  <c r="G127" i="5"/>
  <c r="K124" i="5"/>
  <c r="L122" i="5"/>
  <c r="G121" i="5"/>
  <c r="J112" i="5"/>
  <c r="F112" i="5"/>
  <c r="H112" i="5"/>
  <c r="F108" i="5"/>
  <c r="J108" i="5"/>
  <c r="H108" i="5"/>
  <c r="K102" i="5"/>
  <c r="I102" i="5"/>
  <c r="I100" i="5"/>
  <c r="L93" i="5"/>
  <c r="I88" i="5"/>
  <c r="I80" i="5"/>
  <c r="I72" i="5"/>
  <c r="G71" i="5"/>
  <c r="G65" i="5"/>
  <c r="H188" i="5"/>
  <c r="F185" i="5"/>
  <c r="J185" i="5"/>
  <c r="H184" i="5"/>
  <c r="J181" i="5"/>
  <c r="F181" i="5"/>
  <c r="H180" i="5"/>
  <c r="K161" i="5"/>
  <c r="K157" i="5"/>
  <c r="G154" i="5"/>
  <c r="K154" i="5"/>
  <c r="I153" i="5"/>
  <c r="K150" i="5"/>
  <c r="G150" i="5"/>
  <c r="I149" i="5"/>
  <c r="L144" i="5"/>
  <c r="L140" i="5"/>
  <c r="L130" i="5"/>
  <c r="J128" i="5"/>
  <c r="L126" i="5"/>
  <c r="J124" i="5"/>
  <c r="J122" i="5"/>
  <c r="L119" i="5"/>
  <c r="L117" i="5"/>
  <c r="I105" i="5"/>
  <c r="L103" i="5"/>
  <c r="L96" i="5"/>
  <c r="K94" i="5"/>
  <c r="K92" i="5"/>
  <c r="G92" i="5"/>
  <c r="H80" i="5"/>
  <c r="F129" i="5"/>
  <c r="J129" i="5"/>
  <c r="H128" i="5"/>
  <c r="J126" i="5"/>
  <c r="J125" i="5"/>
  <c r="F125" i="5"/>
  <c r="H124" i="5"/>
  <c r="I122" i="5"/>
  <c r="I117" i="5"/>
  <c r="L116" i="5"/>
  <c r="L113" i="5"/>
  <c r="I111" i="5"/>
  <c r="L111" i="5"/>
  <c r="L109" i="5"/>
  <c r="I107" i="5"/>
  <c r="L107" i="5"/>
  <c r="L106" i="5"/>
  <c r="G106" i="5"/>
  <c r="I103" i="5"/>
  <c r="K95" i="5"/>
  <c r="J94" i="5"/>
  <c r="J91" i="5"/>
  <c r="F91" i="5"/>
  <c r="H91" i="5"/>
  <c r="L89" i="5"/>
  <c r="G89" i="5"/>
  <c r="F87" i="5"/>
  <c r="J87" i="5"/>
  <c r="I86" i="5"/>
  <c r="K86" i="5"/>
  <c r="F86" i="5"/>
  <c r="L85" i="5"/>
  <c r="G85" i="5"/>
  <c r="K85" i="5"/>
  <c r="J83" i="5"/>
  <c r="F83" i="5"/>
  <c r="I82" i="5"/>
  <c r="K82" i="5"/>
  <c r="F82" i="5"/>
  <c r="L81" i="5"/>
  <c r="K81" i="5"/>
  <c r="K79" i="5"/>
  <c r="I126" i="5"/>
  <c r="K116" i="5"/>
  <c r="L112" i="5"/>
  <c r="L108" i="5"/>
  <c r="K105" i="5"/>
  <c r="G105" i="5"/>
  <c r="J100" i="5"/>
  <c r="H100" i="5"/>
  <c r="H94" i="5"/>
  <c r="I90" i="5"/>
  <c r="L90" i="5"/>
  <c r="H88" i="5"/>
  <c r="L88" i="5"/>
  <c r="F79" i="5"/>
  <c r="J79" i="5"/>
  <c r="J72" i="5"/>
  <c r="F72" i="5"/>
  <c r="L72" i="5"/>
  <c r="G57" i="5"/>
  <c r="K57" i="5"/>
  <c r="L57" i="5"/>
  <c r="F145" i="5"/>
  <c r="J145" i="5"/>
  <c r="H144" i="5"/>
  <c r="J141" i="5"/>
  <c r="F141" i="5"/>
  <c r="H140" i="5"/>
  <c r="L129" i="5"/>
  <c r="F128" i="5"/>
  <c r="K127" i="5"/>
  <c r="L125" i="5"/>
  <c r="F124" i="5"/>
  <c r="F120" i="5"/>
  <c r="J120" i="5"/>
  <c r="H119" i="5"/>
  <c r="F117" i="5"/>
  <c r="K112" i="5"/>
  <c r="K111" i="5"/>
  <c r="L110" i="5"/>
  <c r="K108" i="5"/>
  <c r="K107" i="5"/>
  <c r="G104" i="5"/>
  <c r="K104" i="5"/>
  <c r="H102" i="5"/>
  <c r="L97" i="5"/>
  <c r="K97" i="5"/>
  <c r="J75" i="5"/>
  <c r="F75" i="5"/>
  <c r="H75" i="5"/>
  <c r="L63" i="5"/>
  <c r="G117" i="5"/>
  <c r="K117" i="5"/>
  <c r="G84" i="5"/>
  <c r="G83" i="5"/>
  <c r="L83" i="5"/>
  <c r="J78" i="5"/>
  <c r="I74" i="5"/>
  <c r="J74" i="5"/>
  <c r="G64" i="5"/>
  <c r="K64" i="5"/>
  <c r="J12" i="5"/>
  <c r="O12" i="5"/>
  <c r="K12" i="5"/>
  <c r="I68" i="5"/>
  <c r="K61" i="5"/>
  <c r="L61" i="5"/>
  <c r="G61" i="5"/>
  <c r="J58" i="5"/>
  <c r="J57" i="5"/>
  <c r="P12" i="5"/>
  <c r="H12" i="5"/>
  <c r="G12" i="5"/>
  <c r="F116" i="5"/>
  <c r="J116" i="5"/>
  <c r="H115" i="5"/>
  <c r="K99" i="5"/>
  <c r="L95" i="5"/>
  <c r="L91" i="5"/>
  <c r="G88" i="5"/>
  <c r="K88" i="5"/>
  <c r="G87" i="5"/>
  <c r="L87" i="5"/>
  <c r="G80" i="5"/>
  <c r="K80" i="5"/>
  <c r="L80" i="5"/>
  <c r="K76" i="5"/>
  <c r="G76" i="5"/>
  <c r="L76" i="5"/>
  <c r="H74" i="5"/>
  <c r="G56" i="5"/>
  <c r="K56" i="5"/>
  <c r="F55" i="5"/>
  <c r="I55" i="5"/>
  <c r="L55" i="5"/>
  <c r="H55" i="5"/>
  <c r="D12" i="5"/>
  <c r="N12" i="5"/>
  <c r="F12" i="5"/>
  <c r="F13" i="5"/>
  <c r="F57" i="5"/>
  <c r="H57" i="5"/>
  <c r="G58" i="2"/>
  <c r="I59" i="5"/>
  <c r="J59" i="5"/>
  <c r="H58" i="5"/>
  <c r="F58" i="5"/>
  <c r="L58" i="5"/>
  <c r="L12" i="5"/>
  <c r="J99" i="5"/>
  <c r="F99" i="5"/>
  <c r="H98" i="5"/>
  <c r="G72" i="5"/>
  <c r="K72" i="5"/>
  <c r="G68" i="5"/>
  <c r="K58" i="5"/>
  <c r="K100" i="5"/>
  <c r="G100" i="5"/>
  <c r="F71" i="5"/>
  <c r="J71" i="5"/>
  <c r="J67" i="5"/>
  <c r="F67" i="5"/>
  <c r="C12" i="5"/>
  <c r="F56" i="5"/>
  <c r="J56" i="5"/>
  <c r="M12" i="5"/>
  <c r="G54" i="2"/>
  <c r="K53" i="2"/>
  <c r="G52" i="2"/>
  <c r="P52" i="2"/>
  <c r="R52" i="2" s="1"/>
  <c r="T52" i="2" s="1"/>
  <c r="H60" i="5"/>
  <c r="I13" i="5"/>
  <c r="I12" i="5"/>
  <c r="K56" i="2"/>
  <c r="G55" i="2"/>
  <c r="G57" i="2"/>
  <c r="G46" i="5"/>
  <c r="G38" i="5"/>
  <c r="G30" i="5"/>
  <c r="L52" i="5"/>
  <c r="L36" i="5"/>
  <c r="K48" i="5"/>
  <c r="K40" i="5"/>
  <c r="K32" i="5"/>
  <c r="K24" i="5"/>
  <c r="G52" i="5"/>
  <c r="G48" i="5"/>
  <c r="G44" i="5"/>
  <c r="G40" i="5"/>
  <c r="G36" i="5"/>
  <c r="G32" i="5"/>
  <c r="G28" i="5"/>
  <c r="G24" i="5"/>
  <c r="H21" i="2"/>
  <c r="K54" i="2"/>
  <c r="K57" i="2"/>
  <c r="K55" i="2"/>
  <c r="K58" i="2"/>
  <c r="K30" i="2"/>
  <c r="K52" i="2"/>
  <c r="H24" i="2"/>
  <c r="K32" i="2"/>
  <c r="H26" i="2"/>
  <c r="R29" i="2"/>
  <c r="T29" i="2" s="1"/>
  <c r="K33" i="2"/>
  <c r="V29" i="2"/>
  <c r="K29" i="2"/>
  <c r="H27" i="5"/>
  <c r="J27" i="5"/>
  <c r="F27" i="5"/>
  <c r="L27" i="5"/>
  <c r="I27" i="5"/>
  <c r="K27" i="5"/>
  <c r="F65" i="5"/>
  <c r="K65" i="5"/>
  <c r="I65" i="5"/>
  <c r="J65" i="5"/>
  <c r="H65" i="5"/>
  <c r="L65" i="5"/>
  <c r="F84" i="5"/>
  <c r="K84" i="5"/>
  <c r="J84" i="5"/>
  <c r="I84" i="5"/>
  <c r="H84" i="5"/>
  <c r="L84" i="5"/>
  <c r="I21" i="3"/>
  <c r="K21" i="3"/>
  <c r="H13" i="3"/>
  <c r="C13" i="3"/>
  <c r="B15" i="3"/>
  <c r="P13" i="3"/>
  <c r="O13" i="3"/>
  <c r="H62" i="5"/>
  <c r="I62" i="5"/>
  <c r="J62" i="5"/>
  <c r="L62" i="5"/>
  <c r="K62" i="5"/>
  <c r="F62" i="5"/>
  <c r="F41" i="5"/>
  <c r="I41" i="5"/>
  <c r="J41" i="5"/>
  <c r="H41" i="5"/>
  <c r="L37" i="5"/>
  <c r="J13" i="5"/>
  <c r="G13" i="5"/>
  <c r="M13" i="5"/>
  <c r="C13" i="5"/>
  <c r="K78" i="5"/>
  <c r="L78" i="5"/>
  <c r="H78" i="5"/>
  <c r="I78" i="5"/>
  <c r="F78" i="5"/>
  <c r="K41" i="5"/>
  <c r="I30" i="5"/>
  <c r="K30" i="5"/>
  <c r="J30" i="5"/>
  <c r="L34" i="5"/>
  <c r="F34" i="5"/>
  <c r="K34" i="5"/>
  <c r="I34" i="5"/>
  <c r="H34" i="5"/>
  <c r="G13" i="3"/>
  <c r="K67" i="5"/>
  <c r="L67" i="5"/>
  <c r="H67" i="5"/>
  <c r="L23" i="5"/>
  <c r="I23" i="5"/>
  <c r="K23" i="5"/>
  <c r="H23" i="5"/>
  <c r="F23" i="5"/>
  <c r="L54" i="5"/>
  <c r="F54" i="5"/>
  <c r="H54" i="5"/>
  <c r="I54" i="5"/>
  <c r="L41" i="5"/>
  <c r="I48" i="5"/>
  <c r="F48" i="5"/>
  <c r="J48" i="5"/>
  <c r="H48" i="5"/>
  <c r="L44" i="5"/>
  <c r="I44" i="5"/>
  <c r="F44" i="5"/>
  <c r="J44" i="5"/>
  <c r="L75" i="5"/>
  <c r="K71" i="5"/>
  <c r="J69" i="5"/>
  <c r="J35" i="5"/>
  <c r="J64" i="5"/>
  <c r="J61" i="5"/>
  <c r="I25" i="5"/>
  <c r="J50" i="5"/>
  <c r="J32" i="5"/>
  <c r="H43" i="5"/>
  <c r="V52" i="2"/>
  <c r="J80" i="5"/>
  <c r="I64" i="5"/>
  <c r="F59" i="5"/>
  <c r="F43" i="5"/>
  <c r="F35" i="5"/>
  <c r="I42" i="5"/>
  <c r="I24" i="5"/>
  <c r="J49" i="5"/>
  <c r="H35" i="5"/>
  <c r="F49" i="5"/>
  <c r="C11" i="2"/>
  <c r="C12" i="2"/>
  <c r="G18" i="3"/>
  <c r="C18" i="5"/>
  <c r="I18" i="3"/>
  <c r="C18" i="3"/>
  <c r="G18" i="5"/>
  <c r="C16" i="2" l="1"/>
  <c r="D18" i="2" s="1"/>
  <c r="O55" i="2"/>
  <c r="O49" i="2"/>
  <c r="O45" i="2"/>
  <c r="O46" i="2"/>
  <c r="O41" i="2"/>
  <c r="O43" i="2"/>
  <c r="O51" i="2"/>
  <c r="O54" i="2"/>
  <c r="O52" i="2"/>
  <c r="O50" i="2"/>
  <c r="O57" i="2"/>
  <c r="O58" i="2"/>
  <c r="O42" i="2"/>
  <c r="O48" i="2"/>
  <c r="O44" i="2"/>
  <c r="O53" i="2"/>
  <c r="O56" i="2"/>
  <c r="O47" i="2"/>
  <c r="C15" i="2"/>
  <c r="H45" i="5"/>
  <c r="J45" i="5"/>
  <c r="F45" i="5"/>
  <c r="I45" i="5"/>
  <c r="K45" i="5"/>
  <c r="P53" i="2"/>
  <c r="Y10" i="2"/>
  <c r="Y18" i="2"/>
  <c r="Y26" i="2"/>
  <c r="P36" i="2"/>
  <c r="P49" i="2"/>
  <c r="Y2" i="2"/>
  <c r="D15" i="2"/>
  <c r="C19" i="2" s="1"/>
  <c r="P32" i="2"/>
  <c r="P27" i="2"/>
  <c r="Y3" i="2"/>
  <c r="Y11" i="2"/>
  <c r="Y19" i="2"/>
  <c r="Y27" i="2"/>
  <c r="P43" i="2"/>
  <c r="P25" i="2"/>
  <c r="P54" i="2"/>
  <c r="P55" i="2"/>
  <c r="Y5" i="2"/>
  <c r="Y13" i="2"/>
  <c r="Y21" i="2"/>
  <c r="Y29" i="2"/>
  <c r="P44" i="2"/>
  <c r="P22" i="2"/>
  <c r="P26" i="2"/>
  <c r="Y6" i="2"/>
  <c r="Y14" i="2"/>
  <c r="Y22" i="2"/>
  <c r="P38" i="2"/>
  <c r="P57" i="2"/>
  <c r="Y7" i="2"/>
  <c r="Y15" i="2"/>
  <c r="Y23" i="2"/>
  <c r="P40" i="2"/>
  <c r="P45" i="2"/>
  <c r="P50" i="2"/>
  <c r="P48" i="2"/>
  <c r="P21" i="2"/>
  <c r="P23" i="2"/>
  <c r="P58" i="2"/>
  <c r="P56" i="2"/>
  <c r="P28" i="2"/>
  <c r="Y8" i="2"/>
  <c r="Y16" i="2"/>
  <c r="Y24" i="2"/>
  <c r="P30" i="2"/>
  <c r="P42" i="2"/>
  <c r="P24" i="2"/>
  <c r="P37" i="2"/>
  <c r="Y20" i="2"/>
  <c r="H49" i="5"/>
  <c r="L49" i="5"/>
  <c r="I49" i="5"/>
  <c r="K49" i="5"/>
  <c r="E13" i="5"/>
  <c r="N13" i="5"/>
  <c r="O13" i="5"/>
  <c r="D13" i="5"/>
  <c r="Q13" i="5"/>
  <c r="K13" i="5"/>
  <c r="B15" i="5"/>
  <c r="P13" i="5"/>
  <c r="H13" i="5"/>
  <c r="L13" i="5"/>
  <c r="P35" i="2"/>
  <c r="P31" i="2"/>
  <c r="Y17" i="2"/>
  <c r="L45" i="5"/>
  <c r="P51" i="2"/>
  <c r="P41" i="2"/>
  <c r="P39" i="2"/>
  <c r="Y12" i="2"/>
  <c r="R33" i="2"/>
  <c r="T33" i="2" s="1"/>
  <c r="V33" i="2"/>
  <c r="L21" i="3"/>
  <c r="F21" i="3"/>
  <c r="J21" i="3"/>
  <c r="H21" i="3"/>
  <c r="P46" i="2"/>
  <c r="Y9" i="2"/>
  <c r="P34" i="2"/>
  <c r="Y4" i="2"/>
  <c r="H29" i="5"/>
  <c r="J29" i="5"/>
  <c r="I29" i="5"/>
  <c r="K29" i="5"/>
  <c r="F29" i="5"/>
  <c r="L29" i="5"/>
  <c r="N13" i="3"/>
  <c r="E13" i="3"/>
  <c r="K13" i="3"/>
  <c r="Q13" i="3"/>
  <c r="D13" i="3"/>
  <c r="F13" i="3"/>
  <c r="L13" i="3"/>
  <c r="J13" i="3"/>
  <c r="P47" i="2"/>
  <c r="Y28" i="2"/>
  <c r="J68" i="5"/>
  <c r="H68" i="5"/>
  <c r="F68" i="5"/>
  <c r="L68" i="5"/>
  <c r="K68" i="5"/>
  <c r="H37" i="5"/>
  <c r="J37" i="5"/>
  <c r="K37" i="5"/>
  <c r="F37" i="5"/>
  <c r="I37" i="5"/>
  <c r="K52" i="5"/>
  <c r="L40" i="5"/>
  <c r="L32" i="5"/>
  <c r="F52" i="5"/>
  <c r="J40" i="5"/>
  <c r="J77" i="5"/>
  <c r="J73" i="5"/>
  <c r="I66" i="5"/>
  <c r="L26" i="5"/>
  <c r="K26" i="5"/>
  <c r="F26" i="5"/>
  <c r="J24" i="5"/>
  <c r="I77" i="5"/>
  <c r="L74" i="5"/>
  <c r="I73" i="5"/>
  <c r="K70" i="5"/>
  <c r="K69" i="5"/>
  <c r="K66" i="5"/>
  <c r="F36" i="5"/>
  <c r="I32" i="5"/>
  <c r="J22" i="5"/>
  <c r="H22" i="5"/>
  <c r="K83" i="5"/>
  <c r="K74" i="5"/>
  <c r="L56" i="5"/>
  <c r="F73" i="5"/>
  <c r="H71" i="5"/>
  <c r="J66" i="5"/>
  <c r="I56" i="5"/>
  <c r="D18" i="5"/>
  <c r="K18" i="3"/>
  <c r="K18" i="5"/>
  <c r="I18" i="5"/>
  <c r="D18" i="3"/>
  <c r="F18" i="5"/>
  <c r="H18" i="3"/>
  <c r="F18" i="3"/>
  <c r="J18" i="5"/>
  <c r="H18" i="5"/>
  <c r="L18" i="3"/>
  <c r="J18" i="3"/>
  <c r="L18" i="5"/>
  <c r="O4" i="3" l="1"/>
  <c r="O1" i="5"/>
  <c r="O6" i="5"/>
  <c r="O4" i="5"/>
  <c r="O2" i="3"/>
  <c r="O3" i="3"/>
  <c r="O5" i="3"/>
  <c r="O1" i="3"/>
  <c r="O6" i="3"/>
  <c r="O2" i="5"/>
  <c r="O3" i="5"/>
  <c r="O5" i="5"/>
  <c r="V34" i="2"/>
  <c r="R34" i="2"/>
  <c r="T34" i="2" s="1"/>
  <c r="R24" i="2"/>
  <c r="T24" i="2" s="1"/>
  <c r="V24" i="2"/>
  <c r="V58" i="2"/>
  <c r="R58" i="2"/>
  <c r="T58" i="2" s="1"/>
  <c r="V22" i="2"/>
  <c r="R22" i="2"/>
  <c r="T22" i="2" s="1"/>
  <c r="V25" i="2"/>
  <c r="R25" i="2"/>
  <c r="T25" i="2" s="1"/>
  <c r="R56" i="2"/>
  <c r="T56" i="2" s="1"/>
  <c r="V56" i="2"/>
  <c r="V46" i="2"/>
  <c r="R46" i="2"/>
  <c r="T46" i="2" s="1"/>
  <c r="V39" i="2"/>
  <c r="R39" i="2"/>
  <c r="T39" i="2" s="1"/>
  <c r="R42" i="2"/>
  <c r="T42" i="2" s="1"/>
  <c r="V42" i="2"/>
  <c r="V23" i="2"/>
  <c r="R23" i="2"/>
  <c r="T23" i="2" s="1"/>
  <c r="V44" i="2"/>
  <c r="R44" i="2"/>
  <c r="T44" i="2" s="1"/>
  <c r="R43" i="2"/>
  <c r="T43" i="2" s="1"/>
  <c r="V43" i="2"/>
  <c r="V47" i="2"/>
  <c r="R47" i="2"/>
  <c r="T47" i="2" s="1"/>
  <c r="V37" i="2"/>
  <c r="R37" i="2"/>
  <c r="T37" i="2" s="1"/>
  <c r="V41" i="2"/>
  <c r="R41" i="2"/>
  <c r="T41" i="2" s="1"/>
  <c r="V30" i="2"/>
  <c r="R30" i="2"/>
  <c r="T30" i="2" s="1"/>
  <c r="V21" i="2"/>
  <c r="R21" i="2"/>
  <c r="T21" i="2" s="1"/>
  <c r="R57" i="2"/>
  <c r="T57" i="2" s="1"/>
  <c r="V57" i="2"/>
  <c r="R49" i="2"/>
  <c r="T49" i="2" s="1"/>
  <c r="V49" i="2"/>
  <c r="R26" i="2"/>
  <c r="T26" i="2" s="1"/>
  <c r="V26" i="2"/>
  <c r="V51" i="2"/>
  <c r="R51" i="2"/>
  <c r="T51" i="2" s="1"/>
  <c r="R48" i="2"/>
  <c r="T48" i="2" s="1"/>
  <c r="V48" i="2"/>
  <c r="V38" i="2"/>
  <c r="R38" i="2"/>
  <c r="T38" i="2" s="1"/>
  <c r="R36" i="2"/>
  <c r="T36" i="2" s="1"/>
  <c r="V36" i="2"/>
  <c r="V35" i="2"/>
  <c r="R35" i="2"/>
  <c r="T35" i="2" s="1"/>
  <c r="V53" i="2"/>
  <c r="R53" i="2"/>
  <c r="T53" i="2" s="1"/>
  <c r="R50" i="2"/>
  <c r="T50" i="2" s="1"/>
  <c r="V50" i="2"/>
  <c r="V54" i="2"/>
  <c r="R54" i="2"/>
  <c r="T54" i="2" s="1"/>
  <c r="R45" i="2"/>
  <c r="T45" i="2" s="1"/>
  <c r="V45" i="2"/>
  <c r="C18" i="2"/>
  <c r="F18" i="2"/>
  <c r="F19" i="2" s="1"/>
  <c r="R32" i="2"/>
  <c r="T32" i="2" s="1"/>
  <c r="V32" i="2"/>
  <c r="R31" i="2"/>
  <c r="T31" i="2" s="1"/>
  <c r="V31" i="2"/>
  <c r="R28" i="2"/>
  <c r="T28" i="2" s="1"/>
  <c r="V28" i="2"/>
  <c r="V40" i="2"/>
  <c r="R40" i="2"/>
  <c r="T40" i="2" s="1"/>
  <c r="V55" i="2"/>
  <c r="R55" i="2"/>
  <c r="T55" i="2" s="1"/>
  <c r="R27" i="2"/>
  <c r="T27" i="2" s="1"/>
  <c r="V27" i="2"/>
  <c r="E18" i="5"/>
  <c r="E18" i="3"/>
  <c r="E14" i="2" l="1"/>
  <c r="Q313" i="3"/>
  <c r="Q300" i="3"/>
  <c r="Q285" i="3"/>
  <c r="Q225" i="3"/>
  <c r="Q25" i="3"/>
  <c r="Q236" i="3"/>
  <c r="Q259" i="3"/>
  <c r="Q144" i="3"/>
  <c r="Q45" i="3"/>
  <c r="Q298" i="3"/>
  <c r="Q322" i="3"/>
  <c r="Q273" i="3"/>
  <c r="Q161" i="3"/>
  <c r="Q139" i="3"/>
  <c r="Q97" i="3"/>
  <c r="Q296" i="3"/>
  <c r="Q168" i="3"/>
  <c r="Q99" i="3"/>
  <c r="Q89" i="3"/>
  <c r="Q318" i="3"/>
  <c r="Q306" i="3"/>
  <c r="Q201" i="3"/>
  <c r="Q113" i="3"/>
  <c r="Q244" i="3"/>
  <c r="Q258" i="3"/>
  <c r="Q247" i="3"/>
  <c r="Q103" i="3"/>
  <c r="Q331" i="3"/>
  <c r="Q297" i="3"/>
  <c r="Q38" i="3"/>
  <c r="Q214" i="3"/>
  <c r="Q34" i="3"/>
  <c r="Q47" i="3"/>
  <c r="Q183" i="3"/>
  <c r="Q268" i="3"/>
  <c r="Q286" i="3"/>
  <c r="Q130" i="3"/>
  <c r="Q131" i="3"/>
  <c r="Q27" i="3"/>
  <c r="Q271" i="3"/>
  <c r="Q153" i="3"/>
  <c r="Q133" i="3"/>
  <c r="Q82" i="3"/>
  <c r="Q272" i="3"/>
  <c r="Q160" i="3"/>
  <c r="Q91" i="3"/>
  <c r="Q77" i="3"/>
  <c r="Q23" i="3"/>
  <c r="Q282" i="3"/>
  <c r="Q182" i="3"/>
  <c r="Q26" i="3"/>
  <c r="Q40" i="3"/>
  <c r="Q190" i="3"/>
  <c r="Q41" i="3"/>
  <c r="Q192" i="3"/>
  <c r="Q325" i="3"/>
  <c r="Q118" i="3"/>
  <c r="Q311" i="3"/>
  <c r="Q238" i="3"/>
  <c r="Q122" i="3"/>
  <c r="Q37" i="3"/>
  <c r="Q174" i="3"/>
  <c r="Q102" i="3"/>
  <c r="Q332" i="3"/>
  <c r="Q223" i="3"/>
  <c r="Q108" i="3"/>
  <c r="Q305" i="3"/>
  <c r="Q294" i="3"/>
  <c r="Q147" i="3"/>
  <c r="Q68" i="3"/>
  <c r="Q336" i="3"/>
  <c r="Q246" i="3"/>
  <c r="Q141" i="3"/>
  <c r="Q73" i="3"/>
  <c r="Q293" i="3"/>
  <c r="Q166" i="3"/>
  <c r="Q267" i="3"/>
  <c r="Q88" i="3"/>
  <c r="Q176" i="3"/>
  <c r="Q290" i="3"/>
  <c r="Q279" i="3"/>
  <c r="Q30" i="3"/>
  <c r="Q315" i="3"/>
  <c r="Q56" i="3"/>
  <c r="Q85" i="3"/>
  <c r="Q60" i="3"/>
  <c r="Q320" i="3"/>
  <c r="Q35" i="3"/>
  <c r="Q126" i="3"/>
  <c r="Q335" i="3"/>
  <c r="Q186" i="3"/>
  <c r="Q304" i="3"/>
  <c r="Q199" i="3"/>
  <c r="Q149" i="3"/>
  <c r="Q326" i="3"/>
  <c r="Q235" i="3"/>
  <c r="Q114" i="3"/>
  <c r="Q252" i="3"/>
  <c r="Q274" i="3"/>
  <c r="Q132" i="3"/>
  <c r="Q339" i="3"/>
  <c r="Q198" i="3"/>
  <c r="Q83" i="3"/>
  <c r="Q63" i="3"/>
  <c r="Q256" i="3"/>
  <c r="Q128" i="3"/>
  <c r="Q75" i="3"/>
  <c r="Q66" i="3"/>
  <c r="Q39" i="3"/>
  <c r="Q221" i="3"/>
  <c r="Q172" i="3"/>
  <c r="Q90" i="3"/>
  <c r="Q266" i="3"/>
  <c r="Q263" i="3"/>
  <c r="Q158" i="3"/>
  <c r="Q277" i="3"/>
  <c r="Q327" i="3"/>
  <c r="Q307" i="3"/>
  <c r="Q312" i="3"/>
  <c r="Q211" i="3"/>
  <c r="Q28" i="3"/>
  <c r="Q194" i="3"/>
  <c r="Q280" i="3"/>
  <c r="Q219" i="3"/>
  <c r="Q208" i="3"/>
  <c r="Q193" i="3"/>
  <c r="Q81" i="3"/>
  <c r="Q303" i="3"/>
  <c r="Q191" i="3"/>
  <c r="Q116" i="3"/>
  <c r="Q317" i="3"/>
  <c r="Q226" i="3"/>
  <c r="Q94" i="3"/>
  <c r="Q324" i="3"/>
  <c r="Q265" i="3"/>
  <c r="Q100" i="3"/>
  <c r="Q69" i="3"/>
  <c r="Q289" i="3"/>
  <c r="Q207" i="3"/>
  <c r="Q92" i="3"/>
  <c r="Q55" i="3"/>
  <c r="Q328" i="3"/>
  <c r="Q237" i="3"/>
  <c r="Q140" i="3"/>
  <c r="Q59" i="3"/>
  <c r="Q197" i="3"/>
  <c r="Q195" i="3"/>
  <c r="Q175" i="3"/>
  <c r="Q150" i="3"/>
  <c r="Q249" i="3"/>
  <c r="Q319" i="3"/>
  <c r="Q121" i="3"/>
  <c r="Q52" i="3"/>
  <c r="Q333" i="3"/>
  <c r="Q48" i="3"/>
  <c r="Q216" i="3"/>
  <c r="Q136" i="3"/>
  <c r="Q243" i="3"/>
  <c r="Q227" i="3"/>
  <c r="Q124" i="3"/>
  <c r="Q200" i="3"/>
  <c r="Q314" i="3"/>
  <c r="Q119" i="3"/>
  <c r="Q24" i="3"/>
  <c r="Q145" i="3"/>
  <c r="Q111" i="3"/>
  <c r="Q309" i="3"/>
  <c r="Q152" i="3"/>
  <c r="Q125" i="3"/>
  <c r="Q42" i="3"/>
  <c r="Q253" i="3"/>
  <c r="Q283" i="3"/>
  <c r="Q123" i="3"/>
  <c r="Q65" i="3"/>
  <c r="Q248" i="3"/>
  <c r="Q120" i="3"/>
  <c r="Q67" i="3"/>
  <c r="Q61" i="3"/>
  <c r="Q165" i="3"/>
  <c r="Q129" i="3"/>
  <c r="Q239" i="3"/>
  <c r="Q169" i="3"/>
  <c r="Q218" i="3"/>
  <c r="Q245" i="3"/>
  <c r="Q230" i="3"/>
  <c r="Q284" i="3"/>
  <c r="Q46" i="3"/>
  <c r="Q43" i="3"/>
  <c r="Q281" i="3"/>
  <c r="Q337" i="3"/>
  <c r="Q262" i="3"/>
  <c r="Q148" i="3"/>
  <c r="Q72" i="3"/>
  <c r="Q241" i="3"/>
  <c r="Q189" i="3"/>
  <c r="Q71" i="3"/>
  <c r="Q295" i="3"/>
  <c r="Q181" i="3"/>
  <c r="Q112" i="3"/>
  <c r="Q32" i="3"/>
  <c r="Q215" i="3"/>
  <c r="Q86" i="3"/>
  <c r="Q316" i="3"/>
  <c r="Q310" i="3"/>
  <c r="Q162" i="3"/>
  <c r="Q78" i="3"/>
  <c r="Q49" i="3"/>
  <c r="Q287" i="3"/>
  <c r="Q178" i="3"/>
  <c r="Q84" i="3"/>
  <c r="Q167" i="3"/>
  <c r="Q173" i="3"/>
  <c r="Q155" i="3"/>
  <c r="Q76" i="3"/>
  <c r="Q229" i="3"/>
  <c r="Q206" i="3"/>
  <c r="Q210" i="3"/>
  <c r="Q157" i="3"/>
  <c r="Q146" i="3"/>
  <c r="Q288" i="3"/>
  <c r="Q36" i="3"/>
  <c r="Q257" i="3"/>
  <c r="Q44" i="3"/>
  <c r="Q142" i="3"/>
  <c r="Q107" i="3"/>
  <c r="Q329" i="3"/>
  <c r="Q278" i="3"/>
  <c r="Q213" i="3"/>
  <c r="Q62" i="3"/>
  <c r="Q269" i="3"/>
  <c r="Q275" i="3"/>
  <c r="Q58" i="3"/>
  <c r="Q264" i="3"/>
  <c r="Q137" i="3"/>
  <c r="Q104" i="3"/>
  <c r="Q220" i="3"/>
  <c r="Q250" i="3"/>
  <c r="Q231" i="3"/>
  <c r="Q95" i="3"/>
  <c r="Q323" i="3"/>
  <c r="Q251" i="3"/>
  <c r="Q255" i="3"/>
  <c r="Q109" i="3"/>
  <c r="Q57" i="3"/>
  <c r="Q53" i="3"/>
  <c r="Q135" i="3"/>
  <c r="Q80" i="3"/>
  <c r="Q163" i="3"/>
  <c r="Q164" i="3"/>
  <c r="Q203" i="3"/>
  <c r="Q222" i="3"/>
  <c r="Q276" i="3"/>
  <c r="Q224" i="3"/>
  <c r="Q292" i="3"/>
  <c r="Q188" i="3"/>
  <c r="Q29" i="3"/>
  <c r="Q180" i="3"/>
  <c r="Q117" i="3"/>
  <c r="Q51" i="3"/>
  <c r="Q234" i="3"/>
  <c r="Q233" i="3"/>
  <c r="Q321" i="3"/>
  <c r="Q299" i="3"/>
  <c r="Q187" i="3"/>
  <c r="Q54" i="3"/>
  <c r="Q291" i="3"/>
  <c r="Q170" i="3"/>
  <c r="Q106" i="3"/>
  <c r="Q301" i="3"/>
  <c r="Q177" i="3"/>
  <c r="Q171" i="3"/>
  <c r="Q96" i="3"/>
  <c r="Q308" i="3"/>
  <c r="Q302" i="3"/>
  <c r="Q154" i="3"/>
  <c r="Q70" i="3"/>
  <c r="Q204" i="3"/>
  <c r="Q21" i="3"/>
  <c r="Q338" i="3"/>
  <c r="Q64" i="3"/>
  <c r="Q205" i="3"/>
  <c r="Q101" i="3"/>
  <c r="Q156" i="3"/>
  <c r="Q143" i="3"/>
  <c r="Q138" i="3"/>
  <c r="Q334" i="3"/>
  <c r="Q159" i="3"/>
  <c r="Q98" i="3"/>
  <c r="Q330" i="3"/>
  <c r="Q209" i="3"/>
  <c r="Q74" i="3"/>
  <c r="Q212" i="3"/>
  <c r="Q105" i="3"/>
  <c r="Q110" i="3"/>
  <c r="Q261" i="3"/>
  <c r="Q242" i="3"/>
  <c r="Q93" i="3"/>
  <c r="Q260" i="3"/>
  <c r="Q185" i="3"/>
  <c r="Q202" i="3"/>
  <c r="Q151" i="3"/>
  <c r="Q33" i="3"/>
  <c r="Q134" i="3"/>
  <c r="Q79" i="3"/>
  <c r="Q87" i="3"/>
  <c r="Q217" i="3"/>
  <c r="Q196" i="3"/>
  <c r="Q115" i="3"/>
  <c r="Q31" i="3"/>
  <c r="Q240" i="3"/>
  <c r="Q127" i="3"/>
  <c r="Q254" i="3"/>
  <c r="Q179" i="3"/>
  <c r="Q232" i="3"/>
  <c r="Q22" i="3"/>
  <c r="Q228" i="3"/>
  <c r="Q184" i="3"/>
  <c r="Q50" i="3"/>
  <c r="Q270" i="3"/>
  <c r="P303" i="3"/>
  <c r="P299" i="3"/>
  <c r="P217" i="3"/>
  <c r="P300" i="3"/>
  <c r="P245" i="3"/>
  <c r="P119" i="3"/>
  <c r="P156" i="3"/>
  <c r="P45" i="3"/>
  <c r="P292" i="3"/>
  <c r="P241" i="3"/>
  <c r="P216" i="3"/>
  <c r="P138" i="3"/>
  <c r="P24" i="3"/>
  <c r="P333" i="3"/>
  <c r="P309" i="3"/>
  <c r="P208" i="3"/>
  <c r="P120" i="3"/>
  <c r="P70" i="3"/>
  <c r="P325" i="3"/>
  <c r="P301" i="3"/>
  <c r="P184" i="3"/>
  <c r="P118" i="3"/>
  <c r="P68" i="3"/>
  <c r="P165" i="3"/>
  <c r="P44" i="3"/>
  <c r="P212" i="3"/>
  <c r="P65" i="3"/>
  <c r="P210" i="3"/>
  <c r="P239" i="3"/>
  <c r="P235" i="3"/>
  <c r="P285" i="3"/>
  <c r="P310" i="3"/>
  <c r="P284" i="3"/>
  <c r="P136" i="3"/>
  <c r="P150" i="3"/>
  <c r="P35" i="3"/>
  <c r="P302" i="3"/>
  <c r="P282" i="3"/>
  <c r="P214" i="3"/>
  <c r="P131" i="3"/>
  <c r="P27" i="3"/>
  <c r="P335" i="3"/>
  <c r="P276" i="3"/>
  <c r="P178" i="3"/>
  <c r="P128" i="3"/>
  <c r="P63" i="3"/>
  <c r="P327" i="3"/>
  <c r="P274" i="3"/>
  <c r="P169" i="3"/>
  <c r="P126" i="3"/>
  <c r="P154" i="3"/>
  <c r="P186" i="3"/>
  <c r="P96" i="3"/>
  <c r="P125" i="3"/>
  <c r="P78" i="3"/>
  <c r="P117" i="3"/>
  <c r="P73" i="3"/>
  <c r="P204" i="3"/>
  <c r="P47" i="3"/>
  <c r="P240" i="3"/>
  <c r="P148" i="3"/>
  <c r="P294" i="3"/>
  <c r="P102" i="3"/>
  <c r="P94" i="3"/>
  <c r="P236" i="3"/>
  <c r="P319" i="3"/>
  <c r="P55" i="3"/>
  <c r="P320" i="3"/>
  <c r="P278" i="3"/>
  <c r="P308" i="3"/>
  <c r="P249" i="3"/>
  <c r="P287" i="3"/>
  <c r="P256" i="3"/>
  <c r="P230" i="3"/>
  <c r="P87" i="3"/>
  <c r="P48" i="3"/>
  <c r="P279" i="3"/>
  <c r="P254" i="3"/>
  <c r="P206" i="3"/>
  <c r="P79" i="3"/>
  <c r="P40" i="3"/>
  <c r="P271" i="3"/>
  <c r="P248" i="3"/>
  <c r="P181" i="3"/>
  <c r="P182" i="3"/>
  <c r="P32" i="3"/>
  <c r="P263" i="3"/>
  <c r="P246" i="3"/>
  <c r="P170" i="3"/>
  <c r="P166" i="3"/>
  <c r="P88" i="3"/>
  <c r="P144" i="3"/>
  <c r="P43" i="3"/>
  <c r="P151" i="3"/>
  <c r="P46" i="3"/>
  <c r="P143" i="3"/>
  <c r="P38" i="3"/>
  <c r="P224" i="3"/>
  <c r="P59" i="3"/>
  <c r="P297" i="3"/>
  <c r="P80" i="3"/>
  <c r="P238" i="3"/>
  <c r="P130" i="3"/>
  <c r="P51" i="3"/>
  <c r="P193" i="3"/>
  <c r="P173" i="3"/>
  <c r="P229" i="3"/>
  <c r="P330" i="3"/>
  <c r="P242" i="3"/>
  <c r="P318" i="3"/>
  <c r="P307" i="3"/>
  <c r="P221" i="3"/>
  <c r="P295" i="3"/>
  <c r="P304" i="3"/>
  <c r="P270" i="3"/>
  <c r="P199" i="3"/>
  <c r="P98" i="3"/>
  <c r="P31" i="3"/>
  <c r="P296" i="3"/>
  <c r="P260" i="3"/>
  <c r="P191" i="3"/>
  <c r="P90" i="3"/>
  <c r="P92" i="3"/>
  <c r="P337" i="3"/>
  <c r="P258" i="3"/>
  <c r="P183" i="3"/>
  <c r="P82" i="3"/>
  <c r="P84" i="3"/>
  <c r="P329" i="3"/>
  <c r="P252" i="3"/>
  <c r="P175" i="3"/>
  <c r="P74" i="3"/>
  <c r="P81" i="3"/>
  <c r="P311" i="3"/>
  <c r="P140" i="3"/>
  <c r="P259" i="3"/>
  <c r="P155" i="3"/>
  <c r="P251" i="3"/>
  <c r="P134" i="3"/>
  <c r="P336" i="3"/>
  <c r="P145" i="3"/>
  <c r="P62" i="3"/>
  <c r="P168" i="3"/>
  <c r="P61" i="3"/>
  <c r="P194" i="3"/>
  <c r="P142" i="3"/>
  <c r="P262" i="3"/>
  <c r="P50" i="3"/>
  <c r="P58" i="3"/>
  <c r="P188" i="3"/>
  <c r="P243" i="3"/>
  <c r="P289" i="3"/>
  <c r="P231" i="3"/>
  <c r="P314" i="3"/>
  <c r="P305" i="3"/>
  <c r="P157" i="3"/>
  <c r="P121" i="3"/>
  <c r="P36" i="3"/>
  <c r="P306" i="3"/>
  <c r="P265" i="3"/>
  <c r="P149" i="3"/>
  <c r="P107" i="3"/>
  <c r="P28" i="3"/>
  <c r="P339" i="3"/>
  <c r="P237" i="3"/>
  <c r="P141" i="3"/>
  <c r="P99" i="3"/>
  <c r="P122" i="3"/>
  <c r="P331" i="3"/>
  <c r="P233" i="3"/>
  <c r="P133" i="3"/>
  <c r="P91" i="3"/>
  <c r="P112" i="3"/>
  <c r="P225" i="3"/>
  <c r="P139" i="3"/>
  <c r="P255" i="3"/>
  <c r="P83" i="3"/>
  <c r="P247" i="3"/>
  <c r="P75" i="3"/>
  <c r="P332" i="3"/>
  <c r="P113" i="3"/>
  <c r="P321" i="3"/>
  <c r="P232" i="3"/>
  <c r="P64" i="3"/>
  <c r="P160" i="3"/>
  <c r="P53" i="3"/>
  <c r="P137" i="3"/>
  <c r="P324" i="3"/>
  <c r="P280" i="3"/>
  <c r="P127" i="3"/>
  <c r="P316" i="3"/>
  <c r="P312" i="3"/>
  <c r="P272" i="3"/>
  <c r="P291" i="3"/>
  <c r="P213" i="3"/>
  <c r="P198" i="3"/>
  <c r="P146" i="3"/>
  <c r="P41" i="3"/>
  <c r="P283" i="3"/>
  <c r="P209" i="3"/>
  <c r="P192" i="3"/>
  <c r="P129" i="3"/>
  <c r="P33" i="3"/>
  <c r="P275" i="3"/>
  <c r="P205" i="3"/>
  <c r="P190" i="3"/>
  <c r="P115" i="3"/>
  <c r="P25" i="3"/>
  <c r="P267" i="3"/>
  <c r="P201" i="3"/>
  <c r="P177" i="3"/>
  <c r="P108" i="3"/>
  <c r="P23" i="3"/>
  <c r="P293" i="3"/>
  <c r="P86" i="3"/>
  <c r="P195" i="3"/>
  <c r="P93" i="3"/>
  <c r="P187" i="3"/>
  <c r="P227" i="3"/>
  <c r="P37" i="3"/>
  <c r="P123" i="3"/>
  <c r="P167" i="3"/>
  <c r="P269" i="3"/>
  <c r="P234" i="3"/>
  <c r="P266" i="3"/>
  <c r="P264" i="3"/>
  <c r="P253" i="3"/>
  <c r="P244" i="3"/>
  <c r="P152" i="3"/>
  <c r="P39" i="3"/>
  <c r="P69" i="3"/>
  <c r="P223" i="3"/>
  <c r="P34" i="3"/>
  <c r="P89" i="3"/>
  <c r="P171" i="3"/>
  <c r="P218" i="3"/>
  <c r="P189" i="3"/>
  <c r="P153" i="3"/>
  <c r="P135" i="3"/>
  <c r="P196" i="3"/>
  <c r="P222" i="3"/>
  <c r="P328" i="3"/>
  <c r="P147" i="3"/>
  <c r="P281" i="3"/>
  <c r="P219" i="3"/>
  <c r="P22" i="3"/>
  <c r="P109" i="3"/>
  <c r="P159" i="3"/>
  <c r="P105" i="3"/>
  <c r="P85" i="3"/>
  <c r="P179" i="3"/>
  <c r="P66" i="3"/>
  <c r="P197" i="3"/>
  <c r="P95" i="3"/>
  <c r="P200" i="3"/>
  <c r="P228" i="3"/>
  <c r="P215" i="3"/>
  <c r="P26" i="3"/>
  <c r="P116" i="3"/>
  <c r="P163" i="3"/>
  <c r="P42" i="3"/>
  <c r="P111" i="3"/>
  <c r="P77" i="3"/>
  <c r="P100" i="3"/>
  <c r="P164" i="3"/>
  <c r="P54" i="3"/>
  <c r="P158" i="3"/>
  <c r="P326" i="3"/>
  <c r="P180" i="3"/>
  <c r="P277" i="3"/>
  <c r="P211" i="3"/>
  <c r="P60" i="3"/>
  <c r="P101" i="3"/>
  <c r="P268" i="3"/>
  <c r="P57" i="3"/>
  <c r="P103" i="3"/>
  <c r="P110" i="3"/>
  <c r="P172" i="3"/>
  <c r="P323" i="3"/>
  <c r="P49" i="3"/>
  <c r="P322" i="3"/>
  <c r="P185" i="3"/>
  <c r="P226" i="3"/>
  <c r="P207" i="3"/>
  <c r="P29" i="3"/>
  <c r="P67" i="3"/>
  <c r="P161" i="3"/>
  <c r="P72" i="3"/>
  <c r="P30" i="3"/>
  <c r="P21" i="3"/>
  <c r="P71" i="3"/>
  <c r="P124" i="3"/>
  <c r="P257" i="3"/>
  <c r="P313" i="3"/>
  <c r="P132" i="3"/>
  <c r="P174" i="3"/>
  <c r="P273" i="3"/>
  <c r="P203" i="3"/>
  <c r="P52" i="3"/>
  <c r="P114" i="3"/>
  <c r="P286" i="3"/>
  <c r="P317" i="3"/>
  <c r="P338" i="3"/>
  <c r="P56" i="3"/>
  <c r="P202" i="3"/>
  <c r="P162" i="3"/>
  <c r="P97" i="3"/>
  <c r="P334" i="3"/>
  <c r="P176" i="3"/>
  <c r="P298" i="3"/>
  <c r="P220" i="3"/>
  <c r="P106" i="3"/>
  <c r="P288" i="3"/>
  <c r="P104" i="3"/>
  <c r="P315" i="3"/>
  <c r="P76" i="3"/>
  <c r="P261" i="3"/>
  <c r="P290" i="3"/>
  <c r="P250" i="3"/>
  <c r="O226" i="3"/>
  <c r="O278" i="3"/>
  <c r="O338" i="3"/>
  <c r="O295" i="3"/>
  <c r="O234" i="3"/>
  <c r="O269" i="3"/>
  <c r="O199" i="3"/>
  <c r="O138" i="3"/>
  <c r="O43" i="3"/>
  <c r="O227" i="3"/>
  <c r="O126" i="3"/>
  <c r="O133" i="3"/>
  <c r="O128" i="3"/>
  <c r="O309" i="3"/>
  <c r="O208" i="3"/>
  <c r="O154" i="3"/>
  <c r="O96" i="3"/>
  <c r="O37" i="3"/>
  <c r="O211" i="3"/>
  <c r="O292" i="3"/>
  <c r="O125" i="3"/>
  <c r="O49" i="3"/>
  <c r="O318" i="3"/>
  <c r="O190" i="3"/>
  <c r="O149" i="3"/>
  <c r="O111" i="3"/>
  <c r="O24" i="3"/>
  <c r="O307" i="3"/>
  <c r="O214" i="3"/>
  <c r="O274" i="3"/>
  <c r="O235" i="3"/>
  <c r="O325" i="3"/>
  <c r="O224" i="3"/>
  <c r="O170" i="3"/>
  <c r="O112" i="3"/>
  <c r="O55" i="3"/>
  <c r="O279" i="3"/>
  <c r="O180" i="3"/>
  <c r="O303" i="3"/>
  <c r="O248" i="3"/>
  <c r="O210" i="3"/>
  <c r="O308" i="3"/>
  <c r="O286" i="3"/>
  <c r="O252" i="3"/>
  <c r="O97" i="3"/>
  <c r="O56" i="3"/>
  <c r="O322" i="3"/>
  <c r="O225" i="3"/>
  <c r="O184" i="3"/>
  <c r="O109" i="3"/>
  <c r="O103" i="3"/>
  <c r="O268" i="3"/>
  <c r="O116" i="3"/>
  <c r="O305" i="3"/>
  <c r="O296" i="3"/>
  <c r="O291" i="3"/>
  <c r="O328" i="3"/>
  <c r="O284" i="3"/>
  <c r="O132" i="3"/>
  <c r="O127" i="3"/>
  <c r="O83" i="3"/>
  <c r="O339" i="3"/>
  <c r="O261" i="3"/>
  <c r="O191" i="3"/>
  <c r="O120" i="3"/>
  <c r="O35" i="3"/>
  <c r="O297" i="3"/>
  <c r="O192" i="3"/>
  <c r="O121" i="3"/>
  <c r="O79" i="3"/>
  <c r="O323" i="3"/>
  <c r="O253" i="3"/>
  <c r="O169" i="3"/>
  <c r="O102" i="3"/>
  <c r="O62" i="3"/>
  <c r="O275" i="3"/>
  <c r="O166" i="3"/>
  <c r="O311" i="3"/>
  <c r="O218" i="3"/>
  <c r="O316" i="3"/>
  <c r="O270" i="3"/>
  <c r="O266" i="3"/>
  <c r="O247" i="3"/>
  <c r="O134" i="3"/>
  <c r="O146" i="3"/>
  <c r="O72" i="3"/>
  <c r="O262" i="3"/>
  <c r="O205" i="3"/>
  <c r="O89" i="3"/>
  <c r="O50" i="3"/>
  <c r="O335" i="3"/>
  <c r="O271" i="3"/>
  <c r="O167" i="3"/>
  <c r="O68" i="3"/>
  <c r="O66" i="3"/>
  <c r="O246" i="3"/>
  <c r="O172" i="3"/>
  <c r="O73" i="3"/>
  <c r="O34" i="3"/>
  <c r="O319" i="3"/>
  <c r="O259" i="3"/>
  <c r="O151" i="3"/>
  <c r="O336" i="3"/>
  <c r="O287" i="3"/>
  <c r="O131" i="3"/>
  <c r="O200" i="3"/>
  <c r="O77" i="3"/>
  <c r="O179" i="3"/>
  <c r="O110" i="3"/>
  <c r="O326" i="3"/>
  <c r="O159" i="3"/>
  <c r="O57" i="3"/>
  <c r="O256" i="3"/>
  <c r="O231" i="3"/>
  <c r="O26" i="3"/>
  <c r="O258" i="3"/>
  <c r="O281" i="3"/>
  <c r="O152" i="3"/>
  <c r="O197" i="3"/>
  <c r="O61" i="3"/>
  <c r="O92" i="3"/>
  <c r="O171" i="3"/>
  <c r="O215" i="3"/>
  <c r="O212" i="3"/>
  <c r="O273" i="3"/>
  <c r="O263" i="3"/>
  <c r="O186" i="3"/>
  <c r="O333" i="3"/>
  <c r="O255" i="3"/>
  <c r="O313" i="3"/>
  <c r="O334" i="3"/>
  <c r="O229" i="3"/>
  <c r="O21" i="3"/>
  <c r="O162" i="3"/>
  <c r="O45" i="3"/>
  <c r="O118" i="3"/>
  <c r="O42" i="3"/>
  <c r="O264" i="3"/>
  <c r="O168" i="3"/>
  <c r="O71" i="3"/>
  <c r="O203" i="3"/>
  <c r="O201" i="3"/>
  <c r="O47" i="3"/>
  <c r="O332" i="3"/>
  <c r="O245" i="3"/>
  <c r="O195" i="3"/>
  <c r="O86" i="3"/>
  <c r="O114" i="3"/>
  <c r="O64" i="3"/>
  <c r="O139" i="3"/>
  <c r="O141" i="3"/>
  <c r="O144" i="3"/>
  <c r="O183" i="3"/>
  <c r="O241" i="3"/>
  <c r="O100" i="3"/>
  <c r="O181" i="3"/>
  <c r="O204" i="3"/>
  <c r="O290" i="3"/>
  <c r="O206" i="3"/>
  <c r="O173" i="3"/>
  <c r="O189" i="3"/>
  <c r="O113" i="3"/>
  <c r="O314" i="3"/>
  <c r="O175" i="3"/>
  <c r="O65" i="3"/>
  <c r="O283" i="3"/>
  <c r="O288" i="3"/>
  <c r="O60" i="3"/>
  <c r="O285" i="3"/>
  <c r="O90" i="3"/>
  <c r="O58" i="3"/>
  <c r="O310" i="3"/>
  <c r="O182" i="3"/>
  <c r="O130" i="3"/>
  <c r="O74" i="3"/>
  <c r="O22" i="3"/>
  <c r="O23" i="3"/>
  <c r="O32" i="3"/>
  <c r="O137" i="3"/>
  <c r="O165" i="3"/>
  <c r="O136" i="3"/>
  <c r="O150" i="3"/>
  <c r="O232" i="3"/>
  <c r="O63" i="3"/>
  <c r="O282" i="3"/>
  <c r="O240" i="3"/>
  <c r="O188" i="3"/>
  <c r="O317" i="3"/>
  <c r="O145" i="3"/>
  <c r="O331" i="3"/>
  <c r="O178" i="3"/>
  <c r="O59" i="3"/>
  <c r="O265" i="3"/>
  <c r="O98" i="3"/>
  <c r="O87" i="3"/>
  <c r="O249" i="3"/>
  <c r="O107" i="3"/>
  <c r="O41" i="3"/>
  <c r="O230" i="3"/>
  <c r="O156" i="3"/>
  <c r="O176" i="3"/>
  <c r="O155" i="3"/>
  <c r="O294" i="3"/>
  <c r="O337" i="3"/>
  <c r="O38" i="3"/>
  <c r="O91" i="3"/>
  <c r="O157" i="3"/>
  <c r="O161" i="3"/>
  <c r="O187" i="3"/>
  <c r="O122" i="3"/>
  <c r="O302" i="3"/>
  <c r="O299" i="3"/>
  <c r="O330" i="3"/>
  <c r="O207" i="3"/>
  <c r="O276" i="3"/>
  <c r="O76" i="3"/>
  <c r="O254" i="3"/>
  <c r="O81" i="3"/>
  <c r="O95" i="3"/>
  <c r="O289" i="3"/>
  <c r="O117" i="3"/>
  <c r="O29" i="3"/>
  <c r="O164" i="3"/>
  <c r="O115" i="3"/>
  <c r="O52" i="3"/>
  <c r="O236" i="3"/>
  <c r="O223" i="3"/>
  <c r="O82" i="3"/>
  <c r="O39" i="3"/>
  <c r="O300" i="3"/>
  <c r="O222" i="3"/>
  <c r="O329" i="3"/>
  <c r="O30" i="3"/>
  <c r="O31" i="3"/>
  <c r="O153" i="3"/>
  <c r="O213" i="3"/>
  <c r="O174" i="3"/>
  <c r="O119" i="3"/>
  <c r="O301" i="3"/>
  <c r="O202" i="3"/>
  <c r="O147" i="3"/>
  <c r="O304" i="3"/>
  <c r="O104" i="3"/>
  <c r="O219" i="3"/>
  <c r="O106" i="3"/>
  <c r="O27" i="3"/>
  <c r="O198" i="3"/>
  <c r="O260" i="3"/>
  <c r="O298" i="3"/>
  <c r="O244" i="3"/>
  <c r="O193" i="3"/>
  <c r="O70" i="3"/>
  <c r="O267" i="3"/>
  <c r="O158" i="3"/>
  <c r="O99" i="3"/>
  <c r="O44" i="3"/>
  <c r="O280" i="3"/>
  <c r="O237" i="3"/>
  <c r="O293" i="3"/>
  <c r="O250" i="3"/>
  <c r="O53" i="3"/>
  <c r="O40" i="3"/>
  <c r="O78" i="3"/>
  <c r="O69" i="3"/>
  <c r="O48" i="3"/>
  <c r="O239" i="3"/>
  <c r="O321" i="3"/>
  <c r="O84" i="3"/>
  <c r="O216" i="3"/>
  <c r="O67" i="3"/>
  <c r="O221" i="3"/>
  <c r="O129" i="3"/>
  <c r="O327" i="3"/>
  <c r="O272" i="3"/>
  <c r="O93" i="3"/>
  <c r="O315" i="3"/>
  <c r="O217" i="3"/>
  <c r="O85" i="3"/>
  <c r="O54" i="3"/>
  <c r="O194" i="3"/>
  <c r="O209" i="3"/>
  <c r="O108" i="3"/>
  <c r="O33" i="3"/>
  <c r="O196" i="3"/>
  <c r="O148" i="3"/>
  <c r="O233" i="3"/>
  <c r="O228" i="3"/>
  <c r="O242" i="3"/>
  <c r="O51" i="3"/>
  <c r="O36" i="3"/>
  <c r="O142" i="3"/>
  <c r="O163" i="3"/>
  <c r="O306" i="3"/>
  <c r="O143" i="3"/>
  <c r="O324" i="3"/>
  <c r="O251" i="3"/>
  <c r="O177" i="3"/>
  <c r="O185" i="3"/>
  <c r="O75" i="3"/>
  <c r="O312" i="3"/>
  <c r="O88" i="3"/>
  <c r="O46" i="3"/>
  <c r="O28" i="3"/>
  <c r="O123" i="3"/>
  <c r="O238" i="3"/>
  <c r="O105" i="3"/>
  <c r="O25" i="3"/>
  <c r="O124" i="3"/>
  <c r="O160" i="3"/>
  <c r="O135" i="3"/>
  <c r="O80" i="3"/>
  <c r="O94" i="3"/>
  <c r="O140" i="3"/>
  <c r="O257" i="3"/>
  <c r="O320" i="3"/>
  <c r="O277" i="3"/>
  <c r="O101" i="3"/>
  <c r="O243" i="3"/>
  <c r="O220" i="3"/>
  <c r="O7" i="3"/>
  <c r="E6" i="3" s="1"/>
  <c r="E9" i="3" s="1"/>
  <c r="E10" i="3" s="1"/>
  <c r="Q59" i="5"/>
  <c r="Q51" i="5"/>
  <c r="Q74" i="5"/>
  <c r="Q118" i="5"/>
  <c r="Q29" i="5"/>
  <c r="Q62" i="5"/>
  <c r="Q103" i="5"/>
  <c r="Q57" i="5"/>
  <c r="Q99" i="5"/>
  <c r="Q157" i="5"/>
  <c r="Q81" i="5"/>
  <c r="Q207" i="5"/>
  <c r="Q238" i="5"/>
  <c r="Q298" i="5"/>
  <c r="Q324" i="5"/>
  <c r="Q68" i="5"/>
  <c r="Q123" i="5"/>
  <c r="Q142" i="5"/>
  <c r="Q286" i="5"/>
  <c r="Q317" i="5"/>
  <c r="Q58" i="5"/>
  <c r="Q126" i="5"/>
  <c r="Q178" i="5"/>
  <c r="Q270" i="5"/>
  <c r="Q52" i="5"/>
  <c r="Q88" i="5"/>
  <c r="Q154" i="5"/>
  <c r="Q107" i="5"/>
  <c r="Q61" i="5"/>
  <c r="Q273" i="5"/>
  <c r="Q235" i="5"/>
  <c r="Q322" i="5"/>
  <c r="Q143" i="5"/>
  <c r="Q70" i="5"/>
  <c r="Q296" i="5"/>
  <c r="Q191" i="5"/>
  <c r="Q208" i="5"/>
  <c r="Q257" i="5"/>
  <c r="Q333" i="5"/>
  <c r="Q261" i="5"/>
  <c r="Q42" i="5"/>
  <c r="Q251" i="5"/>
  <c r="Q21" i="5"/>
  <c r="Q93" i="5"/>
  <c r="Q114" i="5"/>
  <c r="Q291" i="5"/>
  <c r="Q25" i="5"/>
  <c r="Q85" i="5"/>
  <c r="Q176" i="5"/>
  <c r="Q186" i="5"/>
  <c r="Q56" i="5"/>
  <c r="Q112" i="5"/>
  <c r="Q297" i="5"/>
  <c r="Q284" i="5"/>
  <c r="Q338" i="5"/>
  <c r="Q132" i="5"/>
  <c r="Q121" i="5"/>
  <c r="Q221" i="5"/>
  <c r="Q278" i="5"/>
  <c r="Q40" i="5"/>
  <c r="Q136" i="5"/>
  <c r="Q211" i="5"/>
  <c r="Q193" i="5"/>
  <c r="Q327" i="5"/>
  <c r="Q30" i="5"/>
  <c r="Q110" i="5"/>
  <c r="Q138" i="5"/>
  <c r="Q89" i="5"/>
  <c r="Q95" i="5"/>
  <c r="Q192" i="5"/>
  <c r="Q313" i="5"/>
  <c r="Q331" i="5"/>
  <c r="Q224" i="5"/>
  <c r="Q64" i="5"/>
  <c r="Q243" i="5"/>
  <c r="Q167" i="5"/>
  <c r="Q279" i="5"/>
  <c r="Q177" i="5"/>
  <c r="Q34" i="5"/>
  <c r="Q315" i="5"/>
  <c r="Q84" i="5"/>
  <c r="Q328" i="5"/>
  <c r="Q179" i="5"/>
  <c r="Q159" i="5"/>
  <c r="Q181" i="5"/>
  <c r="Q43" i="5"/>
  <c r="Q41" i="5"/>
  <c r="Q122" i="5"/>
  <c r="Q151" i="5"/>
  <c r="Q124" i="5"/>
  <c r="Q116" i="5"/>
  <c r="Q217" i="5"/>
  <c r="Q276" i="5"/>
  <c r="Q337" i="5"/>
  <c r="Q69" i="5"/>
  <c r="Q100" i="5"/>
  <c r="Q174" i="5"/>
  <c r="Q268" i="5"/>
  <c r="Q36" i="5"/>
  <c r="Q79" i="5"/>
  <c r="Q222" i="5"/>
  <c r="Q293" i="5"/>
  <c r="Q287" i="5"/>
  <c r="Q78" i="5"/>
  <c r="Q158" i="5"/>
  <c r="Q204" i="5"/>
  <c r="Q164" i="5"/>
  <c r="Q117" i="5"/>
  <c r="Q187" i="5"/>
  <c r="Q312" i="5"/>
  <c r="Q66" i="5"/>
  <c r="Q294" i="5"/>
  <c r="Q137" i="5"/>
  <c r="Q308" i="5"/>
  <c r="Q229" i="5"/>
  <c r="Q329" i="5"/>
  <c r="Q245" i="5"/>
  <c r="Q115" i="5"/>
  <c r="Q247" i="5"/>
  <c r="Q127" i="5"/>
  <c r="Q262" i="5"/>
  <c r="Q255" i="5"/>
  <c r="Q290" i="5"/>
  <c r="Q272" i="5"/>
  <c r="Q54" i="5"/>
  <c r="Q27" i="5"/>
  <c r="Q199" i="5"/>
  <c r="Q232" i="5"/>
  <c r="Q188" i="5"/>
  <c r="Q97" i="5"/>
  <c r="Q149" i="5"/>
  <c r="Q336" i="5"/>
  <c r="Q32" i="5"/>
  <c r="Q128" i="5"/>
  <c r="Q203" i="5"/>
  <c r="Q182" i="5"/>
  <c r="Q319" i="5"/>
  <c r="Q47" i="5"/>
  <c r="Q91" i="5"/>
  <c r="Q175" i="5"/>
  <c r="Q267" i="5"/>
  <c r="Q258" i="5"/>
  <c r="Q80" i="5"/>
  <c r="Q239" i="5"/>
  <c r="Q265" i="5"/>
  <c r="Q92" i="5"/>
  <c r="Q165" i="5"/>
  <c r="Q205" i="5"/>
  <c r="Q46" i="5"/>
  <c r="Q23" i="5"/>
  <c r="Q108" i="5"/>
  <c r="Q24" i="5"/>
  <c r="Q104" i="5"/>
  <c r="Q195" i="5"/>
  <c r="Q150" i="5"/>
  <c r="Q311" i="5"/>
  <c r="Q28" i="5"/>
  <c r="Q71" i="5"/>
  <c r="Q185" i="5"/>
  <c r="Q285" i="5"/>
  <c r="Q266" i="5"/>
  <c r="Q98" i="5"/>
  <c r="Q135" i="5"/>
  <c r="Q200" i="5"/>
  <c r="Q230" i="5"/>
  <c r="Q250" i="5"/>
  <c r="Q53" i="5"/>
  <c r="Q129" i="5"/>
  <c r="Q26" i="5"/>
  <c r="Q160" i="5"/>
  <c r="Q146" i="5"/>
  <c r="Q253" i="5"/>
  <c r="Q236" i="5"/>
  <c r="Q101" i="5"/>
  <c r="Q299" i="5"/>
  <c r="Q202" i="5"/>
  <c r="Q316" i="5"/>
  <c r="Q197" i="5"/>
  <c r="Q76" i="5"/>
  <c r="Q233" i="5"/>
  <c r="Q102" i="5"/>
  <c r="Q260" i="5"/>
  <c r="Q289" i="5"/>
  <c r="Q334" i="5"/>
  <c r="Q50" i="5"/>
  <c r="Q148" i="5"/>
  <c r="Q201" i="5"/>
  <c r="Q83" i="5"/>
  <c r="Q45" i="5"/>
  <c r="Q113" i="5"/>
  <c r="Q35" i="5"/>
  <c r="Q184" i="5"/>
  <c r="Q161" i="5"/>
  <c r="Q277" i="5"/>
  <c r="Q264" i="5"/>
  <c r="Q39" i="5"/>
  <c r="Q65" i="5"/>
  <c r="Q171" i="5"/>
  <c r="Q263" i="5"/>
  <c r="Q256" i="5"/>
  <c r="Q111" i="5"/>
  <c r="Q223" i="5"/>
  <c r="Q249" i="5"/>
  <c r="Q212" i="5"/>
  <c r="Q321" i="5"/>
  <c r="Q156" i="5"/>
  <c r="Q75" i="5"/>
  <c r="Q55" i="5"/>
  <c r="Q105" i="5"/>
  <c r="Q170" i="5"/>
  <c r="Q220" i="5"/>
  <c r="Q210" i="5"/>
  <c r="Q119" i="5"/>
  <c r="Q218" i="5"/>
  <c r="Q196" i="5"/>
  <c r="Q335" i="5"/>
  <c r="Q300" i="5"/>
  <c r="Q144" i="5"/>
  <c r="Q303" i="5"/>
  <c r="Q153" i="5"/>
  <c r="Q240" i="5"/>
  <c r="Q213" i="5"/>
  <c r="Q73" i="5"/>
  <c r="Q189" i="5"/>
  <c r="Q190" i="5"/>
  <c r="Q301" i="5"/>
  <c r="Q33" i="5"/>
  <c r="Q22" i="5"/>
  <c r="Q77" i="5"/>
  <c r="Q31" i="5"/>
  <c r="Q63" i="5"/>
  <c r="Q147" i="5"/>
  <c r="Q242" i="5"/>
  <c r="Q254" i="5"/>
  <c r="Q90" i="5"/>
  <c r="Q133" i="5"/>
  <c r="Q198" i="5"/>
  <c r="Q226" i="5"/>
  <c r="Q248" i="5"/>
  <c r="Q38" i="5"/>
  <c r="Q125" i="5"/>
  <c r="Q155" i="5"/>
  <c r="Q288" i="5"/>
  <c r="Q318" i="5"/>
  <c r="Q67" i="5"/>
  <c r="Q163" i="5"/>
  <c r="Q60" i="5"/>
  <c r="Q120" i="5"/>
  <c r="Q139" i="5"/>
  <c r="Q304" i="5"/>
  <c r="Q234" i="5"/>
  <c r="Q141" i="5"/>
  <c r="Q310" i="5"/>
  <c r="Q145" i="5"/>
  <c r="Q94" i="5"/>
  <c r="Q228" i="5"/>
  <c r="Q231" i="5"/>
  <c r="Q216" i="5"/>
  <c r="Q281" i="5"/>
  <c r="Q330" i="5"/>
  <c r="Q269" i="5"/>
  <c r="Q309" i="5"/>
  <c r="Q259" i="5"/>
  <c r="Q306" i="5"/>
  <c r="Q106" i="5"/>
  <c r="Q131" i="5"/>
  <c r="Q332" i="5"/>
  <c r="Q86" i="5"/>
  <c r="Q214" i="5"/>
  <c r="Q48" i="5"/>
  <c r="Q134" i="5"/>
  <c r="Q109" i="5"/>
  <c r="Q183" i="5"/>
  <c r="Q140" i="5"/>
  <c r="Q162" i="5"/>
  <c r="Q339" i="5"/>
  <c r="Q219" i="5"/>
  <c r="Q323" i="5"/>
  <c r="Q274" i="5"/>
  <c r="Q206" i="5"/>
  <c r="Q72" i="5"/>
  <c r="Q225" i="5"/>
  <c r="Q130" i="5"/>
  <c r="Q302" i="5"/>
  <c r="Q244" i="5"/>
  <c r="Q246" i="5"/>
  <c r="Q166" i="5"/>
  <c r="Q292" i="5"/>
  <c r="Q237" i="5"/>
  <c r="Q283" i="5"/>
  <c r="Q305" i="5"/>
  <c r="Q37" i="5"/>
  <c r="Q87" i="5"/>
  <c r="Q280" i="5"/>
  <c r="Q295" i="5"/>
  <c r="Q252" i="5"/>
  <c r="Q168" i="5"/>
  <c r="Q271" i="5"/>
  <c r="Q180" i="5"/>
  <c r="Q215" i="5"/>
  <c r="Q49" i="5"/>
  <c r="Q307" i="5"/>
  <c r="Q96" i="5"/>
  <c r="Q209" i="5"/>
  <c r="Q275" i="5"/>
  <c r="Q169" i="5"/>
  <c r="Q241" i="5"/>
  <c r="Q152" i="5"/>
  <c r="Q172" i="5"/>
  <c r="Q173" i="5"/>
  <c r="Q320" i="5"/>
  <c r="Q325" i="5"/>
  <c r="Q82" i="5"/>
  <c r="Q314" i="5"/>
  <c r="Q227" i="5"/>
  <c r="Q194" i="5"/>
  <c r="Q282" i="5"/>
  <c r="Q44" i="5"/>
  <c r="Q326" i="5"/>
  <c r="P54" i="5"/>
  <c r="P87" i="5"/>
  <c r="P56" i="5"/>
  <c r="P111" i="5"/>
  <c r="P196" i="5"/>
  <c r="P49" i="5"/>
  <c r="P70" i="5"/>
  <c r="P65" i="5"/>
  <c r="P115" i="5"/>
  <c r="P71" i="5"/>
  <c r="P121" i="5"/>
  <c r="P177" i="5"/>
  <c r="P125" i="5"/>
  <c r="P227" i="5"/>
  <c r="P327" i="5"/>
  <c r="P48" i="5"/>
  <c r="P136" i="5"/>
  <c r="P308" i="5"/>
  <c r="P250" i="5"/>
  <c r="P63" i="5"/>
  <c r="P256" i="5"/>
  <c r="P257" i="5"/>
  <c r="P338" i="5"/>
  <c r="P80" i="5"/>
  <c r="P260" i="5"/>
  <c r="P283" i="5"/>
  <c r="P127" i="5"/>
  <c r="P272" i="5"/>
  <c r="P282" i="5"/>
  <c r="P317" i="5"/>
  <c r="P88" i="5"/>
  <c r="P276" i="5"/>
  <c r="P297" i="5"/>
  <c r="P223" i="5"/>
  <c r="P247" i="5"/>
  <c r="P262" i="5"/>
  <c r="P329" i="5"/>
  <c r="P83" i="5"/>
  <c r="P224" i="5"/>
  <c r="P334" i="5"/>
  <c r="P23" i="5"/>
  <c r="P92" i="5"/>
  <c r="P79" i="5"/>
  <c r="P198" i="5"/>
  <c r="P280" i="5"/>
  <c r="P51" i="5"/>
  <c r="P159" i="5"/>
  <c r="P69" i="5"/>
  <c r="P40" i="5"/>
  <c r="P171" i="5"/>
  <c r="P130" i="5"/>
  <c r="P181" i="5"/>
  <c r="P238" i="5"/>
  <c r="P160" i="5"/>
  <c r="P266" i="5"/>
  <c r="P22" i="5"/>
  <c r="P226" i="5"/>
  <c r="P314" i="5"/>
  <c r="P225" i="5"/>
  <c r="P90" i="5"/>
  <c r="P166" i="5"/>
  <c r="P270" i="5"/>
  <c r="P42" i="5"/>
  <c r="P161" i="5"/>
  <c r="P255" i="5"/>
  <c r="P275" i="5"/>
  <c r="P133" i="5"/>
  <c r="P176" i="5"/>
  <c r="P295" i="5"/>
  <c r="P35" i="5"/>
  <c r="P189" i="5"/>
  <c r="P269" i="5"/>
  <c r="P289" i="5"/>
  <c r="P294" i="5"/>
  <c r="P236" i="5"/>
  <c r="P281" i="5"/>
  <c r="P183" i="5"/>
  <c r="P105" i="5"/>
  <c r="P44" i="5"/>
  <c r="P333" i="5"/>
  <c r="P97" i="5"/>
  <c r="P107" i="5"/>
  <c r="P106" i="5"/>
  <c r="P109" i="5"/>
  <c r="P172" i="5"/>
  <c r="P37" i="5"/>
  <c r="P120" i="5"/>
  <c r="P110" i="5"/>
  <c r="P34" i="5"/>
  <c r="P78" i="5"/>
  <c r="P132" i="5"/>
  <c r="P193" i="5"/>
  <c r="P96" i="5"/>
  <c r="P228" i="5"/>
  <c r="P254" i="5"/>
  <c r="P75" i="5"/>
  <c r="P138" i="5"/>
  <c r="P265" i="5"/>
  <c r="P315" i="5"/>
  <c r="P154" i="5"/>
  <c r="P178" i="5"/>
  <c r="P204" i="5"/>
  <c r="P31" i="5"/>
  <c r="P162" i="5"/>
  <c r="P330" i="5"/>
  <c r="P242" i="5"/>
  <c r="P168" i="5"/>
  <c r="P201" i="5"/>
  <c r="P215" i="5"/>
  <c r="P89" i="5"/>
  <c r="P188" i="5"/>
  <c r="P229" i="5"/>
  <c r="P267" i="5"/>
  <c r="P319" i="5"/>
  <c r="P277" i="5"/>
  <c r="P123" i="5"/>
  <c r="P98" i="5"/>
  <c r="P137" i="5"/>
  <c r="P273" i="5"/>
  <c r="P194" i="5"/>
  <c r="P55" i="5"/>
  <c r="P33" i="5"/>
  <c r="P147" i="5"/>
  <c r="P103" i="5"/>
  <c r="P149" i="5"/>
  <c r="P47" i="5"/>
  <c r="P101" i="5"/>
  <c r="P59" i="5"/>
  <c r="P36" i="5"/>
  <c r="P175" i="5"/>
  <c r="P202" i="5"/>
  <c r="P203" i="5"/>
  <c r="P122" i="5"/>
  <c r="P300" i="5"/>
  <c r="P246" i="5"/>
  <c r="P187" i="5"/>
  <c r="P248" i="5"/>
  <c r="P253" i="5"/>
  <c r="P328" i="5"/>
  <c r="P95" i="5"/>
  <c r="P207" i="5"/>
  <c r="P291" i="5"/>
  <c r="P82" i="5"/>
  <c r="P140" i="5"/>
  <c r="P290" i="5"/>
  <c r="P331" i="5"/>
  <c r="P116" i="5"/>
  <c r="P144" i="5"/>
  <c r="P305" i="5"/>
  <c r="P119" i="5"/>
  <c r="P190" i="5"/>
  <c r="P309" i="5"/>
  <c r="P321" i="5"/>
  <c r="P310" i="5"/>
  <c r="P85" i="5"/>
  <c r="P146" i="5"/>
  <c r="P296" i="5"/>
  <c r="P292" i="5"/>
  <c r="P139" i="5"/>
  <c r="P217" i="5"/>
  <c r="P86" i="5"/>
  <c r="P41" i="5"/>
  <c r="P38" i="5"/>
  <c r="P104" i="5"/>
  <c r="P152" i="5"/>
  <c r="P61" i="5"/>
  <c r="P32" i="5"/>
  <c r="P163" i="5"/>
  <c r="P53" i="5"/>
  <c r="P128" i="5"/>
  <c r="P170" i="5"/>
  <c r="P21" i="5"/>
  <c r="P218" i="5"/>
  <c r="P298" i="5"/>
  <c r="P219" i="5"/>
  <c r="P67" i="5"/>
  <c r="P165" i="5"/>
  <c r="P249" i="5"/>
  <c r="P332" i="5"/>
  <c r="P126" i="5"/>
  <c r="P244" i="5"/>
  <c r="P279" i="5"/>
  <c r="P117" i="5"/>
  <c r="P264" i="5"/>
  <c r="P278" i="5"/>
  <c r="P336" i="5"/>
  <c r="P84" i="5"/>
  <c r="P268" i="5"/>
  <c r="P293" i="5"/>
  <c r="P143" i="5"/>
  <c r="P288" i="5"/>
  <c r="P303" i="5"/>
  <c r="P325" i="5"/>
  <c r="P46" i="5"/>
  <c r="P230" i="5"/>
  <c r="P192" i="5"/>
  <c r="P284" i="5"/>
  <c r="P131" i="5"/>
  <c r="P43" i="5"/>
  <c r="P151" i="5"/>
  <c r="P186" i="5"/>
  <c r="P153" i="5"/>
  <c r="P100" i="5"/>
  <c r="P26" i="5"/>
  <c r="P74" i="5"/>
  <c r="P73" i="5"/>
  <c r="P118" i="5"/>
  <c r="P200" i="5"/>
  <c r="P93" i="5"/>
  <c r="P216" i="5"/>
  <c r="P261" i="5"/>
  <c r="P302" i="5"/>
  <c r="P150" i="5"/>
  <c r="P174" i="5"/>
  <c r="P335" i="5"/>
  <c r="P58" i="5"/>
  <c r="P157" i="5"/>
  <c r="P232" i="5"/>
  <c r="P271" i="5"/>
  <c r="P64" i="5"/>
  <c r="P173" i="5"/>
  <c r="P274" i="5"/>
  <c r="P50" i="5"/>
  <c r="P182" i="5"/>
  <c r="P259" i="5"/>
  <c r="P285" i="5"/>
  <c r="P57" i="5"/>
  <c r="P209" i="5"/>
  <c r="P299" i="5"/>
  <c r="P52" i="5"/>
  <c r="P214" i="5"/>
  <c r="P195" i="5"/>
  <c r="P199" i="5"/>
  <c r="P312" i="5"/>
  <c r="P240" i="5"/>
  <c r="P108" i="5"/>
  <c r="P62" i="5"/>
  <c r="P252" i="5"/>
  <c r="P77" i="5"/>
  <c r="P221" i="5"/>
  <c r="P197" i="5"/>
  <c r="P322" i="5"/>
  <c r="P208" i="5"/>
  <c r="P263" i="5"/>
  <c r="P112" i="5"/>
  <c r="P234" i="5"/>
  <c r="P307" i="5"/>
  <c r="P135" i="5"/>
  <c r="P24" i="5"/>
  <c r="P68" i="5"/>
  <c r="P148" i="5"/>
  <c r="P233" i="5"/>
  <c r="P286" i="5"/>
  <c r="P301" i="5"/>
  <c r="P339" i="5"/>
  <c r="P210" i="5"/>
  <c r="P316" i="5"/>
  <c r="P29" i="5"/>
  <c r="P114" i="5"/>
  <c r="P129" i="5"/>
  <c r="P243" i="5"/>
  <c r="P287" i="5"/>
  <c r="P237" i="5"/>
  <c r="P81" i="5"/>
  <c r="P206" i="5"/>
  <c r="P191" i="5"/>
  <c r="P239" i="5"/>
  <c r="P39" i="5"/>
  <c r="P155" i="5"/>
  <c r="P222" i="5"/>
  <c r="P245" i="5"/>
  <c r="P258" i="5"/>
  <c r="P323" i="5"/>
  <c r="P102" i="5"/>
  <c r="P142" i="5"/>
  <c r="P145" i="5"/>
  <c r="P324" i="5"/>
  <c r="P99" i="5"/>
  <c r="P28" i="5"/>
  <c r="P235" i="5"/>
  <c r="P320" i="5"/>
  <c r="P30" i="5"/>
  <c r="P164" i="5"/>
  <c r="P169" i="5"/>
  <c r="P205" i="5"/>
  <c r="P156" i="5"/>
  <c r="P213" i="5"/>
  <c r="P66" i="5"/>
  <c r="P45" i="5"/>
  <c r="P304" i="5"/>
  <c r="P337" i="5"/>
  <c r="P72" i="5"/>
  <c r="P113" i="5"/>
  <c r="P180" i="5"/>
  <c r="P185" i="5"/>
  <c r="P251" i="5"/>
  <c r="P241" i="5"/>
  <c r="P25" i="5"/>
  <c r="P158" i="5"/>
  <c r="P167" i="5"/>
  <c r="P179" i="5"/>
  <c r="P76" i="5"/>
  <c r="P134" i="5"/>
  <c r="P184" i="5"/>
  <c r="P212" i="5"/>
  <c r="P231" i="5"/>
  <c r="P313" i="5"/>
  <c r="P311" i="5"/>
  <c r="P124" i="5"/>
  <c r="P94" i="5"/>
  <c r="P91" i="5"/>
  <c r="P60" i="5"/>
  <c r="P141" i="5"/>
  <c r="P211" i="5"/>
  <c r="P306" i="5"/>
  <c r="P27" i="5"/>
  <c r="P318" i="5"/>
  <c r="P220" i="5"/>
  <c r="P326" i="5"/>
  <c r="O299" i="5"/>
  <c r="O137" i="5"/>
  <c r="O97" i="5"/>
  <c r="O65" i="5"/>
  <c r="O56" i="5"/>
  <c r="O336" i="5"/>
  <c r="O260" i="5"/>
  <c r="O167" i="5"/>
  <c r="O266" i="5"/>
  <c r="O59" i="5"/>
  <c r="O144" i="5"/>
  <c r="O236" i="5"/>
  <c r="O301" i="5"/>
  <c r="O106" i="5"/>
  <c r="O269" i="5"/>
  <c r="O82" i="5"/>
  <c r="O196" i="5"/>
  <c r="O300" i="5"/>
  <c r="O242" i="5"/>
  <c r="O109" i="5"/>
  <c r="O214" i="5"/>
  <c r="O281" i="5"/>
  <c r="O240" i="5"/>
  <c r="O27" i="5"/>
  <c r="O91" i="5"/>
  <c r="O256" i="5"/>
  <c r="O264" i="5"/>
  <c r="O249" i="5"/>
  <c r="O143" i="5"/>
  <c r="O164" i="5"/>
  <c r="O149" i="5"/>
  <c r="O145" i="5"/>
  <c r="O21" i="5"/>
  <c r="O248" i="5"/>
  <c r="O158" i="5"/>
  <c r="O136" i="5"/>
  <c r="O308" i="5"/>
  <c r="O134" i="5"/>
  <c r="O273" i="5"/>
  <c r="O223" i="5"/>
  <c r="O327" i="5"/>
  <c r="O306" i="5"/>
  <c r="O231" i="5"/>
  <c r="O68" i="5"/>
  <c r="O329" i="5"/>
  <c r="O307" i="5"/>
  <c r="O288" i="5"/>
  <c r="O53" i="5"/>
  <c r="O286" i="5"/>
  <c r="O243" i="5"/>
  <c r="O228" i="5"/>
  <c r="O26" i="5"/>
  <c r="O275" i="5"/>
  <c r="O195" i="5"/>
  <c r="O245" i="5"/>
  <c r="O239" i="5"/>
  <c r="O83" i="5"/>
  <c r="O62" i="5"/>
  <c r="O124" i="5"/>
  <c r="O79" i="5"/>
  <c r="O220" i="5"/>
  <c r="O210" i="5"/>
  <c r="O206" i="5"/>
  <c r="O157" i="5"/>
  <c r="O176" i="5"/>
  <c r="O153" i="5"/>
  <c r="O101" i="5"/>
  <c r="O169" i="5"/>
  <c r="O224" i="5"/>
  <c r="O75" i="5"/>
  <c r="O227" i="5"/>
  <c r="O251" i="5"/>
  <c r="O254" i="5"/>
  <c r="O99" i="5"/>
  <c r="O278" i="5"/>
  <c r="O198" i="5"/>
  <c r="O172" i="5"/>
  <c r="O272" i="5"/>
  <c r="O165" i="5"/>
  <c r="O139" i="5"/>
  <c r="O151" i="5"/>
  <c r="O270" i="5"/>
  <c r="O180" i="5"/>
  <c r="O208" i="5"/>
  <c r="O193" i="5"/>
  <c r="O241" i="5"/>
  <c r="O171" i="5"/>
  <c r="O155" i="5"/>
  <c r="O226" i="5"/>
  <c r="O166" i="5"/>
  <c r="O41" i="5"/>
  <c r="O202" i="5"/>
  <c r="O46" i="5"/>
  <c r="O314" i="5"/>
  <c r="O311" i="5"/>
  <c r="O290" i="5"/>
  <c r="O161" i="5"/>
  <c r="O255" i="5"/>
  <c r="O156" i="5"/>
  <c r="O90" i="5"/>
  <c r="O216" i="5"/>
  <c r="O55" i="5"/>
  <c r="O105" i="5"/>
  <c r="O95" i="5"/>
  <c r="O271" i="5"/>
  <c r="O293" i="5"/>
  <c r="O247" i="5"/>
  <c r="O115" i="5"/>
  <c r="O71" i="5"/>
  <c r="O194" i="5"/>
  <c r="O108" i="5"/>
  <c r="O86" i="5"/>
  <c r="O47" i="5"/>
  <c r="O192" i="5"/>
  <c r="O110" i="5"/>
  <c r="O142" i="5"/>
  <c r="O28" i="5"/>
  <c r="O179" i="5"/>
  <c r="O174" i="5"/>
  <c r="O186" i="5"/>
  <c r="O113" i="5"/>
  <c r="O338" i="5"/>
  <c r="O94" i="5"/>
  <c r="O237" i="5"/>
  <c r="O170" i="5"/>
  <c r="O335" i="5"/>
  <c r="O250" i="5"/>
  <c r="O204" i="5"/>
  <c r="O313" i="5"/>
  <c r="O191" i="5"/>
  <c r="O200" i="5"/>
  <c r="O317" i="5"/>
  <c r="O147" i="5"/>
  <c r="O230" i="5"/>
  <c r="O297" i="5"/>
  <c r="O337" i="5"/>
  <c r="O63" i="5"/>
  <c r="O303" i="5"/>
  <c r="O123" i="5"/>
  <c r="O104" i="5"/>
  <c r="O257" i="5"/>
  <c r="O117" i="5"/>
  <c r="O84" i="5"/>
  <c r="O31" i="5"/>
  <c r="O309" i="5"/>
  <c r="O96" i="5"/>
  <c r="O72" i="5"/>
  <c r="O37" i="5"/>
  <c r="O291" i="5"/>
  <c r="O29" i="5"/>
  <c r="O221" i="5"/>
  <c r="O23" i="5"/>
  <c r="O322" i="5"/>
  <c r="O310" i="5"/>
  <c r="O268" i="5"/>
  <c r="O321" i="5"/>
  <c r="O219" i="5"/>
  <c r="O215" i="5"/>
  <c r="O265" i="5"/>
  <c r="O333" i="5"/>
  <c r="O187" i="5"/>
  <c r="O274" i="5"/>
  <c r="O280" i="5"/>
  <c r="O116" i="5"/>
  <c r="O77" i="5"/>
  <c r="O112" i="5"/>
  <c r="O218" i="5"/>
  <c r="O246" i="5"/>
  <c r="O140" i="5"/>
  <c r="O125" i="5"/>
  <c r="O114" i="5"/>
  <c r="O258" i="5"/>
  <c r="O212" i="5"/>
  <c r="O225" i="5"/>
  <c r="O197" i="5"/>
  <c r="O262" i="5"/>
  <c r="O159" i="5"/>
  <c r="O324" i="5"/>
  <c r="O330" i="5"/>
  <c r="O168" i="5"/>
  <c r="O292" i="5"/>
  <c r="O135" i="5"/>
  <c r="O183" i="5"/>
  <c r="O178" i="5"/>
  <c r="O88" i="5"/>
  <c r="O320" i="5"/>
  <c r="O244" i="5"/>
  <c r="O318" i="5"/>
  <c r="O35" i="5"/>
  <c r="O146" i="5"/>
  <c r="O148" i="5"/>
  <c r="O234" i="5"/>
  <c r="O138" i="5"/>
  <c r="O184" i="5"/>
  <c r="O133" i="5"/>
  <c r="O277" i="5"/>
  <c r="O118" i="5"/>
  <c r="O259" i="5"/>
  <c r="O22" i="5"/>
  <c r="O132" i="5"/>
  <c r="O89" i="5"/>
  <c r="O235" i="5"/>
  <c r="O34" i="5"/>
  <c r="O287" i="5"/>
  <c r="O150" i="5"/>
  <c r="O282" i="5"/>
  <c r="O339" i="5"/>
  <c r="O173" i="5"/>
  <c r="O66" i="5"/>
  <c r="O261" i="5"/>
  <c r="O177" i="5"/>
  <c r="O44" i="5"/>
  <c r="O163" i="5"/>
  <c r="O232" i="5"/>
  <c r="O189" i="5"/>
  <c r="O126" i="5"/>
  <c r="O252" i="5"/>
  <c r="O39" i="5"/>
  <c r="O30" i="5"/>
  <c r="O233" i="5"/>
  <c r="O201" i="5"/>
  <c r="O205" i="5"/>
  <c r="O102" i="5"/>
  <c r="O111" i="5"/>
  <c r="O175" i="5"/>
  <c r="O52" i="5"/>
  <c r="O152" i="5"/>
  <c r="O154" i="5"/>
  <c r="O100" i="5"/>
  <c r="O61" i="5"/>
  <c r="O298" i="5"/>
  <c r="O51" i="5"/>
  <c r="O130" i="5"/>
  <c r="O48" i="5"/>
  <c r="O67" i="5"/>
  <c r="O87" i="5"/>
  <c r="O92" i="5"/>
  <c r="O182" i="5"/>
  <c r="O326" i="5"/>
  <c r="O119" i="5"/>
  <c r="O103" i="5"/>
  <c r="O328" i="5"/>
  <c r="O76" i="5"/>
  <c r="O253" i="5"/>
  <c r="O43" i="5"/>
  <c r="O305" i="5"/>
  <c r="O78" i="5"/>
  <c r="O238" i="5"/>
  <c r="O49" i="5"/>
  <c r="O190" i="5"/>
  <c r="O38" i="5"/>
  <c r="O316" i="5"/>
  <c r="O98" i="5"/>
  <c r="O279" i="5"/>
  <c r="O302" i="5"/>
  <c r="O188" i="5"/>
  <c r="O69" i="5"/>
  <c r="O107" i="5"/>
  <c r="O319" i="5"/>
  <c r="O312" i="5"/>
  <c r="O129" i="5"/>
  <c r="O199" i="5"/>
  <c r="O93" i="5"/>
  <c r="O284" i="5"/>
  <c r="O128" i="5"/>
  <c r="O57" i="5"/>
  <c r="O213" i="5"/>
  <c r="O295" i="5"/>
  <c r="O58" i="5"/>
  <c r="O45" i="5"/>
  <c r="O331" i="5"/>
  <c r="O209" i="5"/>
  <c r="O181" i="5"/>
  <c r="O263" i="5"/>
  <c r="O122" i="5"/>
  <c r="O141" i="5"/>
  <c r="O33" i="5"/>
  <c r="O162" i="5"/>
  <c r="O222" i="5"/>
  <c r="O304" i="5"/>
  <c r="O285" i="5"/>
  <c r="O294" i="5"/>
  <c r="O323" i="5"/>
  <c r="O131" i="5"/>
  <c r="O42" i="5"/>
  <c r="O32" i="5"/>
  <c r="O289" i="5"/>
  <c r="O203" i="5"/>
  <c r="O80" i="5"/>
  <c r="O24" i="5"/>
  <c r="O50" i="5"/>
  <c r="O127" i="5"/>
  <c r="O54" i="5"/>
  <c r="O276" i="5"/>
  <c r="O283" i="5"/>
  <c r="O217" i="5"/>
  <c r="O85" i="5"/>
  <c r="O64" i="5"/>
  <c r="O120" i="5"/>
  <c r="O296" i="5"/>
  <c r="O160" i="5"/>
  <c r="O315" i="5"/>
  <c r="O73" i="5"/>
  <c r="O36" i="5"/>
  <c r="O325" i="5"/>
  <c r="O207" i="5"/>
  <c r="O60" i="5"/>
  <c r="O81" i="5"/>
  <c r="O334" i="5"/>
  <c r="O229" i="5"/>
  <c r="O332" i="5"/>
  <c r="O74" i="5"/>
  <c r="O121" i="5"/>
  <c r="O40" i="5"/>
  <c r="O25" i="5"/>
  <c r="O70" i="5"/>
  <c r="O211" i="5"/>
  <c r="O267" i="5"/>
  <c r="O185" i="5"/>
  <c r="O7" i="5"/>
  <c r="E6" i="5" s="1"/>
  <c r="E9" i="5" s="1"/>
  <c r="E10" i="5" s="1"/>
  <c r="P18" i="3"/>
  <c r="O18" i="5"/>
  <c r="Q18" i="5"/>
  <c r="O18" i="3"/>
  <c r="P18" i="5"/>
  <c r="Q18" i="3"/>
  <c r="E4" i="5" l="1"/>
  <c r="E5" i="5"/>
  <c r="E4" i="3"/>
  <c r="E5" i="3"/>
  <c r="M110" i="5" l="1"/>
  <c r="M81" i="5"/>
  <c r="M37" i="5"/>
  <c r="M310" i="5"/>
  <c r="M217" i="5"/>
  <c r="M63" i="5"/>
  <c r="M253" i="5"/>
  <c r="M138" i="5"/>
  <c r="M181" i="5"/>
  <c r="M71" i="5"/>
  <c r="M306" i="5"/>
  <c r="M236" i="5"/>
  <c r="M87" i="5"/>
  <c r="M212" i="5"/>
  <c r="M57" i="5"/>
  <c r="M326" i="5"/>
  <c r="M276" i="5"/>
  <c r="M91" i="5"/>
  <c r="M35" i="5"/>
  <c r="M180" i="5"/>
  <c r="M328" i="5"/>
  <c r="M262" i="5"/>
  <c r="M85" i="5"/>
  <c r="M45" i="5"/>
  <c r="M173" i="5"/>
  <c r="M297" i="5"/>
  <c r="M247" i="5"/>
  <c r="M260" i="5"/>
  <c r="V19" i="5"/>
  <c r="M101" i="5"/>
  <c r="M248" i="5"/>
  <c r="M30" i="5"/>
  <c r="M243" i="5"/>
  <c r="M149" i="5"/>
  <c r="M250" i="5"/>
  <c r="M27" i="5"/>
  <c r="M307" i="5"/>
  <c r="M185" i="5"/>
  <c r="M38" i="5"/>
  <c r="M84" i="5"/>
  <c r="M205" i="5"/>
  <c r="M313" i="5"/>
  <c r="M232" i="5"/>
  <c r="M157" i="5"/>
  <c r="M290" i="5"/>
  <c r="M174" i="5"/>
  <c r="M127" i="5"/>
  <c r="M338" i="5"/>
  <c r="M227" i="5"/>
  <c r="M147" i="5"/>
  <c r="M143" i="5"/>
  <c r="M66" i="5"/>
  <c r="M237" i="5"/>
  <c r="M282" i="5"/>
  <c r="M221" i="5"/>
  <c r="V24" i="5"/>
  <c r="M275" i="5"/>
  <c r="M70" i="5"/>
  <c r="M52" i="5"/>
  <c r="M108" i="5"/>
  <c r="M239" i="5"/>
  <c r="M317" i="5"/>
  <c r="M278" i="5"/>
  <c r="M295" i="5"/>
  <c r="M261" i="5"/>
  <c r="M337" i="5"/>
  <c r="V5" i="5"/>
  <c r="M98" i="5"/>
  <c r="M130" i="5"/>
  <c r="V15" i="5"/>
  <c r="M279" i="5"/>
  <c r="M92" i="5"/>
  <c r="M189" i="5"/>
  <c r="M59" i="5"/>
  <c r="M83" i="5"/>
  <c r="M184" i="5"/>
  <c r="M323" i="5"/>
  <c r="M201" i="5"/>
  <c r="M163" i="5"/>
  <c r="M40" i="5"/>
  <c r="M100" i="5"/>
  <c r="M272" i="5"/>
  <c r="M164" i="5"/>
  <c r="M109" i="5"/>
  <c r="M76" i="5"/>
  <c r="M131" i="5"/>
  <c r="M218" i="5"/>
  <c r="M150" i="5"/>
  <c r="M186" i="5"/>
  <c r="M233" i="5"/>
  <c r="M322" i="5"/>
  <c r="M86" i="5"/>
  <c r="M268" i="5"/>
  <c r="M34" i="5"/>
  <c r="M72" i="5"/>
  <c r="M64" i="5"/>
  <c r="M114" i="5"/>
  <c r="M208" i="5"/>
  <c r="M197" i="5"/>
  <c r="V7" i="5"/>
  <c r="M50" i="5"/>
  <c r="V9" i="5"/>
  <c r="M153" i="5"/>
  <c r="M210" i="5"/>
  <c r="M134" i="5"/>
  <c r="M28" i="5"/>
  <c r="M271" i="5"/>
  <c r="M168" i="5"/>
  <c r="M333" i="5"/>
  <c r="M267" i="5"/>
  <c r="M284" i="5"/>
  <c r="M154" i="5"/>
  <c r="M222" i="5"/>
  <c r="M95" i="5"/>
  <c r="M90" i="5"/>
  <c r="M119" i="5"/>
  <c r="M196" i="5"/>
  <c r="M277" i="5"/>
  <c r="M207" i="5"/>
  <c r="M172" i="5"/>
  <c r="M211" i="5"/>
  <c r="M258" i="5"/>
  <c r="M54" i="5"/>
  <c r="M302" i="5"/>
  <c r="M219" i="5"/>
  <c r="M133" i="5"/>
  <c r="M47" i="5"/>
  <c r="M75" i="5"/>
  <c r="M176" i="5"/>
  <c r="M139" i="5"/>
  <c r="M312" i="5"/>
  <c r="V21" i="5"/>
  <c r="M21" i="5"/>
  <c r="M80" i="5"/>
  <c r="M99" i="5"/>
  <c r="M183" i="5"/>
  <c r="M135" i="5"/>
  <c r="M117" i="5"/>
  <c r="M265" i="5"/>
  <c r="M274" i="5"/>
  <c r="M141" i="5"/>
  <c r="M202" i="5"/>
  <c r="M187" i="5"/>
  <c r="M137" i="5"/>
  <c r="M203" i="5"/>
  <c r="M303" i="5"/>
  <c r="M199" i="5"/>
  <c r="M73" i="5"/>
  <c r="M82" i="5"/>
  <c r="M225" i="5"/>
  <c r="M318" i="5"/>
  <c r="M245" i="5"/>
  <c r="M161" i="5"/>
  <c r="V35" i="5"/>
  <c r="M238" i="5"/>
  <c r="M339" i="5"/>
  <c r="V3" i="5"/>
  <c r="M224" i="5"/>
  <c r="V25" i="5"/>
  <c r="M136" i="5"/>
  <c r="M118" i="5"/>
  <c r="M270" i="5"/>
  <c r="V8" i="5"/>
  <c r="M25" i="5"/>
  <c r="M294" i="5"/>
  <c r="M336" i="5"/>
  <c r="M289" i="5"/>
  <c r="M160" i="5"/>
  <c r="M288" i="5"/>
  <c r="M259" i="5"/>
  <c r="M241" i="5"/>
  <c r="M23" i="5"/>
  <c r="M53" i="5"/>
  <c r="M49" i="5"/>
  <c r="M107" i="5"/>
  <c r="M67" i="5"/>
  <c r="M155" i="5"/>
  <c r="M193" i="5"/>
  <c r="M102" i="5"/>
  <c r="M246" i="5"/>
  <c r="M292" i="5"/>
  <c r="V34" i="5"/>
  <c r="M123" i="5"/>
  <c r="V30" i="5"/>
  <c r="M206" i="5"/>
  <c r="M311" i="5"/>
  <c r="M200" i="5"/>
  <c r="M269" i="5"/>
  <c r="M78" i="5"/>
  <c r="M309" i="5"/>
  <c r="M335" i="5"/>
  <c r="M228" i="5"/>
  <c r="M145" i="5"/>
  <c r="M69" i="5"/>
  <c r="M94" i="5"/>
  <c r="M287" i="5"/>
  <c r="M142" i="5"/>
  <c r="M151" i="5"/>
  <c r="V28" i="5"/>
  <c r="M214" i="5"/>
  <c r="M281" i="5"/>
  <c r="M331" i="5"/>
  <c r="M89" i="5"/>
  <c r="M327" i="5"/>
  <c r="M166" i="5"/>
  <c r="M39" i="5"/>
  <c r="M316" i="5"/>
  <c r="M291" i="5"/>
  <c r="M213" i="5"/>
  <c r="M257" i="5"/>
  <c r="M158" i="5"/>
  <c r="M65" i="5"/>
  <c r="M167" i="5"/>
  <c r="M329" i="5"/>
  <c r="M204" i="5"/>
  <c r="M144" i="5"/>
  <c r="V12" i="5"/>
  <c r="M226" i="5"/>
  <c r="M175" i="5"/>
  <c r="M68" i="5"/>
  <c r="V6" i="5"/>
  <c r="V33" i="5"/>
  <c r="M112" i="5"/>
  <c r="M121" i="5"/>
  <c r="M31" i="5"/>
  <c r="M103" i="5"/>
  <c r="M301" i="5"/>
  <c r="M194" i="5"/>
  <c r="M178" i="5"/>
  <c r="V4" i="5"/>
  <c r="M125" i="5"/>
  <c r="M79" i="5"/>
  <c r="M330" i="5"/>
  <c r="M255" i="5"/>
  <c r="M140" i="5"/>
  <c r="M220" i="5"/>
  <c r="M308" i="5"/>
  <c r="M304" i="5"/>
  <c r="M120" i="5"/>
  <c r="M41" i="5"/>
  <c r="M334" i="5"/>
  <c r="M192" i="5"/>
  <c r="V13" i="5"/>
  <c r="M48" i="5"/>
  <c r="M182" i="5"/>
  <c r="M170" i="5"/>
  <c r="M126" i="5"/>
  <c r="M195" i="5"/>
  <c r="M116" i="5"/>
  <c r="M61" i="5"/>
  <c r="V29" i="5"/>
  <c r="M266" i="5"/>
  <c r="M319" i="5"/>
  <c r="M252" i="5"/>
  <c r="M44" i="5"/>
  <c r="M198" i="5"/>
  <c r="M215" i="5"/>
  <c r="V20" i="5"/>
  <c r="M283" i="5"/>
  <c r="M152" i="5"/>
  <c r="M77" i="5"/>
  <c r="M148" i="5"/>
  <c r="M231" i="5"/>
  <c r="M129" i="5"/>
  <c r="M235" i="5"/>
  <c r="M171" i="5"/>
  <c r="M156" i="5"/>
  <c r="M88" i="5"/>
  <c r="M165" i="5"/>
  <c r="M177" i="5"/>
  <c r="V10" i="5"/>
  <c r="M240" i="5"/>
  <c r="M305" i="5"/>
  <c r="V32" i="5"/>
  <c r="M96" i="5"/>
  <c r="M315" i="5"/>
  <c r="M209" i="5"/>
  <c r="M296" i="5"/>
  <c r="M42" i="5"/>
  <c r="M320" i="5"/>
  <c r="M22" i="5"/>
  <c r="M293" i="5"/>
  <c r="M179" i="5"/>
  <c r="V14" i="5"/>
  <c r="M254" i="5"/>
  <c r="M128" i="5"/>
  <c r="M60" i="5"/>
  <c r="M115" i="5"/>
  <c r="M146" i="5"/>
  <c r="M300" i="5"/>
  <c r="M162" i="5"/>
  <c r="M285" i="5"/>
  <c r="M190" i="5"/>
  <c r="V2" i="5"/>
  <c r="M74" i="5"/>
  <c r="M111" i="5"/>
  <c r="V31" i="5"/>
  <c r="M299" i="5"/>
  <c r="M244" i="5"/>
  <c r="M242" i="5"/>
  <c r="M58" i="5"/>
  <c r="M106" i="5"/>
  <c r="M251" i="5"/>
  <c r="V18" i="5"/>
  <c r="M62" i="5"/>
  <c r="M32" i="5"/>
  <c r="V16" i="5"/>
  <c r="M325" i="5"/>
  <c r="M298" i="5"/>
  <c r="M273" i="5"/>
  <c r="M223" i="5"/>
  <c r="M56" i="5"/>
  <c r="M188" i="5"/>
  <c r="M36" i="5"/>
  <c r="M286" i="5"/>
  <c r="M159" i="5"/>
  <c r="M29" i="5"/>
  <c r="M324" i="5"/>
  <c r="M169" i="5"/>
  <c r="V27" i="5"/>
  <c r="V26" i="5"/>
  <c r="V11" i="5"/>
  <c r="M321" i="5"/>
  <c r="M314" i="5"/>
  <c r="M263" i="5"/>
  <c r="M216" i="5"/>
  <c r="M46" i="5"/>
  <c r="M55" i="5"/>
  <c r="M332" i="5"/>
  <c r="M280" i="5"/>
  <c r="M191" i="5"/>
  <c r="M97" i="5"/>
  <c r="M113" i="5"/>
  <c r="M132" i="5"/>
  <c r="V17" i="5"/>
  <c r="M264" i="5"/>
  <c r="M124" i="5"/>
  <c r="M234" i="5"/>
  <c r="M105" i="5"/>
  <c r="V22" i="5"/>
  <c r="M122" i="5"/>
  <c r="M229" i="5"/>
  <c r="M249" i="5"/>
  <c r="M104" i="5"/>
  <c r="M51" i="5"/>
  <c r="M93" i="5"/>
  <c r="M230" i="5"/>
  <c r="V23" i="5"/>
  <c r="M256" i="5"/>
  <c r="M24" i="5"/>
  <c r="M43" i="5"/>
  <c r="M26" i="5"/>
  <c r="M33" i="5"/>
  <c r="M224" i="3"/>
  <c r="M309" i="3"/>
  <c r="M34" i="3"/>
  <c r="M281" i="3"/>
  <c r="M165" i="3"/>
  <c r="M99" i="3"/>
  <c r="M125" i="3"/>
  <c r="M338" i="3"/>
  <c r="M202" i="3"/>
  <c r="M182" i="3"/>
  <c r="M137" i="3"/>
  <c r="M115" i="3"/>
  <c r="V33" i="3"/>
  <c r="M299" i="3"/>
  <c r="M122" i="3"/>
  <c r="M79" i="3"/>
  <c r="M63" i="3"/>
  <c r="M51" i="3"/>
  <c r="M268" i="3"/>
  <c r="M239" i="3"/>
  <c r="M142" i="3"/>
  <c r="M84" i="3"/>
  <c r="M53" i="3"/>
  <c r="V35" i="3"/>
  <c r="M302" i="3"/>
  <c r="M164" i="3"/>
  <c r="M105" i="3"/>
  <c r="M89" i="3"/>
  <c r="M256" i="3"/>
  <c r="M257" i="3"/>
  <c r="M162" i="3"/>
  <c r="M118" i="3"/>
  <c r="V8" i="3"/>
  <c r="M37" i="3"/>
  <c r="M57" i="3"/>
  <c r="M186" i="3"/>
  <c r="M320" i="3"/>
  <c r="M77" i="3"/>
  <c r="M26" i="3"/>
  <c r="V10" i="3"/>
  <c r="M240" i="3"/>
  <c r="M52" i="3"/>
  <c r="M43" i="3"/>
  <c r="M117" i="3"/>
  <c r="M50" i="3"/>
  <c r="M326" i="3"/>
  <c r="M292" i="3"/>
  <c r="M253" i="3"/>
  <c r="M166" i="3"/>
  <c r="M108" i="3"/>
  <c r="M109" i="3"/>
  <c r="M323" i="3"/>
  <c r="M258" i="3"/>
  <c r="M124" i="3"/>
  <c r="M98" i="3"/>
  <c r="M58" i="3"/>
  <c r="V34" i="3"/>
  <c r="M254" i="3"/>
  <c r="M171" i="3"/>
  <c r="M120" i="3"/>
  <c r="M121" i="3"/>
  <c r="M32" i="3"/>
  <c r="M204" i="3"/>
  <c r="M211" i="3"/>
  <c r="M221" i="3"/>
  <c r="M94" i="3"/>
  <c r="V26" i="3"/>
  <c r="V25" i="3"/>
  <c r="M314" i="3"/>
  <c r="M229" i="3"/>
  <c r="M74" i="3"/>
  <c r="V20" i="3"/>
  <c r="M329" i="3"/>
  <c r="M290" i="3"/>
  <c r="M207" i="3"/>
  <c r="M169" i="3"/>
  <c r="V12" i="3"/>
  <c r="M236" i="3"/>
  <c r="M255" i="3"/>
  <c r="M153" i="3"/>
  <c r="M339" i="3"/>
  <c r="M67" i="3"/>
  <c r="M251" i="3"/>
  <c r="M300" i="3"/>
  <c r="M30" i="3"/>
  <c r="V6" i="3"/>
  <c r="M321" i="3"/>
  <c r="V4" i="3"/>
  <c r="M46" i="3"/>
  <c r="M27" i="3"/>
  <c r="V29" i="3"/>
  <c r="M228" i="3"/>
  <c r="M225" i="3"/>
  <c r="M174" i="3"/>
  <c r="M123" i="3"/>
  <c r="M301" i="3"/>
  <c r="M38" i="3"/>
  <c r="M275" i="3"/>
  <c r="M157" i="3"/>
  <c r="M91" i="3"/>
  <c r="V18" i="3"/>
  <c r="M330" i="3"/>
  <c r="M192" i="3"/>
  <c r="M176" i="3"/>
  <c r="M136" i="3"/>
  <c r="V2" i="3"/>
  <c r="M272" i="3"/>
  <c r="M269" i="3"/>
  <c r="M178" i="3"/>
  <c r="M145" i="3"/>
  <c r="V23" i="3"/>
  <c r="M35" i="3"/>
  <c r="M324" i="3"/>
  <c r="M265" i="3"/>
  <c r="M133" i="3"/>
  <c r="M147" i="3"/>
  <c r="V5" i="3"/>
  <c r="M29" i="3"/>
  <c r="M234" i="3"/>
  <c r="M195" i="3"/>
  <c r="M96" i="3"/>
  <c r="M60" i="3"/>
  <c r="M218" i="3"/>
  <c r="M328" i="3"/>
  <c r="M78" i="3"/>
  <c r="M285" i="3"/>
  <c r="M334" i="3"/>
  <c r="M289" i="3"/>
  <c r="M197" i="3"/>
  <c r="M249" i="3"/>
  <c r="M274" i="3"/>
  <c r="M308" i="3"/>
  <c r="M85" i="3"/>
  <c r="M23" i="3"/>
  <c r="V30" i="3"/>
  <c r="M312" i="3"/>
  <c r="M279" i="3"/>
  <c r="M188" i="3"/>
  <c r="M160" i="3"/>
  <c r="M68" i="3"/>
  <c r="V28" i="3"/>
  <c r="M284" i="3"/>
  <c r="M247" i="3"/>
  <c r="M158" i="3"/>
  <c r="M100" i="3"/>
  <c r="M73" i="3"/>
  <c r="M315" i="3"/>
  <c r="M250" i="3"/>
  <c r="M116" i="3"/>
  <c r="M90" i="3"/>
  <c r="V24" i="3"/>
  <c r="M48" i="3"/>
  <c r="M294" i="3"/>
  <c r="M114" i="3"/>
  <c r="M71" i="3"/>
  <c r="M55" i="3"/>
  <c r="M335" i="3"/>
  <c r="M260" i="3"/>
  <c r="M237" i="3"/>
  <c r="M134" i="3"/>
  <c r="M76" i="3"/>
  <c r="V13" i="3"/>
  <c r="M45" i="3"/>
  <c r="M293" i="3"/>
  <c r="M156" i="3"/>
  <c r="M97" i="3"/>
  <c r="M75" i="3"/>
  <c r="M227" i="3"/>
  <c r="M49" i="3"/>
  <c r="M69" i="3"/>
  <c r="M278" i="3"/>
  <c r="M183" i="3"/>
  <c r="M154" i="3"/>
  <c r="M64" i="3"/>
  <c r="M283" i="3"/>
  <c r="M113" i="3"/>
  <c r="M282" i="3"/>
  <c r="M318" i="3"/>
  <c r="M303" i="3"/>
  <c r="M232" i="3"/>
  <c r="M243" i="3"/>
  <c r="M138" i="3"/>
  <c r="M95" i="3"/>
  <c r="M72" i="3"/>
  <c r="M24" i="3"/>
  <c r="M220" i="3"/>
  <c r="M219" i="3"/>
  <c r="M167" i="3"/>
  <c r="M110" i="3"/>
  <c r="V27" i="3"/>
  <c r="M42" i="3"/>
  <c r="M273" i="3"/>
  <c r="M149" i="3"/>
  <c r="M83" i="3"/>
  <c r="M59" i="3"/>
  <c r="M21" i="3"/>
  <c r="M246" i="3"/>
  <c r="M214" i="3"/>
  <c r="M112" i="3"/>
  <c r="M93" i="3"/>
  <c r="M36" i="3"/>
  <c r="M295" i="3"/>
  <c r="M209" i="3"/>
  <c r="M200" i="3"/>
  <c r="M86" i="3"/>
  <c r="M333" i="3"/>
  <c r="M22" i="3"/>
  <c r="M306" i="3"/>
  <c r="M213" i="3"/>
  <c r="M66" i="3"/>
  <c r="V15" i="3"/>
  <c r="M187" i="3"/>
  <c r="M287" i="3"/>
  <c r="M313" i="3"/>
  <c r="M196" i="3"/>
  <c r="M226" i="3"/>
  <c r="M179" i="3"/>
  <c r="M244" i="3"/>
  <c r="M146" i="3"/>
  <c r="M222" i="3"/>
  <c r="M261" i="3"/>
  <c r="M311" i="3"/>
  <c r="M44" i="3"/>
  <c r="M305" i="3"/>
  <c r="M266" i="3"/>
  <c r="M191" i="3"/>
  <c r="M131" i="3"/>
  <c r="M56" i="3"/>
  <c r="M304" i="3"/>
  <c r="M277" i="3"/>
  <c r="M180" i="3"/>
  <c r="M152" i="3"/>
  <c r="M62" i="3"/>
  <c r="M47" i="3"/>
  <c r="M276" i="3"/>
  <c r="M245" i="3"/>
  <c r="M150" i="3"/>
  <c r="M92" i="3"/>
  <c r="M61" i="3"/>
  <c r="M322" i="3"/>
  <c r="M310" i="3"/>
  <c r="M172" i="3"/>
  <c r="M128" i="3"/>
  <c r="M101" i="3"/>
  <c r="M264" i="3"/>
  <c r="M259" i="3"/>
  <c r="M170" i="3"/>
  <c r="M144" i="3"/>
  <c r="V21" i="3"/>
  <c r="M39" i="3"/>
  <c r="M316" i="3"/>
  <c r="M263" i="3"/>
  <c r="M230" i="3"/>
  <c r="M127" i="3"/>
  <c r="V3" i="3"/>
  <c r="M177" i="3"/>
  <c r="M286" i="3"/>
  <c r="M143" i="3"/>
  <c r="M140" i="3"/>
  <c r="M139" i="3"/>
  <c r="M111" i="3"/>
  <c r="M193" i="3"/>
  <c r="M173" i="3"/>
  <c r="M33" i="3"/>
  <c r="M199" i="3"/>
  <c r="M40" i="3"/>
  <c r="M280" i="3"/>
  <c r="M41" i="3"/>
  <c r="M210" i="3"/>
  <c r="M185" i="3"/>
  <c r="M155" i="3"/>
  <c r="V11" i="3"/>
  <c r="M208" i="3"/>
  <c r="M241" i="3"/>
  <c r="M130" i="3"/>
  <c r="M87" i="3"/>
  <c r="M70" i="3"/>
  <c r="M28" i="3"/>
  <c r="M212" i="3"/>
  <c r="M217" i="3"/>
  <c r="M223" i="3"/>
  <c r="M102" i="3"/>
  <c r="V31" i="3"/>
  <c r="M307" i="3"/>
  <c r="M242" i="3"/>
  <c r="M231" i="3"/>
  <c r="M82" i="3"/>
  <c r="V22" i="3"/>
  <c r="M337" i="3"/>
  <c r="M298" i="3"/>
  <c r="M215" i="3"/>
  <c r="M184" i="3"/>
  <c r="V17" i="3"/>
  <c r="M327" i="3"/>
  <c r="M252" i="3"/>
  <c r="M235" i="3"/>
  <c r="M198" i="3"/>
  <c r="M163" i="3"/>
  <c r="V14" i="3"/>
  <c r="M80" i="3"/>
  <c r="M201" i="3"/>
  <c r="M319" i="3"/>
  <c r="M168" i="3"/>
  <c r="M325" i="3"/>
  <c r="M119" i="3"/>
  <c r="V9" i="3"/>
  <c r="M103" i="3"/>
  <c r="M233" i="3"/>
  <c r="M205" i="3"/>
  <c r="M270" i="3"/>
  <c r="V16" i="3"/>
  <c r="M267" i="3"/>
  <c r="M81" i="3"/>
  <c r="M148" i="3"/>
  <c r="M151" i="3"/>
  <c r="M331" i="3"/>
  <c r="M132" i="3"/>
  <c r="M296" i="3"/>
  <c r="M141" i="3"/>
  <c r="M336" i="3"/>
  <c r="M190" i="3"/>
  <c r="M238" i="3"/>
  <c r="M129" i="3"/>
  <c r="M106" i="3"/>
  <c r="M271" i="3"/>
  <c r="M175" i="3"/>
  <c r="M291" i="3"/>
  <c r="M135" i="3"/>
  <c r="M25" i="3"/>
  <c r="M159" i="3"/>
  <c r="M88" i="3"/>
  <c r="M65" i="3"/>
  <c r="M181" i="3"/>
  <c r="V19" i="3"/>
  <c r="M203" i="3"/>
  <c r="M248" i="3"/>
  <c r="M194" i="3"/>
  <c r="M288" i="3"/>
  <c r="M54" i="3"/>
  <c r="M317" i="3"/>
  <c r="M104" i="3"/>
  <c r="M297" i="3"/>
  <c r="M161" i="3"/>
  <c r="V7" i="3"/>
  <c r="M262" i="3"/>
  <c r="M332" i="3"/>
  <c r="M126" i="3"/>
  <c r="M216" i="3"/>
  <c r="M189" i="3"/>
  <c r="M31" i="3"/>
  <c r="M206" i="3"/>
  <c r="V32" i="3"/>
  <c r="M107" i="3"/>
  <c r="R42" i="3" l="1"/>
  <c r="N42" i="3"/>
  <c r="R247" i="3"/>
  <c r="N247" i="3"/>
  <c r="N321" i="3"/>
  <c r="R321" i="3"/>
  <c r="R292" i="3"/>
  <c r="N292" i="3"/>
  <c r="R104" i="5"/>
  <c r="N104" i="5"/>
  <c r="R115" i="5"/>
  <c r="N115" i="5"/>
  <c r="N79" i="5"/>
  <c r="R79" i="5"/>
  <c r="N214" i="5"/>
  <c r="R214" i="5"/>
  <c r="N245" i="5"/>
  <c r="R245" i="5"/>
  <c r="N75" i="5"/>
  <c r="R75" i="5"/>
  <c r="R210" i="5"/>
  <c r="N210" i="5"/>
  <c r="N150" i="5"/>
  <c r="R150" i="5"/>
  <c r="R295" i="5"/>
  <c r="N295" i="5"/>
  <c r="N138" i="5"/>
  <c r="R138" i="5"/>
  <c r="N31" i="3"/>
  <c r="R31" i="3"/>
  <c r="N297" i="3"/>
  <c r="R297" i="3"/>
  <c r="R175" i="3"/>
  <c r="N175" i="3"/>
  <c r="N296" i="3"/>
  <c r="R296" i="3"/>
  <c r="N270" i="3"/>
  <c r="R270" i="3"/>
  <c r="N319" i="3"/>
  <c r="R319" i="3"/>
  <c r="N327" i="3"/>
  <c r="R327" i="3"/>
  <c r="N231" i="3"/>
  <c r="R231" i="3"/>
  <c r="N28" i="3"/>
  <c r="R28" i="3"/>
  <c r="N185" i="3"/>
  <c r="R185" i="3"/>
  <c r="N193" i="3"/>
  <c r="R193" i="3"/>
  <c r="N127" i="3"/>
  <c r="R127" i="3"/>
  <c r="R259" i="3"/>
  <c r="N259" i="3"/>
  <c r="R92" i="3"/>
  <c r="N92" i="3"/>
  <c r="N277" i="3"/>
  <c r="R277" i="3"/>
  <c r="R311" i="3"/>
  <c r="N311" i="3"/>
  <c r="N313" i="3"/>
  <c r="R313" i="3"/>
  <c r="R333" i="3"/>
  <c r="N333" i="3"/>
  <c r="R214" i="3"/>
  <c r="N214" i="3"/>
  <c r="N138" i="3"/>
  <c r="R138" i="3"/>
  <c r="N64" i="3"/>
  <c r="R64" i="3"/>
  <c r="N97" i="3"/>
  <c r="R97" i="3"/>
  <c r="N260" i="3"/>
  <c r="R260" i="3"/>
  <c r="R90" i="3"/>
  <c r="N90" i="3"/>
  <c r="N284" i="3"/>
  <c r="R284" i="3"/>
  <c r="N23" i="3"/>
  <c r="R23" i="3"/>
  <c r="R285" i="3"/>
  <c r="N285" i="3"/>
  <c r="R29" i="3"/>
  <c r="N29" i="3"/>
  <c r="N145" i="3"/>
  <c r="R145" i="3"/>
  <c r="N330" i="3"/>
  <c r="R330" i="3"/>
  <c r="R174" i="3"/>
  <c r="N174" i="3"/>
  <c r="N236" i="3"/>
  <c r="R236" i="3"/>
  <c r="R229" i="3"/>
  <c r="N229" i="3"/>
  <c r="N32" i="3"/>
  <c r="R32" i="3"/>
  <c r="N124" i="3"/>
  <c r="R124" i="3"/>
  <c r="N326" i="3"/>
  <c r="R326" i="3"/>
  <c r="R77" i="3"/>
  <c r="N77" i="3"/>
  <c r="N257" i="3"/>
  <c r="R257" i="3"/>
  <c r="R84" i="3"/>
  <c r="N84" i="3"/>
  <c r="R299" i="3"/>
  <c r="N299" i="3"/>
  <c r="N99" i="3"/>
  <c r="R99" i="3"/>
  <c r="N43" i="5"/>
  <c r="R43" i="5"/>
  <c r="R249" i="5"/>
  <c r="N249" i="5"/>
  <c r="N46" i="5"/>
  <c r="R46" i="5"/>
  <c r="N169" i="5"/>
  <c r="R169" i="5"/>
  <c r="R223" i="5"/>
  <c r="N223" i="5"/>
  <c r="N251" i="5"/>
  <c r="R251" i="5"/>
  <c r="N74" i="5"/>
  <c r="R74" i="5"/>
  <c r="N60" i="5"/>
  <c r="R60" i="5"/>
  <c r="R42" i="5"/>
  <c r="N42" i="5"/>
  <c r="N231" i="5"/>
  <c r="R231" i="5"/>
  <c r="N44" i="5"/>
  <c r="R44" i="5"/>
  <c r="N126" i="5"/>
  <c r="R126" i="5"/>
  <c r="N120" i="5"/>
  <c r="R120" i="5"/>
  <c r="N125" i="5"/>
  <c r="R125" i="5"/>
  <c r="N112" i="5"/>
  <c r="R112" i="5"/>
  <c r="R204" i="5"/>
  <c r="N204" i="5"/>
  <c r="N316" i="5"/>
  <c r="R316" i="5"/>
  <c r="N335" i="5"/>
  <c r="R335" i="5"/>
  <c r="N123" i="5"/>
  <c r="R123" i="5"/>
  <c r="R107" i="5"/>
  <c r="N107" i="5"/>
  <c r="R289" i="5"/>
  <c r="N289" i="5"/>
  <c r="R318" i="5"/>
  <c r="N318" i="5"/>
  <c r="R187" i="5"/>
  <c r="N187" i="5"/>
  <c r="N99" i="5"/>
  <c r="R99" i="5"/>
  <c r="R47" i="5"/>
  <c r="N47" i="5"/>
  <c r="N207" i="5"/>
  <c r="R207" i="5"/>
  <c r="N284" i="5"/>
  <c r="R284" i="5"/>
  <c r="R153" i="5"/>
  <c r="N153" i="5"/>
  <c r="N72" i="5"/>
  <c r="R72" i="5"/>
  <c r="R218" i="5"/>
  <c r="N218" i="5"/>
  <c r="N163" i="5"/>
  <c r="R163" i="5"/>
  <c r="N279" i="5"/>
  <c r="R279" i="5"/>
  <c r="R278" i="5"/>
  <c r="N278" i="5"/>
  <c r="R221" i="5"/>
  <c r="N221" i="5"/>
  <c r="N127" i="5"/>
  <c r="R127" i="5"/>
  <c r="R38" i="5"/>
  <c r="N38" i="5"/>
  <c r="N248" i="5"/>
  <c r="R248" i="5"/>
  <c r="R85" i="5"/>
  <c r="N85" i="5"/>
  <c r="N57" i="5"/>
  <c r="R57" i="5"/>
  <c r="R253" i="5"/>
  <c r="N253" i="5"/>
  <c r="N168" i="3"/>
  <c r="R168" i="3"/>
  <c r="R22" i="3"/>
  <c r="N22" i="3"/>
  <c r="N234" i="3"/>
  <c r="R234" i="3"/>
  <c r="N162" i="3"/>
  <c r="R162" i="3"/>
  <c r="R111" i="5"/>
  <c r="N111" i="5"/>
  <c r="N291" i="5"/>
  <c r="R291" i="5"/>
  <c r="N326" i="5"/>
  <c r="R326" i="5"/>
  <c r="N189" i="3"/>
  <c r="R189" i="3"/>
  <c r="N104" i="3"/>
  <c r="R104" i="3"/>
  <c r="R181" i="3"/>
  <c r="N181" i="3"/>
  <c r="N271" i="3"/>
  <c r="R271" i="3"/>
  <c r="N132" i="3"/>
  <c r="R132" i="3"/>
  <c r="N205" i="3"/>
  <c r="R205" i="3"/>
  <c r="N201" i="3"/>
  <c r="R201" i="3"/>
  <c r="N242" i="3"/>
  <c r="R242" i="3"/>
  <c r="N70" i="3"/>
  <c r="R70" i="3"/>
  <c r="R210" i="3"/>
  <c r="N210" i="3"/>
  <c r="N111" i="3"/>
  <c r="R111" i="3"/>
  <c r="R230" i="3"/>
  <c r="N230" i="3"/>
  <c r="N264" i="3"/>
  <c r="R264" i="3"/>
  <c r="N150" i="3"/>
  <c r="R150" i="3"/>
  <c r="N304" i="3"/>
  <c r="R304" i="3"/>
  <c r="R261" i="3"/>
  <c r="N261" i="3"/>
  <c r="R287" i="3"/>
  <c r="N287" i="3"/>
  <c r="R86" i="3"/>
  <c r="N86" i="3"/>
  <c r="N246" i="3"/>
  <c r="R246" i="3"/>
  <c r="N110" i="3"/>
  <c r="R110" i="3"/>
  <c r="N243" i="3"/>
  <c r="R243" i="3"/>
  <c r="N154" i="3"/>
  <c r="R154" i="3"/>
  <c r="N156" i="3"/>
  <c r="R156" i="3"/>
  <c r="N335" i="3"/>
  <c r="R335" i="3"/>
  <c r="R116" i="3"/>
  <c r="N116" i="3"/>
  <c r="N85" i="3"/>
  <c r="R85" i="3"/>
  <c r="N78" i="3"/>
  <c r="R78" i="3"/>
  <c r="R178" i="3"/>
  <c r="N178" i="3"/>
  <c r="N225" i="3"/>
  <c r="R225" i="3"/>
  <c r="N30" i="3"/>
  <c r="R30" i="3"/>
  <c r="R314" i="3"/>
  <c r="N314" i="3"/>
  <c r="N121" i="3"/>
  <c r="R121" i="3"/>
  <c r="N258" i="3"/>
  <c r="R258" i="3"/>
  <c r="N50" i="3"/>
  <c r="R50" i="3"/>
  <c r="N320" i="3"/>
  <c r="R320" i="3"/>
  <c r="N256" i="3"/>
  <c r="R256" i="3"/>
  <c r="N142" i="3"/>
  <c r="R142" i="3"/>
  <c r="N165" i="3"/>
  <c r="R165" i="3"/>
  <c r="N24" i="5"/>
  <c r="R24" i="5"/>
  <c r="N229" i="5"/>
  <c r="R229" i="5"/>
  <c r="R132" i="5"/>
  <c r="N132" i="5"/>
  <c r="N216" i="5"/>
  <c r="R216" i="5"/>
  <c r="N324" i="5"/>
  <c r="R324" i="5"/>
  <c r="R273" i="5"/>
  <c r="N273" i="5"/>
  <c r="R106" i="5"/>
  <c r="N106" i="5"/>
  <c r="R128" i="5"/>
  <c r="N128" i="5"/>
  <c r="R296" i="5"/>
  <c r="N296" i="5"/>
  <c r="N177" i="5"/>
  <c r="R177" i="5"/>
  <c r="R148" i="5"/>
  <c r="N148" i="5"/>
  <c r="N252" i="5"/>
  <c r="R252" i="5"/>
  <c r="N170" i="5"/>
  <c r="R170" i="5"/>
  <c r="N304" i="5"/>
  <c r="R304" i="5"/>
  <c r="N329" i="5"/>
  <c r="R329" i="5"/>
  <c r="R39" i="5"/>
  <c r="N39" i="5"/>
  <c r="R151" i="5"/>
  <c r="N151" i="5"/>
  <c r="N309" i="5"/>
  <c r="R309" i="5"/>
  <c r="R49" i="5"/>
  <c r="N49" i="5"/>
  <c r="N336" i="5"/>
  <c r="R336" i="5"/>
  <c r="N224" i="5"/>
  <c r="R224" i="5"/>
  <c r="N225" i="5"/>
  <c r="R225" i="5"/>
  <c r="N202" i="5"/>
  <c r="R202" i="5"/>
  <c r="R80" i="5"/>
  <c r="N80" i="5"/>
  <c r="R133" i="5"/>
  <c r="N133" i="5"/>
  <c r="R277" i="5"/>
  <c r="N277" i="5"/>
  <c r="N267" i="5"/>
  <c r="R267" i="5"/>
  <c r="N34" i="5"/>
  <c r="R34" i="5"/>
  <c r="N131" i="5"/>
  <c r="R131" i="5"/>
  <c r="N201" i="5"/>
  <c r="R201" i="5"/>
  <c r="N317" i="5"/>
  <c r="R317" i="5"/>
  <c r="N282" i="5"/>
  <c r="R282" i="5"/>
  <c r="N174" i="5"/>
  <c r="R174" i="5"/>
  <c r="N185" i="5"/>
  <c r="R185" i="5"/>
  <c r="R101" i="5"/>
  <c r="N101" i="5"/>
  <c r="N262" i="5"/>
  <c r="R262" i="5"/>
  <c r="N212" i="5"/>
  <c r="R212" i="5"/>
  <c r="R63" i="5"/>
  <c r="N63" i="5"/>
  <c r="N203" i="3"/>
  <c r="R203" i="3"/>
  <c r="N252" i="3"/>
  <c r="R252" i="3"/>
  <c r="R170" i="3"/>
  <c r="N170" i="3"/>
  <c r="N112" i="3"/>
  <c r="R112" i="3"/>
  <c r="N237" i="3"/>
  <c r="R237" i="3"/>
  <c r="N192" i="3"/>
  <c r="R192" i="3"/>
  <c r="N98" i="3"/>
  <c r="R98" i="3"/>
  <c r="N26" i="5"/>
  <c r="R26" i="5"/>
  <c r="N56" i="5"/>
  <c r="R56" i="5"/>
  <c r="N129" i="5"/>
  <c r="R129" i="5"/>
  <c r="N121" i="5"/>
  <c r="R121" i="5"/>
  <c r="R160" i="5"/>
  <c r="N160" i="5"/>
  <c r="N183" i="5"/>
  <c r="R183" i="5"/>
  <c r="N30" i="5"/>
  <c r="R30" i="5"/>
  <c r="R317" i="3"/>
  <c r="N317" i="3"/>
  <c r="R233" i="3"/>
  <c r="N233" i="3"/>
  <c r="N307" i="3"/>
  <c r="R307" i="3"/>
  <c r="N139" i="3"/>
  <c r="R139" i="3"/>
  <c r="N245" i="3"/>
  <c r="R245" i="3"/>
  <c r="R222" i="3"/>
  <c r="N222" i="3"/>
  <c r="R200" i="3"/>
  <c r="N200" i="3"/>
  <c r="N232" i="3"/>
  <c r="R232" i="3"/>
  <c r="N293" i="3"/>
  <c r="R293" i="3"/>
  <c r="R250" i="3"/>
  <c r="N250" i="3"/>
  <c r="R68" i="3"/>
  <c r="N68" i="3"/>
  <c r="N308" i="3"/>
  <c r="R308" i="3"/>
  <c r="R328" i="3"/>
  <c r="N328" i="3"/>
  <c r="R269" i="3"/>
  <c r="N269" i="3"/>
  <c r="N91" i="3"/>
  <c r="R91" i="3"/>
  <c r="N228" i="3"/>
  <c r="R228" i="3"/>
  <c r="R300" i="3"/>
  <c r="N300" i="3"/>
  <c r="N169" i="3"/>
  <c r="R169" i="3"/>
  <c r="N120" i="3"/>
  <c r="R120" i="3"/>
  <c r="R323" i="3"/>
  <c r="N323" i="3"/>
  <c r="N117" i="3"/>
  <c r="R117" i="3"/>
  <c r="R186" i="3"/>
  <c r="N186" i="3"/>
  <c r="N89" i="3"/>
  <c r="R89" i="3"/>
  <c r="N239" i="3"/>
  <c r="R239" i="3"/>
  <c r="R115" i="3"/>
  <c r="N115" i="3"/>
  <c r="N281" i="3"/>
  <c r="R281" i="3"/>
  <c r="R256" i="5"/>
  <c r="N256" i="5"/>
  <c r="R122" i="5"/>
  <c r="N122" i="5"/>
  <c r="R113" i="5"/>
  <c r="N113" i="5"/>
  <c r="N263" i="5"/>
  <c r="R263" i="5"/>
  <c r="R29" i="5"/>
  <c r="N29" i="5"/>
  <c r="N298" i="5"/>
  <c r="R298" i="5"/>
  <c r="R58" i="5"/>
  <c r="N58" i="5"/>
  <c r="N190" i="5"/>
  <c r="R190" i="5"/>
  <c r="R254" i="5"/>
  <c r="N254" i="5"/>
  <c r="N209" i="5"/>
  <c r="R209" i="5"/>
  <c r="N165" i="5"/>
  <c r="R165" i="5"/>
  <c r="R77" i="5"/>
  <c r="N77" i="5"/>
  <c r="N319" i="5"/>
  <c r="R319" i="5"/>
  <c r="R182" i="5"/>
  <c r="N182" i="5"/>
  <c r="N308" i="5"/>
  <c r="R308" i="5"/>
  <c r="N178" i="5"/>
  <c r="R178" i="5"/>
  <c r="R167" i="5"/>
  <c r="N167" i="5"/>
  <c r="N166" i="5"/>
  <c r="R166" i="5"/>
  <c r="N142" i="5"/>
  <c r="R142" i="5"/>
  <c r="R78" i="5"/>
  <c r="N78" i="5"/>
  <c r="N292" i="5"/>
  <c r="R292" i="5"/>
  <c r="R53" i="5"/>
  <c r="N53" i="5"/>
  <c r="N294" i="5"/>
  <c r="R294" i="5"/>
  <c r="N82" i="5"/>
  <c r="R82" i="5"/>
  <c r="N141" i="5"/>
  <c r="R141" i="5"/>
  <c r="R21" i="5"/>
  <c r="N21" i="5"/>
  <c r="N219" i="5"/>
  <c r="R219" i="5"/>
  <c r="N196" i="5"/>
  <c r="R196" i="5"/>
  <c r="N333" i="5"/>
  <c r="R333" i="5"/>
  <c r="N50" i="5"/>
  <c r="R50" i="5"/>
  <c r="N268" i="5"/>
  <c r="R268" i="5"/>
  <c r="N76" i="5"/>
  <c r="R76" i="5"/>
  <c r="R323" i="5"/>
  <c r="N323" i="5"/>
  <c r="R130" i="5"/>
  <c r="N130" i="5"/>
  <c r="R239" i="5"/>
  <c r="N239" i="5"/>
  <c r="N237" i="5"/>
  <c r="R237" i="5"/>
  <c r="N290" i="5"/>
  <c r="R290" i="5"/>
  <c r="N307" i="5"/>
  <c r="R307" i="5"/>
  <c r="N328" i="5"/>
  <c r="R328" i="5"/>
  <c r="N87" i="5"/>
  <c r="R87" i="5"/>
  <c r="R217" i="5"/>
  <c r="N217" i="5"/>
  <c r="N206" i="3"/>
  <c r="R206" i="3"/>
  <c r="R212" i="3"/>
  <c r="N212" i="3"/>
  <c r="R180" i="3"/>
  <c r="N180" i="3"/>
  <c r="N283" i="3"/>
  <c r="R283" i="3"/>
  <c r="R334" i="3"/>
  <c r="N334" i="3"/>
  <c r="N74" i="3"/>
  <c r="R74" i="3"/>
  <c r="N125" i="3"/>
  <c r="R125" i="3"/>
  <c r="N195" i="5"/>
  <c r="R195" i="5"/>
  <c r="N67" i="5"/>
  <c r="R67" i="5"/>
  <c r="R84" i="5"/>
  <c r="N84" i="5"/>
  <c r="N216" i="3"/>
  <c r="R216" i="3"/>
  <c r="N106" i="3"/>
  <c r="R106" i="3"/>
  <c r="N331" i="3"/>
  <c r="R331" i="3"/>
  <c r="N184" i="3"/>
  <c r="R184" i="3"/>
  <c r="N41" i="3"/>
  <c r="R41" i="3"/>
  <c r="N263" i="3"/>
  <c r="R263" i="3"/>
  <c r="R56" i="3"/>
  <c r="N56" i="3"/>
  <c r="N187" i="3"/>
  <c r="R187" i="3"/>
  <c r="N167" i="3"/>
  <c r="R167" i="3"/>
  <c r="N183" i="3"/>
  <c r="R183" i="3"/>
  <c r="R55" i="3"/>
  <c r="N55" i="3"/>
  <c r="R147" i="3"/>
  <c r="N147" i="3"/>
  <c r="R126" i="3"/>
  <c r="N126" i="3"/>
  <c r="N54" i="3"/>
  <c r="R54" i="3"/>
  <c r="R88" i="3"/>
  <c r="N88" i="3"/>
  <c r="N129" i="3"/>
  <c r="R129" i="3"/>
  <c r="N151" i="3"/>
  <c r="R151" i="3"/>
  <c r="N103" i="3"/>
  <c r="R103" i="3"/>
  <c r="N215" i="3"/>
  <c r="R215" i="3"/>
  <c r="N130" i="3"/>
  <c r="R130" i="3"/>
  <c r="N280" i="3"/>
  <c r="R280" i="3"/>
  <c r="N140" i="3"/>
  <c r="R140" i="3"/>
  <c r="R316" i="3"/>
  <c r="N316" i="3"/>
  <c r="R128" i="3"/>
  <c r="N128" i="3"/>
  <c r="N276" i="3"/>
  <c r="R276" i="3"/>
  <c r="R131" i="3"/>
  <c r="N131" i="3"/>
  <c r="N146" i="3"/>
  <c r="R146" i="3"/>
  <c r="N209" i="3"/>
  <c r="R209" i="3"/>
  <c r="R59" i="3"/>
  <c r="N59" i="3"/>
  <c r="R219" i="3"/>
  <c r="N219" i="3"/>
  <c r="R303" i="3"/>
  <c r="N303" i="3"/>
  <c r="R278" i="3"/>
  <c r="N278" i="3"/>
  <c r="N45" i="3"/>
  <c r="R45" i="3"/>
  <c r="R71" i="3"/>
  <c r="N71" i="3"/>
  <c r="R315" i="3"/>
  <c r="N315" i="3"/>
  <c r="N160" i="3"/>
  <c r="R160" i="3"/>
  <c r="N274" i="3"/>
  <c r="R274" i="3"/>
  <c r="R218" i="3"/>
  <c r="N218" i="3"/>
  <c r="N133" i="3"/>
  <c r="R133" i="3"/>
  <c r="N272" i="3"/>
  <c r="R272" i="3"/>
  <c r="R157" i="3"/>
  <c r="N157" i="3"/>
  <c r="N251" i="3"/>
  <c r="R251" i="3"/>
  <c r="R207" i="3"/>
  <c r="N207" i="3"/>
  <c r="N171" i="3"/>
  <c r="R171" i="3"/>
  <c r="R109" i="3"/>
  <c r="N109" i="3"/>
  <c r="R43" i="3"/>
  <c r="N43" i="3"/>
  <c r="N57" i="3"/>
  <c r="R57" i="3"/>
  <c r="R105" i="3"/>
  <c r="N105" i="3"/>
  <c r="N268" i="3"/>
  <c r="R268" i="3"/>
  <c r="N137" i="3"/>
  <c r="R137" i="3"/>
  <c r="R34" i="3"/>
  <c r="N34" i="3"/>
  <c r="R97" i="5"/>
  <c r="N97" i="5"/>
  <c r="R314" i="5"/>
  <c r="N314" i="5"/>
  <c r="N159" i="5"/>
  <c r="R159" i="5"/>
  <c r="N325" i="5"/>
  <c r="R325" i="5"/>
  <c r="N242" i="5"/>
  <c r="R242" i="5"/>
  <c r="N285" i="5"/>
  <c r="R285" i="5"/>
  <c r="R315" i="5"/>
  <c r="N315" i="5"/>
  <c r="R88" i="5"/>
  <c r="N88" i="5"/>
  <c r="N152" i="5"/>
  <c r="R152" i="5"/>
  <c r="R266" i="5"/>
  <c r="N266" i="5"/>
  <c r="N48" i="5"/>
  <c r="R48" i="5"/>
  <c r="N220" i="5"/>
  <c r="R220" i="5"/>
  <c r="N194" i="5"/>
  <c r="R194" i="5"/>
  <c r="N68" i="5"/>
  <c r="R68" i="5"/>
  <c r="N65" i="5"/>
  <c r="R65" i="5"/>
  <c r="R327" i="5"/>
  <c r="N327" i="5"/>
  <c r="N287" i="5"/>
  <c r="R287" i="5"/>
  <c r="N269" i="5"/>
  <c r="R269" i="5"/>
  <c r="N246" i="5"/>
  <c r="R246" i="5"/>
  <c r="N23" i="5"/>
  <c r="R23" i="5"/>
  <c r="R25" i="5"/>
  <c r="N25" i="5"/>
  <c r="N339" i="5"/>
  <c r="R339" i="5"/>
  <c r="N73" i="5"/>
  <c r="R73" i="5"/>
  <c r="R274" i="5"/>
  <c r="N274" i="5"/>
  <c r="N302" i="5"/>
  <c r="R302" i="5"/>
  <c r="N119" i="5"/>
  <c r="R119" i="5"/>
  <c r="R168" i="5"/>
  <c r="N168" i="5"/>
  <c r="R86" i="5"/>
  <c r="N86" i="5"/>
  <c r="N109" i="5"/>
  <c r="R109" i="5"/>
  <c r="N184" i="5"/>
  <c r="R184" i="5"/>
  <c r="N98" i="5"/>
  <c r="R98" i="5"/>
  <c r="R108" i="5"/>
  <c r="N108" i="5"/>
  <c r="N66" i="5"/>
  <c r="R66" i="5"/>
  <c r="N157" i="5"/>
  <c r="R157" i="5"/>
  <c r="N27" i="5"/>
  <c r="R27" i="5"/>
  <c r="N260" i="5"/>
  <c r="R260" i="5"/>
  <c r="N180" i="5"/>
  <c r="R180" i="5"/>
  <c r="N236" i="5"/>
  <c r="R236" i="5"/>
  <c r="N310" i="5"/>
  <c r="R310" i="5"/>
  <c r="R141" i="3"/>
  <c r="N141" i="3"/>
  <c r="N173" i="3"/>
  <c r="R173" i="3"/>
  <c r="N196" i="3"/>
  <c r="R196" i="3"/>
  <c r="N123" i="3"/>
  <c r="R123" i="3"/>
  <c r="N26" i="3"/>
  <c r="R26" i="3"/>
  <c r="N264" i="5"/>
  <c r="R264" i="5"/>
  <c r="N320" i="5"/>
  <c r="R320" i="5"/>
  <c r="N41" i="5"/>
  <c r="R41" i="5"/>
  <c r="N228" i="5"/>
  <c r="R228" i="5"/>
  <c r="R137" i="5"/>
  <c r="N137" i="5"/>
  <c r="R172" i="5"/>
  <c r="N172" i="5"/>
  <c r="R64" i="5"/>
  <c r="N64" i="5"/>
  <c r="R40" i="5"/>
  <c r="N40" i="5"/>
  <c r="R92" i="5"/>
  <c r="N92" i="5"/>
  <c r="N45" i="5"/>
  <c r="R45" i="5"/>
  <c r="N65" i="3"/>
  <c r="R65" i="3"/>
  <c r="R80" i="3"/>
  <c r="N80" i="3"/>
  <c r="R87" i="3"/>
  <c r="N87" i="3"/>
  <c r="N101" i="3"/>
  <c r="R101" i="3"/>
  <c r="R21" i="3"/>
  <c r="N21" i="3"/>
  <c r="N332" i="3"/>
  <c r="R332" i="3"/>
  <c r="N288" i="3"/>
  <c r="R288" i="3"/>
  <c r="N159" i="3"/>
  <c r="R159" i="3"/>
  <c r="R238" i="3"/>
  <c r="N238" i="3"/>
  <c r="R148" i="3"/>
  <c r="N148" i="3"/>
  <c r="N163" i="3"/>
  <c r="R163" i="3"/>
  <c r="R298" i="3"/>
  <c r="N298" i="3"/>
  <c r="R102" i="3"/>
  <c r="N102" i="3"/>
  <c r="N241" i="3"/>
  <c r="R241" i="3"/>
  <c r="N40" i="3"/>
  <c r="R40" i="3"/>
  <c r="N143" i="3"/>
  <c r="R143" i="3"/>
  <c r="N39" i="3"/>
  <c r="R39" i="3"/>
  <c r="R172" i="3"/>
  <c r="N172" i="3"/>
  <c r="R47" i="3"/>
  <c r="N47" i="3"/>
  <c r="R191" i="3"/>
  <c r="N191" i="3"/>
  <c r="R244" i="3"/>
  <c r="N244" i="3"/>
  <c r="N66" i="3"/>
  <c r="R66" i="3"/>
  <c r="N295" i="3"/>
  <c r="R295" i="3"/>
  <c r="N83" i="3"/>
  <c r="R83" i="3"/>
  <c r="N220" i="3"/>
  <c r="R220" i="3"/>
  <c r="R318" i="3"/>
  <c r="N318" i="3"/>
  <c r="N69" i="3"/>
  <c r="R69" i="3"/>
  <c r="N114" i="3"/>
  <c r="R114" i="3"/>
  <c r="R73" i="3"/>
  <c r="N73" i="3"/>
  <c r="R188" i="3"/>
  <c r="N188" i="3"/>
  <c r="R249" i="3"/>
  <c r="N249" i="3"/>
  <c r="R60" i="3"/>
  <c r="N60" i="3"/>
  <c r="N265" i="3"/>
  <c r="R265" i="3"/>
  <c r="R275" i="3"/>
  <c r="N275" i="3"/>
  <c r="N27" i="3"/>
  <c r="R27" i="3"/>
  <c r="N67" i="3"/>
  <c r="R67" i="3"/>
  <c r="N290" i="3"/>
  <c r="R290" i="3"/>
  <c r="N94" i="3"/>
  <c r="R94" i="3"/>
  <c r="N254" i="3"/>
  <c r="R254" i="3"/>
  <c r="R108" i="3"/>
  <c r="N108" i="3"/>
  <c r="N52" i="3"/>
  <c r="R52" i="3"/>
  <c r="N37" i="3"/>
  <c r="R37" i="3"/>
  <c r="R164" i="3"/>
  <c r="N164" i="3"/>
  <c r="N51" i="3"/>
  <c r="R51" i="3"/>
  <c r="N182" i="3"/>
  <c r="R182" i="3"/>
  <c r="N309" i="3"/>
  <c r="R309" i="3"/>
  <c r="N230" i="5"/>
  <c r="R230" i="5"/>
  <c r="N105" i="5"/>
  <c r="R105" i="5"/>
  <c r="R191" i="5"/>
  <c r="N191" i="5"/>
  <c r="N321" i="5"/>
  <c r="R321" i="5"/>
  <c r="N286" i="5"/>
  <c r="R286" i="5"/>
  <c r="N244" i="5"/>
  <c r="R244" i="5"/>
  <c r="R162" i="5"/>
  <c r="N162" i="5"/>
  <c r="N179" i="5"/>
  <c r="R179" i="5"/>
  <c r="N96" i="5"/>
  <c r="R96" i="5"/>
  <c r="N156" i="5"/>
  <c r="R156" i="5"/>
  <c r="N283" i="5"/>
  <c r="R283" i="5"/>
  <c r="N140" i="5"/>
  <c r="R140" i="5"/>
  <c r="R301" i="5"/>
  <c r="N301" i="5"/>
  <c r="N175" i="5"/>
  <c r="R175" i="5"/>
  <c r="N158" i="5"/>
  <c r="R158" i="5"/>
  <c r="N89" i="5"/>
  <c r="R89" i="5"/>
  <c r="R94" i="5"/>
  <c r="N94" i="5"/>
  <c r="R200" i="5"/>
  <c r="N200" i="5"/>
  <c r="R102" i="5"/>
  <c r="N102" i="5"/>
  <c r="N241" i="5"/>
  <c r="R241" i="5"/>
  <c r="R238" i="5"/>
  <c r="N238" i="5"/>
  <c r="N199" i="5"/>
  <c r="R199" i="5"/>
  <c r="R265" i="5"/>
  <c r="N265" i="5"/>
  <c r="N312" i="5"/>
  <c r="R312" i="5"/>
  <c r="N54" i="5"/>
  <c r="R54" i="5"/>
  <c r="N90" i="5"/>
  <c r="R90" i="5"/>
  <c r="R271" i="5"/>
  <c r="N271" i="5"/>
  <c r="N197" i="5"/>
  <c r="R197" i="5"/>
  <c r="R322" i="5"/>
  <c r="N322" i="5"/>
  <c r="N164" i="5"/>
  <c r="R164" i="5"/>
  <c r="N83" i="5"/>
  <c r="R83" i="5"/>
  <c r="R52" i="5"/>
  <c r="N52" i="5"/>
  <c r="R143" i="5"/>
  <c r="N143" i="5"/>
  <c r="R232" i="5"/>
  <c r="N232" i="5"/>
  <c r="N250" i="5"/>
  <c r="R250" i="5"/>
  <c r="N247" i="5"/>
  <c r="R247" i="5"/>
  <c r="R35" i="5"/>
  <c r="N35" i="5"/>
  <c r="N306" i="5"/>
  <c r="R306" i="5"/>
  <c r="R37" i="5"/>
  <c r="N37" i="5"/>
  <c r="R291" i="3"/>
  <c r="N291" i="3"/>
  <c r="R155" i="3"/>
  <c r="N155" i="3"/>
  <c r="N44" i="3"/>
  <c r="R44" i="3"/>
  <c r="N75" i="3"/>
  <c r="R75" i="3"/>
  <c r="N204" i="3"/>
  <c r="R204" i="3"/>
  <c r="N122" i="3"/>
  <c r="R122" i="3"/>
  <c r="R55" i="5"/>
  <c r="N55" i="5"/>
  <c r="N240" i="5"/>
  <c r="R240" i="5"/>
  <c r="R144" i="5"/>
  <c r="N144" i="5"/>
  <c r="R136" i="5"/>
  <c r="N136" i="5"/>
  <c r="N154" i="5"/>
  <c r="R154" i="5"/>
  <c r="R338" i="5"/>
  <c r="N338" i="5"/>
  <c r="N262" i="3"/>
  <c r="R262" i="3"/>
  <c r="N25" i="3"/>
  <c r="R25" i="3"/>
  <c r="N81" i="3"/>
  <c r="R81" i="3"/>
  <c r="N198" i="3"/>
  <c r="R198" i="3"/>
  <c r="R223" i="3"/>
  <c r="N223" i="3"/>
  <c r="N199" i="3"/>
  <c r="R199" i="3"/>
  <c r="R62" i="3"/>
  <c r="N62" i="3"/>
  <c r="R179" i="3"/>
  <c r="N179" i="3"/>
  <c r="R36" i="3"/>
  <c r="N36" i="3"/>
  <c r="N24" i="3"/>
  <c r="R24" i="3"/>
  <c r="R49" i="3"/>
  <c r="N49" i="3"/>
  <c r="N294" i="3"/>
  <c r="R294" i="3"/>
  <c r="N100" i="3"/>
  <c r="R100" i="3"/>
  <c r="N279" i="3"/>
  <c r="R279" i="3"/>
  <c r="R197" i="3"/>
  <c r="N197" i="3"/>
  <c r="R324" i="3"/>
  <c r="N324" i="3"/>
  <c r="N136" i="3"/>
  <c r="R136" i="3"/>
  <c r="N38" i="3"/>
  <c r="R38" i="3"/>
  <c r="R46" i="3"/>
  <c r="N46" i="3"/>
  <c r="N339" i="3"/>
  <c r="R339" i="3"/>
  <c r="N329" i="3"/>
  <c r="R329" i="3"/>
  <c r="N221" i="3"/>
  <c r="R221" i="3"/>
  <c r="N166" i="3"/>
  <c r="R166" i="3"/>
  <c r="N240" i="3"/>
  <c r="R240" i="3"/>
  <c r="N302" i="3"/>
  <c r="R302" i="3"/>
  <c r="N63" i="3"/>
  <c r="R63" i="3"/>
  <c r="N202" i="3"/>
  <c r="R202" i="3"/>
  <c r="R224" i="3"/>
  <c r="N224" i="3"/>
  <c r="N93" i="5"/>
  <c r="R93" i="5"/>
  <c r="N234" i="5"/>
  <c r="R234" i="5"/>
  <c r="N280" i="5"/>
  <c r="R280" i="5"/>
  <c r="N36" i="5"/>
  <c r="R36" i="5"/>
  <c r="N32" i="5"/>
  <c r="R32" i="5"/>
  <c r="N299" i="5"/>
  <c r="R299" i="5"/>
  <c r="R300" i="5"/>
  <c r="N300" i="5"/>
  <c r="R293" i="5"/>
  <c r="N293" i="5"/>
  <c r="N171" i="5"/>
  <c r="R171" i="5"/>
  <c r="N61" i="5"/>
  <c r="R61" i="5"/>
  <c r="R192" i="5"/>
  <c r="N192" i="5"/>
  <c r="N255" i="5"/>
  <c r="R255" i="5"/>
  <c r="R103" i="5"/>
  <c r="N103" i="5"/>
  <c r="N226" i="5"/>
  <c r="R226" i="5"/>
  <c r="R257" i="5"/>
  <c r="N257" i="5"/>
  <c r="N331" i="5"/>
  <c r="R331" i="5"/>
  <c r="N69" i="5"/>
  <c r="R69" i="5"/>
  <c r="R311" i="5"/>
  <c r="N311" i="5"/>
  <c r="R193" i="5"/>
  <c r="N193" i="5"/>
  <c r="R259" i="5"/>
  <c r="N259" i="5"/>
  <c r="N270" i="5"/>
  <c r="R270" i="5"/>
  <c r="N303" i="5"/>
  <c r="R303" i="5"/>
  <c r="N117" i="5"/>
  <c r="R117" i="5"/>
  <c r="N139" i="5"/>
  <c r="R139" i="5"/>
  <c r="N258" i="5"/>
  <c r="R258" i="5"/>
  <c r="R95" i="5"/>
  <c r="N95" i="5"/>
  <c r="N28" i="5"/>
  <c r="R28" i="5"/>
  <c r="N208" i="5"/>
  <c r="R208" i="5"/>
  <c r="N233" i="5"/>
  <c r="R233" i="5"/>
  <c r="R272" i="5"/>
  <c r="N272" i="5"/>
  <c r="R59" i="5"/>
  <c r="N59" i="5"/>
  <c r="R337" i="5"/>
  <c r="N337" i="5"/>
  <c r="R70" i="5"/>
  <c r="N70" i="5"/>
  <c r="N147" i="5"/>
  <c r="R147" i="5"/>
  <c r="R313" i="5"/>
  <c r="N313" i="5"/>
  <c r="N149" i="5"/>
  <c r="R149" i="5"/>
  <c r="N297" i="5"/>
  <c r="R297" i="5"/>
  <c r="R91" i="5"/>
  <c r="N91" i="5"/>
  <c r="N71" i="5"/>
  <c r="R71" i="5"/>
  <c r="N81" i="5"/>
  <c r="R81" i="5"/>
  <c r="R161" i="3"/>
  <c r="N161" i="3"/>
  <c r="R82" i="3"/>
  <c r="N82" i="3"/>
  <c r="N61" i="3"/>
  <c r="R61" i="3"/>
  <c r="R95" i="3"/>
  <c r="N95" i="3"/>
  <c r="R255" i="3"/>
  <c r="N255" i="3"/>
  <c r="N53" i="3"/>
  <c r="R53" i="3"/>
  <c r="N198" i="5"/>
  <c r="R198" i="5"/>
  <c r="R107" i="3"/>
  <c r="N107" i="3"/>
  <c r="N194" i="3"/>
  <c r="R194" i="3"/>
  <c r="N190" i="3"/>
  <c r="R190" i="3"/>
  <c r="N119" i="3"/>
  <c r="R119" i="3"/>
  <c r="N337" i="3"/>
  <c r="R337" i="3"/>
  <c r="N208" i="3"/>
  <c r="R208" i="3"/>
  <c r="R286" i="3"/>
  <c r="N286" i="3"/>
  <c r="N310" i="3"/>
  <c r="R310" i="3"/>
  <c r="N266" i="3"/>
  <c r="R266" i="3"/>
  <c r="N213" i="3"/>
  <c r="R213" i="3"/>
  <c r="R149" i="3"/>
  <c r="N149" i="3"/>
  <c r="N282" i="3"/>
  <c r="R282" i="3"/>
  <c r="R76" i="3"/>
  <c r="N76" i="3"/>
  <c r="R96" i="3"/>
  <c r="N96" i="3"/>
  <c r="N248" i="3"/>
  <c r="R248" i="3"/>
  <c r="R135" i="3"/>
  <c r="N135" i="3"/>
  <c r="R336" i="3"/>
  <c r="N336" i="3"/>
  <c r="R267" i="3"/>
  <c r="N267" i="3"/>
  <c r="N325" i="3"/>
  <c r="R325" i="3"/>
  <c r="N235" i="3"/>
  <c r="R235" i="3"/>
  <c r="N217" i="3"/>
  <c r="R217" i="3"/>
  <c r="R33" i="3"/>
  <c r="N33" i="3"/>
  <c r="R177" i="3"/>
  <c r="N177" i="3"/>
  <c r="R144" i="3"/>
  <c r="N144" i="3"/>
  <c r="N322" i="3"/>
  <c r="R322" i="3"/>
  <c r="N152" i="3"/>
  <c r="R152" i="3"/>
  <c r="N305" i="3"/>
  <c r="R305" i="3"/>
  <c r="R226" i="3"/>
  <c r="N226" i="3"/>
  <c r="R306" i="3"/>
  <c r="N306" i="3"/>
  <c r="N93" i="3"/>
  <c r="R93" i="3"/>
  <c r="R273" i="3"/>
  <c r="N273" i="3"/>
  <c r="N72" i="3"/>
  <c r="R72" i="3"/>
  <c r="N113" i="3"/>
  <c r="R113" i="3"/>
  <c r="R227" i="3"/>
  <c r="N227" i="3"/>
  <c r="N134" i="3"/>
  <c r="R134" i="3"/>
  <c r="N48" i="3"/>
  <c r="R48" i="3"/>
  <c r="N158" i="3"/>
  <c r="R158" i="3"/>
  <c r="N312" i="3"/>
  <c r="R312" i="3"/>
  <c r="N289" i="3"/>
  <c r="R289" i="3"/>
  <c r="N195" i="3"/>
  <c r="R195" i="3"/>
  <c r="R35" i="3"/>
  <c r="N35" i="3"/>
  <c r="R176" i="3"/>
  <c r="N176" i="3"/>
  <c r="N301" i="3"/>
  <c r="R301" i="3"/>
  <c r="R153" i="3"/>
  <c r="N153" i="3"/>
  <c r="R211" i="3"/>
  <c r="N211" i="3"/>
  <c r="N58" i="3"/>
  <c r="R58" i="3"/>
  <c r="N253" i="3"/>
  <c r="R253" i="3"/>
  <c r="N118" i="3"/>
  <c r="R118" i="3"/>
  <c r="N79" i="3"/>
  <c r="R79" i="3"/>
  <c r="N338" i="3"/>
  <c r="R338" i="3"/>
  <c r="R33" i="5"/>
  <c r="N33" i="5"/>
  <c r="R51" i="5"/>
  <c r="N51" i="5"/>
  <c r="R124" i="5"/>
  <c r="N124" i="5"/>
  <c r="N332" i="5"/>
  <c r="R332" i="5"/>
  <c r="N188" i="5"/>
  <c r="R188" i="5"/>
  <c r="N62" i="5"/>
  <c r="R62" i="5"/>
  <c r="N146" i="5"/>
  <c r="R146" i="5"/>
  <c r="N22" i="5"/>
  <c r="R22" i="5"/>
  <c r="N305" i="5"/>
  <c r="R305" i="5"/>
  <c r="R235" i="5"/>
  <c r="N235" i="5"/>
  <c r="N215" i="5"/>
  <c r="R215" i="5"/>
  <c r="R116" i="5"/>
  <c r="N116" i="5"/>
  <c r="N334" i="5"/>
  <c r="R334" i="5"/>
  <c r="N330" i="5"/>
  <c r="R330" i="5"/>
  <c r="R31" i="5"/>
  <c r="N31" i="5"/>
  <c r="R213" i="5"/>
  <c r="N213" i="5"/>
  <c r="R281" i="5"/>
  <c r="N281" i="5"/>
  <c r="R145" i="5"/>
  <c r="N145" i="5"/>
  <c r="N206" i="5"/>
  <c r="R206" i="5"/>
  <c r="N155" i="5"/>
  <c r="R155" i="5"/>
  <c r="N288" i="5"/>
  <c r="R288" i="5"/>
  <c r="N118" i="5"/>
  <c r="R118" i="5"/>
  <c r="N161" i="5"/>
  <c r="R161" i="5"/>
  <c r="R203" i="5"/>
  <c r="N203" i="5"/>
  <c r="N135" i="5"/>
  <c r="R135" i="5"/>
  <c r="R176" i="5"/>
  <c r="N176" i="5"/>
  <c r="R211" i="5"/>
  <c r="N211" i="5"/>
  <c r="N222" i="5"/>
  <c r="R222" i="5"/>
  <c r="N134" i="5"/>
  <c r="R134" i="5"/>
  <c r="N114" i="5"/>
  <c r="R114" i="5"/>
  <c r="R186" i="5"/>
  <c r="N186" i="5"/>
  <c r="N100" i="5"/>
  <c r="R100" i="5"/>
  <c r="N189" i="5"/>
  <c r="R189" i="5"/>
  <c r="R261" i="5"/>
  <c r="N261" i="5"/>
  <c r="R275" i="5"/>
  <c r="N275" i="5"/>
  <c r="R227" i="5"/>
  <c r="N227" i="5"/>
  <c r="R205" i="5"/>
  <c r="N205" i="5"/>
  <c r="N243" i="5"/>
  <c r="R243" i="5"/>
  <c r="N173" i="5"/>
  <c r="R173" i="5"/>
  <c r="N276" i="5"/>
  <c r="R276" i="5"/>
  <c r="N181" i="5"/>
  <c r="R181" i="5"/>
  <c r="R110" i="5"/>
  <c r="N110" i="5"/>
  <c r="N18" i="3"/>
  <c r="N18" i="5"/>
  <c r="E7" i="5" l="1"/>
  <c r="E7" i="3"/>
  <c r="F4" i="3" l="1"/>
  <c r="H4" i="3" s="1"/>
  <c r="F6" i="3"/>
  <c r="H6" i="3" s="1"/>
  <c r="F9" i="3" s="1"/>
  <c r="F10" i="3" s="1"/>
  <c r="F5" i="3"/>
  <c r="H5" i="3" s="1"/>
  <c r="F4" i="5"/>
  <c r="H4" i="5" s="1"/>
  <c r="F5" i="5"/>
  <c r="H5" i="5" s="1"/>
  <c r="F6" i="5"/>
  <c r="H6" i="5" s="1"/>
  <c r="F9" i="5" s="1"/>
  <c r="F10" i="5" s="1"/>
  <c r="F8" i="5"/>
  <c r="G9" i="5"/>
  <c r="F8" i="3"/>
  <c r="G9" i="3"/>
</calcChain>
</file>

<file path=xl/sharedStrings.xml><?xml version="1.0" encoding="utf-8"?>
<sst xmlns="http://schemas.openxmlformats.org/spreadsheetml/2006/main" count="431" uniqueCount="179">
  <si>
    <t>GCVS 4 Eph.</t>
  </si>
  <si>
    <t>--- Working ----</t>
  </si>
  <si>
    <t>Epoch =</t>
  </si>
  <si>
    <t>Period =</t>
  </si>
  <si>
    <t>New Period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</si>
  <si>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</si>
  <si>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</si>
  <si>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</si>
  <si>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</si>
  <si>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</si>
  <si>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</si>
  <si>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</si>
  <si>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</si>
  <si>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</si>
  <si>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</si>
  <si>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</si>
  <si>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</si>
  <si>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</si>
  <si>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</si>
  <si>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</si>
  <si>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</si>
  <si>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</si>
  <si>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Sum diff² =</t>
  </si>
  <si>
    <t>System Type:</t>
  </si>
  <si>
    <t>Misc</t>
  </si>
  <si>
    <t>ROTSE</t>
  </si>
  <si>
    <t>I</t>
  </si>
  <si>
    <t>II</t>
  </si>
  <si>
    <t>not avail.</t>
  </si>
  <si>
    <t xml:space="preserve">ROTSE1 J133726.05+373458.4 </t>
  </si>
  <si>
    <t>IBVS 5224</t>
  </si>
  <si>
    <t>IBVS 5269</t>
  </si>
  <si>
    <t>IBVS 5543</t>
  </si>
  <si>
    <t>EW?</t>
  </si>
  <si>
    <t># of data points:</t>
  </si>
  <si>
    <t>IBVS 5713</t>
  </si>
  <si>
    <t>IBVS 5653</t>
  </si>
  <si>
    <t>IBVS 5438</t>
  </si>
  <si>
    <t>EG CVn / GSC 3026-1046</t>
  </si>
  <si>
    <t>IBVS 5781</t>
  </si>
  <si>
    <t>IBVS 5875</t>
  </si>
  <si>
    <t>IBVS 5894</t>
  </si>
  <si>
    <t>Start of linear fit (row #)</t>
  </si>
  <si>
    <t>Quad Fit</t>
  </si>
  <si>
    <r>
      <t>Y = A + B.X + C.X</t>
    </r>
    <r>
      <rPr>
        <b/>
        <vertAlign val="superscript"/>
        <sz val="10"/>
        <rFont val="Arial"/>
        <family val="2"/>
      </rPr>
      <t>2</t>
    </r>
  </si>
  <si>
    <t>ZA =</t>
  </si>
  <si>
    <t>X2.X4-X3.X3</t>
  </si>
  <si>
    <t>A</t>
  </si>
  <si>
    <t xml:space="preserve">ZB = </t>
  </si>
  <si>
    <t>X1.X4-X2.X3</t>
  </si>
  <si>
    <t>B</t>
  </si>
  <si>
    <t>File:</t>
  </si>
  <si>
    <t>Quad_Fit.xls</t>
  </si>
  <si>
    <t>Quantity</t>
  </si>
  <si>
    <t>Error</t>
  </si>
  <si>
    <t>Power</t>
  </si>
  <si>
    <t>%</t>
  </si>
  <si>
    <t xml:space="preserve">ZC = </t>
  </si>
  <si>
    <t>X1.X3-X2.X2</t>
  </si>
  <si>
    <t>C</t>
  </si>
  <si>
    <t>By:</t>
  </si>
  <si>
    <t>Bob Nelson</t>
  </si>
  <si>
    <t xml:space="preserve">A = </t>
  </si>
  <si>
    <t xml:space="preserve">ZD = </t>
  </si>
  <si>
    <t>N.X4-X2.X2</t>
  </si>
  <si>
    <t>D</t>
  </si>
  <si>
    <t>Date:</t>
  </si>
  <si>
    <t xml:space="preserve">B = </t>
  </si>
  <si>
    <t xml:space="preserve">ZE = </t>
  </si>
  <si>
    <t>N.X3-X1.X2</t>
  </si>
  <si>
    <t>E</t>
  </si>
  <si>
    <t xml:space="preserve">C = </t>
  </si>
  <si>
    <t xml:space="preserve">ZF = </t>
  </si>
  <si>
    <t>N.X2-X1.X1</t>
  </si>
  <si>
    <t>F</t>
  </si>
  <si>
    <t xml:space="preserve">δy = </t>
  </si>
  <si>
    <t>MM =</t>
  </si>
  <si>
    <t>many terms</t>
  </si>
  <si>
    <t>G</t>
  </si>
  <si>
    <t xml:space="preserve">Correlation = </t>
  </si>
  <si>
    <t>H</t>
  </si>
  <si>
    <t>J</t>
  </si>
  <si>
    <t>K</t>
  </si>
  <si>
    <t>Start Row</t>
  </si>
  <si>
    <t>L</t>
  </si>
  <si>
    <t>End Row</t>
  </si>
  <si>
    <t>M</t>
  </si>
  <si>
    <t>N</t>
  </si>
  <si>
    <t>O</t>
  </si>
  <si>
    <t>P</t>
  </si>
  <si>
    <t>SCALE FACTORS</t>
  </si>
  <si>
    <t xml:space="preserve">N = </t>
  </si>
  <si>
    <t>Q</t>
  </si>
  <si>
    <t>R</t>
  </si>
  <si>
    <t>DUMP DATA HERE</t>
  </si>
  <si>
    <t>X1</t>
  </si>
  <si>
    <t>Y1</t>
  </si>
  <si>
    <t>X2</t>
  </si>
  <si>
    <t>X3</t>
  </si>
  <si>
    <t>X4</t>
  </si>
  <si>
    <t>W1</t>
  </si>
  <si>
    <t>W2</t>
  </si>
  <si>
    <t>S</t>
  </si>
  <si>
    <t>X</t>
  </si>
  <si>
    <t>Y</t>
  </si>
  <si>
    <t>Q.Fit</t>
  </si>
  <si>
    <r>
      <t>err</t>
    </r>
    <r>
      <rPr>
        <b/>
        <vertAlign val="superscript"/>
        <sz val="10"/>
        <rFont val="Arial"/>
        <family val="2"/>
      </rPr>
      <t>2</t>
    </r>
  </si>
  <si>
    <t>for δA</t>
  </si>
  <si>
    <t>for δB</t>
  </si>
  <si>
    <t>for δC</t>
  </si>
  <si>
    <t>Dev'n</t>
  </si>
  <si>
    <t>T</t>
  </si>
  <si>
    <t>U</t>
  </si>
  <si>
    <t>V</t>
  </si>
  <si>
    <t>W</t>
  </si>
  <si>
    <r>
      <t>Diff</t>
    </r>
    <r>
      <rPr>
        <b/>
        <vertAlign val="superscript"/>
        <sz val="10"/>
        <rFont val="Arial"/>
        <family val="2"/>
      </rPr>
      <t>2</t>
    </r>
  </si>
  <si>
    <t>Wt</t>
  </si>
  <si>
    <r>
      <t>Wt*Diff</t>
    </r>
    <r>
      <rPr>
        <b/>
        <vertAlign val="superscript"/>
        <sz val="10"/>
        <rFont val="Arial"/>
        <family val="2"/>
      </rPr>
      <t>2</t>
    </r>
  </si>
  <si>
    <t>dP/dt</t>
  </si>
  <si>
    <t>days/year</t>
  </si>
  <si>
    <t>w</t>
  </si>
  <si>
    <t>w*X</t>
  </si>
  <si>
    <t>w*Y</t>
  </si>
  <si>
    <t>w*YX</t>
  </si>
  <si>
    <t>ZA</t>
  </si>
  <si>
    <t>ZB</t>
  </si>
  <si>
    <t>ZC</t>
  </si>
  <si>
    <t>ZD</t>
  </si>
  <si>
    <t>ZE</t>
  </si>
  <si>
    <t>ZF</t>
  </si>
  <si>
    <r>
      <t>w*X</t>
    </r>
    <r>
      <rPr>
        <b/>
        <vertAlign val="superscript"/>
        <sz val="10"/>
        <rFont val="Arial"/>
        <family val="2"/>
      </rPr>
      <t>2</t>
    </r>
  </si>
  <si>
    <r>
      <t>w*X</t>
    </r>
    <r>
      <rPr>
        <b/>
        <vertAlign val="superscript"/>
        <sz val="10"/>
        <rFont val="Arial"/>
        <family val="2"/>
      </rPr>
      <t>3</t>
    </r>
  </si>
  <si>
    <r>
      <t>w*X</t>
    </r>
    <r>
      <rPr>
        <b/>
        <vertAlign val="superscript"/>
        <sz val="10"/>
        <rFont val="Arial"/>
        <family val="2"/>
      </rPr>
      <t>4</t>
    </r>
  </si>
  <si>
    <r>
      <t>w*YX</t>
    </r>
    <r>
      <rPr>
        <b/>
        <vertAlign val="superscript"/>
        <sz val="10"/>
        <rFont val="Arial"/>
        <family val="2"/>
      </rPr>
      <t>2</t>
    </r>
  </si>
  <si>
    <t>BAD</t>
  </si>
  <si>
    <t>My time zone &gt;&gt;&gt;&gt;&gt;</t>
  </si>
  <si>
    <t>(PST=8, PDT=MDT=7, MDT=CST=6, etc.)</t>
  </si>
  <si>
    <t>Add cycle</t>
  </si>
  <si>
    <t>JD today</t>
  </si>
  <si>
    <t>Old Cycle</t>
  </si>
  <si>
    <t>New Cycle</t>
  </si>
  <si>
    <t>Next ToM</t>
  </si>
  <si>
    <t>Linear Ephemeris =</t>
  </si>
  <si>
    <t>Quad. Ephemeris =</t>
  </si>
  <si>
    <t>IBVS 5960</t>
  </si>
  <si>
    <t>OEJV 0160</t>
  </si>
  <si>
    <t>Residuals</t>
  </si>
  <si>
    <t>http://var.astro.cz/ocgate/</t>
  </si>
  <si>
    <t>s</t>
  </si>
  <si>
    <t>vis</t>
  </si>
  <si>
    <t>p</t>
  </si>
  <si>
    <t>CCD</t>
  </si>
  <si>
    <t>PE</t>
  </si>
  <si>
    <t>pg</t>
  </si>
  <si>
    <t>ccd</t>
  </si>
  <si>
    <t>Nelson Robert</t>
  </si>
  <si>
    <t>0,home,,,,Rotse data</t>
  </si>
  <si>
    <t>Ackerlof</t>
  </si>
  <si>
    <t>I,5269,,,,</t>
  </si>
  <si>
    <t>,home,,,,</t>
  </si>
  <si>
    <t>Blaettler Ernst</t>
  </si>
  <si>
    <t>B,0129,I,5438,,</t>
  </si>
  <si>
    <t>B,0130,I,5543,,</t>
  </si>
  <si>
    <t>B,0131,I,5653,,</t>
  </si>
  <si>
    <t>B,0132,,,,</t>
  </si>
  <si>
    <t>B,0166,I,5781,,</t>
  </si>
  <si>
    <t>I,5875,,,,ST-7XME</t>
  </si>
  <si>
    <t>Diethelm Roger</t>
  </si>
  <si>
    <t>I,5894,,,,</t>
  </si>
  <si>
    <t>I,5960,,,,</t>
  </si>
  <si>
    <t>Lehky M.</t>
  </si>
  <si>
    <t>C,0038,E,0160,,25cm+ST7</t>
  </si>
  <si>
    <t>s5</t>
  </si>
  <si>
    <t>s6</t>
  </si>
  <si>
    <t>O-C Gateway</t>
  </si>
  <si>
    <t>OEJV 0168</t>
  </si>
  <si>
    <t>OEJV 0179</t>
  </si>
  <si>
    <t>IBVS 6262</t>
  </si>
  <si>
    <t>OEJV 0211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</si>
</sst>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&quot;$&quot;#,##0_);\(&quot;$&quot;#,##0\)"/>
    <numFmt numFmtId="173" formatCode="0.000"/>
    <numFmt numFmtId="179" formatCode="0.E+00"/>
    <numFmt numFmtId="180" formatCode="0.0%"/>
  </numFmts>
  <fonts count="44">
    <font>
      <sz val="10"/>
      <name val="Arial"/>
    </font>
    <font>
      <b/>
      <sz val="18"/>
      <name val="Arial"/>
    </font>
    <font>
      <b/>
      <sz val="12"/>
      <name val="Arial"/>
    </font>
    <font>
      <sz val="16"/>
      <name val="Arial"/>
    </font>
    <font>
      <b/>
      <sz val="10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u/>
      <sz val="10"/>
      <color indexed="12"/>
      <name val="Arial"/>
      <family val="2"/>
    </font>
    <font>
      <sz val="10"/>
      <color indexed="10"/>
      <name val="Arial"/>
      <family val="2"/>
    </font>
    <font>
      <sz val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sz val="10"/>
      <color indexed="8"/>
      <name val="Arial"/>
      <family val="2"/>
    </font>
    <font>
      <b/>
      <sz val="10"/>
      <color indexed="20"/>
      <name val="Arial"/>
      <family val="2"/>
    </font>
    <font>
      <sz val="10"/>
      <color indexed="17"/>
      <name val="Arial"/>
      <family val="2"/>
    </font>
    <font>
      <sz val="14"/>
      <name val="Arial"/>
      <family val="2"/>
    </font>
    <font>
      <b/>
      <vertAlign val="superscript"/>
      <sz val="10"/>
      <name val="Arial"/>
      <family val="2"/>
    </font>
    <font>
      <sz val="10"/>
      <color indexed="16"/>
      <name val="Arial"/>
      <family val="2"/>
    </font>
    <font>
      <b/>
      <sz val="10"/>
      <color indexed="10"/>
      <name val="Arial"/>
      <family val="2"/>
    </font>
    <font>
      <b/>
      <sz val="10"/>
      <color indexed="8"/>
      <name val="Arial"/>
      <family val="2"/>
    </font>
    <font>
      <b/>
      <sz val="10"/>
      <color indexed="12"/>
      <name val="Arial"/>
      <family val="2"/>
    </font>
    <font>
      <b/>
      <sz val="10"/>
      <color indexed="14"/>
      <name val="Arial"/>
      <family val="2"/>
    </font>
    <font>
      <sz val="10"/>
      <color indexed="16"/>
      <name val="Arial"/>
      <family val="2"/>
    </font>
    <font>
      <i/>
      <sz val="10"/>
      <color indexed="20"/>
      <name val="Arial"/>
      <family val="2"/>
    </font>
    <font>
      <sz val="10"/>
      <color indexed="12"/>
      <name val="Arial"/>
      <family val="2"/>
    </font>
    <font>
      <sz val="9"/>
      <color indexed="12"/>
      <name val="CourierNewPSMT"/>
    </font>
    <font>
      <sz val="12"/>
      <color indexed="8"/>
      <name val="Arial"/>
      <family val="2"/>
    </font>
    <font>
      <sz val="12"/>
      <color indexed="9"/>
      <name val="Arial"/>
      <family val="2"/>
    </font>
    <font>
      <sz val="12"/>
      <color indexed="20"/>
      <name val="Arial"/>
      <family val="2"/>
    </font>
    <font>
      <b/>
      <sz val="12"/>
      <color indexed="52"/>
      <name val="Arial"/>
      <family val="2"/>
    </font>
    <font>
      <b/>
      <sz val="12"/>
      <color indexed="9"/>
      <name val="Arial"/>
      <family val="2"/>
    </font>
    <font>
      <i/>
      <sz val="12"/>
      <color indexed="23"/>
      <name val="Arial"/>
      <family val="2"/>
    </font>
    <font>
      <sz val="12"/>
      <color indexed="17"/>
      <name val="Arial"/>
      <family val="2"/>
    </font>
    <font>
      <b/>
      <sz val="11"/>
      <color indexed="56"/>
      <name val="Arial"/>
      <family val="2"/>
    </font>
    <font>
      <sz val="12"/>
      <color indexed="62"/>
      <name val="Arial"/>
      <family val="2"/>
    </font>
    <font>
      <sz val="12"/>
      <color indexed="52"/>
      <name val="Arial"/>
      <family val="2"/>
    </font>
    <font>
      <sz val="12"/>
      <color indexed="60"/>
      <name val="Arial"/>
      <family val="2"/>
    </font>
    <font>
      <b/>
      <sz val="12"/>
      <color indexed="63"/>
      <name val="Arial"/>
      <family val="2"/>
    </font>
    <font>
      <b/>
      <sz val="18"/>
      <color indexed="56"/>
      <name val="Cambria"/>
      <family val="2"/>
    </font>
    <font>
      <sz val="12"/>
      <color indexed="10"/>
      <name val="Arial"/>
      <family val="2"/>
    </font>
    <font>
      <sz val="10"/>
      <color indexed="17"/>
      <name val="Arial"/>
      <family val="2"/>
    </font>
    <font>
      <sz val="10"/>
      <name val="Arial"/>
      <family val="2"/>
    </font>
  </fonts>
  <fills count="2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7"/>
        <bgColor indexed="64"/>
      </patternFill>
    </fill>
    <fill>
      <patternFill patternType="solid">
        <fgColor indexed="23"/>
        <bgColor indexed="8"/>
      </patternFill>
    </fill>
    <fill>
      <patternFill patternType="solid">
        <fgColor indexed="13"/>
        <bgColor indexed="8"/>
      </patternFill>
    </fill>
  </fills>
  <borders count="25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22"/>
      </right>
      <top style="medium">
        <color indexed="64"/>
      </top>
      <bottom style="medium">
        <color indexed="64"/>
      </bottom>
      <diagonal/>
    </border>
    <border>
      <left style="thin">
        <color indexed="22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  <border>
      <left style="thick">
        <color indexed="8"/>
      </left>
      <right/>
      <top style="thick">
        <color indexed="8"/>
      </top>
      <bottom/>
      <diagonal/>
    </border>
    <border>
      <left/>
      <right style="thick">
        <color indexed="8"/>
      </right>
      <top style="thick">
        <color indexed="8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9">
    <xf numFmtId="0" fontId="0" fillId="0" borderId="0">
      <alignment vertical="top"/>
    </xf>
    <xf numFmtId="0" fontId="28" fillId="2" borderId="0" applyNumberFormat="0" applyBorder="0" applyAlignment="0" applyProtection="0"/>
    <xf numFmtId="0" fontId="28" fillId="3" borderId="0" applyNumberFormat="0" applyBorder="0" applyAlignment="0" applyProtection="0"/>
    <xf numFmtId="0" fontId="28" fillId="4" borderId="0" applyNumberFormat="0" applyBorder="0" applyAlignment="0" applyProtection="0"/>
    <xf numFmtId="0" fontId="28" fillId="5" borderId="0" applyNumberFormat="0" applyBorder="0" applyAlignment="0" applyProtection="0"/>
    <xf numFmtId="0" fontId="28" fillId="6" borderId="0" applyNumberFormat="0" applyBorder="0" applyAlignment="0" applyProtection="0"/>
    <xf numFmtId="0" fontId="28" fillId="7" borderId="0" applyNumberFormat="0" applyBorder="0" applyAlignment="0" applyProtection="0"/>
    <xf numFmtId="0" fontId="28" fillId="8" borderId="0" applyNumberFormat="0" applyBorder="0" applyAlignment="0" applyProtection="0"/>
    <xf numFmtId="0" fontId="28" fillId="9" borderId="0" applyNumberFormat="0" applyBorder="0" applyAlignment="0" applyProtection="0"/>
    <xf numFmtId="0" fontId="28" fillId="10" borderId="0" applyNumberFormat="0" applyBorder="0" applyAlignment="0" applyProtection="0"/>
    <xf numFmtId="0" fontId="28" fillId="5" borderId="0" applyNumberFormat="0" applyBorder="0" applyAlignment="0" applyProtection="0"/>
    <xf numFmtId="0" fontId="28" fillId="8" borderId="0" applyNumberFormat="0" applyBorder="0" applyAlignment="0" applyProtection="0"/>
    <xf numFmtId="0" fontId="28" fillId="11" borderId="0" applyNumberFormat="0" applyBorder="0" applyAlignment="0" applyProtection="0"/>
    <xf numFmtId="0" fontId="29" fillId="12" borderId="0" applyNumberFormat="0" applyBorder="0" applyAlignment="0" applyProtection="0"/>
    <xf numFmtId="0" fontId="29" fillId="9" borderId="0" applyNumberFormat="0" applyBorder="0" applyAlignment="0" applyProtection="0"/>
    <xf numFmtId="0" fontId="29" fillId="10" borderId="0" applyNumberFormat="0" applyBorder="0" applyAlignment="0" applyProtection="0"/>
    <xf numFmtId="0" fontId="29" fillId="13" borderId="0" applyNumberFormat="0" applyBorder="0" applyAlignment="0" applyProtection="0"/>
    <xf numFmtId="0" fontId="29" fillId="14" borderId="0" applyNumberFormat="0" applyBorder="0" applyAlignment="0" applyProtection="0"/>
    <xf numFmtId="0" fontId="29" fillId="15" borderId="0" applyNumberFormat="0" applyBorder="0" applyAlignment="0" applyProtection="0"/>
    <xf numFmtId="0" fontId="29" fillId="16" borderId="0" applyNumberFormat="0" applyBorder="0" applyAlignment="0" applyProtection="0"/>
    <xf numFmtId="0" fontId="29" fillId="17" borderId="0" applyNumberFormat="0" applyBorder="0" applyAlignment="0" applyProtection="0"/>
    <xf numFmtId="0" fontId="29" fillId="18" borderId="0" applyNumberFormat="0" applyBorder="0" applyAlignment="0" applyProtection="0"/>
    <xf numFmtId="0" fontId="29" fillId="13" borderId="0" applyNumberFormat="0" applyBorder="0" applyAlignment="0" applyProtection="0"/>
    <xf numFmtId="0" fontId="29" fillId="14" borderId="0" applyNumberFormat="0" applyBorder="0" applyAlignment="0" applyProtection="0"/>
    <xf numFmtId="0" fontId="29" fillId="19" borderId="0" applyNumberFormat="0" applyBorder="0" applyAlignment="0" applyProtection="0"/>
    <xf numFmtId="0" fontId="30" fillId="3" borderId="0" applyNumberFormat="0" applyBorder="0" applyAlignment="0" applyProtection="0"/>
    <xf numFmtId="0" fontId="31" fillId="20" borderId="1" applyNumberFormat="0" applyAlignment="0" applyProtection="0"/>
    <xf numFmtId="0" fontId="32" fillId="21" borderId="2" applyNumberFormat="0" applyAlignment="0" applyProtection="0"/>
    <xf numFmtId="3" fontId="43" fillId="0" borderId="0" applyFont="0" applyFill="0" applyBorder="0" applyAlignment="0" applyProtection="0"/>
    <xf numFmtId="164" fontId="43" fillId="0" borderId="0" applyFont="0" applyFill="0" applyBorder="0" applyAlignment="0" applyProtection="0"/>
    <xf numFmtId="0" fontId="43" fillId="0" borderId="0" applyFont="0" applyFill="0" applyBorder="0" applyAlignment="0" applyProtection="0"/>
    <xf numFmtId="0" fontId="33" fillId="0" borderId="0" applyNumberFormat="0" applyFill="0" applyBorder="0" applyAlignment="0" applyProtection="0"/>
    <xf numFmtId="2" fontId="43" fillId="0" borderId="0" applyFont="0" applyFill="0" applyBorder="0" applyAlignment="0" applyProtection="0"/>
    <xf numFmtId="0" fontId="34" fillId="4" borderId="0" applyNumberFormat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5" fillId="0" borderId="3" applyNumberFormat="0" applyFill="0" applyAlignment="0" applyProtection="0"/>
    <xf numFmtId="0" fontId="35" fillId="0" borderId="0" applyNumberFormat="0" applyFill="0" applyBorder="0" applyAlignment="0" applyProtection="0"/>
    <xf numFmtId="0" fontId="9" fillId="0" borderId="0" applyNumberFormat="0" applyFill="0" applyBorder="0" applyAlignment="0" applyProtection="0">
      <alignment vertical="top"/>
      <protection locked="0"/>
    </xf>
    <xf numFmtId="0" fontId="36" fillId="7" borderId="1" applyNumberFormat="0" applyAlignment="0" applyProtection="0"/>
    <xf numFmtId="0" fontId="37" fillId="0" borderId="4" applyNumberFormat="0" applyFill="0" applyAlignment="0" applyProtection="0"/>
    <xf numFmtId="0" fontId="38" fillId="22" borderId="0" applyNumberFormat="0" applyBorder="0" applyAlignment="0" applyProtection="0"/>
    <xf numFmtId="0" fontId="11" fillId="0" borderId="0"/>
    <xf numFmtId="0" fontId="11" fillId="0" borderId="0"/>
    <xf numFmtId="0" fontId="11" fillId="23" borderId="5" applyNumberFormat="0" applyFont="0" applyAlignment="0" applyProtection="0"/>
    <xf numFmtId="0" fontId="39" fillId="20" borderId="6" applyNumberFormat="0" applyAlignment="0" applyProtection="0"/>
    <xf numFmtId="0" fontId="40" fillId="0" borderId="0" applyNumberFormat="0" applyFill="0" applyBorder="0" applyAlignment="0" applyProtection="0"/>
    <xf numFmtId="0" fontId="43" fillId="0" borderId="7" applyNumberFormat="0" applyFont="0" applyFill="0" applyAlignment="0" applyProtection="0"/>
    <xf numFmtId="0" fontId="41" fillId="0" borderId="0" applyNumberFormat="0" applyFill="0" applyBorder="0" applyAlignment="0" applyProtection="0"/>
  </cellStyleXfs>
  <cellXfs count="133">
    <xf numFmtId="0" fontId="0" fillId="0" borderId="0" xfId="0" applyAlignment="1"/>
    <xf numFmtId="0" fontId="0" fillId="0" borderId="0" xfId="0" applyAlignment="1">
      <alignment horizontal="center"/>
    </xf>
    <xf numFmtId="0" fontId="0" fillId="0" borderId="8" xfId="0" applyBorder="1" applyAlignment="1">
      <alignment horizontal="center"/>
    </xf>
    <xf numFmtId="0" fontId="7" fillId="0" borderId="8" xfId="0" applyFont="1" applyBorder="1" applyAlignment="1">
      <alignment horizontal="center"/>
    </xf>
    <xf numFmtId="0" fontId="0" fillId="0" borderId="5" xfId="0" applyBorder="1">
      <alignment vertical="top"/>
    </xf>
    <xf numFmtId="0" fontId="0" fillId="0" borderId="0" xfId="0">
      <alignment vertical="top"/>
    </xf>
    <xf numFmtId="0" fontId="3" fillId="0" borderId="5" xfId="0" applyFont="1" applyBorder="1">
      <alignment vertical="top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center" vertical="center"/>
    </xf>
    <xf numFmtId="0" fontId="11" fillId="0" borderId="0" xfId="0" applyNumberFormat="1" applyFont="1" applyAlignment="1">
      <alignment horizontal="left" vertical="center"/>
    </xf>
    <xf numFmtId="0" fontId="0" fillId="0" borderId="0" xfId="0" applyAlignment="1">
      <alignment horizontal="left"/>
    </xf>
    <xf numFmtId="0" fontId="5" fillId="0" borderId="0" xfId="0" applyFont="1" applyAlignment="1">
      <alignment horizontal="left" vertical="center"/>
    </xf>
    <xf numFmtId="0" fontId="10" fillId="0" borderId="0" xfId="0" applyFont="1" applyAlignment="1">
      <alignment horizontal="left"/>
    </xf>
    <xf numFmtId="0" fontId="16" fillId="0" borderId="0" xfId="0" applyFont="1" applyAlignment="1">
      <alignment horizontal="left"/>
    </xf>
    <xf numFmtId="0" fontId="17" fillId="0" borderId="0" xfId="0" applyFont="1">
      <alignment vertical="top"/>
    </xf>
    <xf numFmtId="0" fontId="7" fillId="0" borderId="0" xfId="0" applyFont="1">
      <alignment vertical="top"/>
    </xf>
    <xf numFmtId="0" fontId="19" fillId="0" borderId="0" xfId="0" applyFont="1">
      <alignment vertical="top"/>
    </xf>
    <xf numFmtId="0" fontId="7" fillId="0" borderId="0" xfId="0" applyFont="1" applyAlignment="1">
      <alignment horizontal="center"/>
    </xf>
    <xf numFmtId="0" fontId="7" fillId="0" borderId="14" xfId="0" applyFont="1" applyBorder="1">
      <alignment vertical="top"/>
    </xf>
    <xf numFmtId="0" fontId="20" fillId="0" borderId="15" xfId="0" applyFont="1" applyBorder="1">
      <alignment vertical="top"/>
    </xf>
    <xf numFmtId="0" fontId="10" fillId="0" borderId="11" xfId="0" applyFont="1" applyBorder="1">
      <alignment vertical="top"/>
    </xf>
    <xf numFmtId="179" fontId="10" fillId="0" borderId="11" xfId="0" applyNumberFormat="1" applyFont="1" applyBorder="1" applyAlignment="1">
      <alignment horizontal="center"/>
    </xf>
    <xf numFmtId="180" fontId="7" fillId="0" borderId="0" xfId="0" applyNumberFormat="1" applyFont="1">
      <alignment vertical="top"/>
    </xf>
    <xf numFmtId="14" fontId="0" fillId="0" borderId="0" xfId="0" applyNumberFormat="1">
      <alignment vertical="top"/>
    </xf>
    <xf numFmtId="0" fontId="7" fillId="0" borderId="16" xfId="0" applyFont="1" applyBorder="1">
      <alignment vertical="top"/>
    </xf>
    <xf numFmtId="0" fontId="20" fillId="0" borderId="17" xfId="0" applyFont="1" applyBorder="1">
      <alignment vertical="top"/>
    </xf>
    <xf numFmtId="0" fontId="10" fillId="0" borderId="12" xfId="0" applyFont="1" applyBorder="1">
      <alignment vertical="top"/>
    </xf>
    <xf numFmtId="179" fontId="10" fillId="0" borderId="12" xfId="0" applyNumberFormat="1" applyFont="1" applyBorder="1" applyAlignment="1">
      <alignment horizontal="center"/>
    </xf>
    <xf numFmtId="0" fontId="7" fillId="0" borderId="18" xfId="0" applyFont="1" applyBorder="1">
      <alignment vertical="top"/>
    </xf>
    <xf numFmtId="0" fontId="20" fillId="0" borderId="19" xfId="0" applyFont="1" applyBorder="1">
      <alignment vertical="top"/>
    </xf>
    <xf numFmtId="0" fontId="10" fillId="0" borderId="13" xfId="0" applyFont="1" applyBorder="1">
      <alignment vertical="top"/>
    </xf>
    <xf numFmtId="179" fontId="10" fillId="0" borderId="13" xfId="0" applyNumberFormat="1" applyFont="1" applyBorder="1" applyAlignment="1">
      <alignment horizontal="center"/>
    </xf>
    <xf numFmtId="0" fontId="19" fillId="0" borderId="8" xfId="0" applyFont="1" applyBorder="1">
      <alignment vertical="top"/>
    </xf>
    <xf numFmtId="0" fontId="0" fillId="0" borderId="8" xfId="0" applyBorder="1">
      <alignment vertical="top"/>
    </xf>
    <xf numFmtId="0" fontId="7" fillId="0" borderId="0" xfId="0" applyFont="1" applyFill="1" applyBorder="1">
      <alignment vertical="top"/>
    </xf>
    <xf numFmtId="0" fontId="20" fillId="0" borderId="0" xfId="0" applyFont="1">
      <alignment vertical="top"/>
    </xf>
    <xf numFmtId="179" fontId="10" fillId="0" borderId="0" xfId="0" applyNumberFormat="1" applyFont="1" applyAlignment="1">
      <alignment horizontal="center"/>
    </xf>
    <xf numFmtId="0" fontId="0" fillId="0" borderId="0" xfId="0" applyFill="1" applyBorder="1">
      <alignment vertical="top"/>
    </xf>
    <xf numFmtId="0" fontId="21" fillId="0" borderId="0" xfId="0" applyFont="1">
      <alignment vertical="top"/>
    </xf>
    <xf numFmtId="180" fontId="21" fillId="0" borderId="0" xfId="0" applyNumberFormat="1" applyFont="1">
      <alignment vertical="top"/>
    </xf>
    <xf numFmtId="10" fontId="21" fillId="0" borderId="0" xfId="0" applyNumberFormat="1" applyFont="1" applyFill="1" applyBorder="1">
      <alignment vertical="top"/>
    </xf>
    <xf numFmtId="0" fontId="0" fillId="0" borderId="0" xfId="0" applyFill="1">
      <alignment vertical="top"/>
    </xf>
    <xf numFmtId="0" fontId="10" fillId="0" borderId="0" xfId="0" applyFont="1" applyFill="1">
      <alignment vertical="top"/>
    </xf>
    <xf numFmtId="0" fontId="22" fillId="0" borderId="0" xfId="0" applyFont="1" applyAlignment="1">
      <alignment horizontal="center"/>
    </xf>
    <xf numFmtId="0" fontId="23" fillId="0" borderId="0" xfId="0" applyFont="1">
      <alignment vertical="top"/>
    </xf>
    <xf numFmtId="0" fontId="24" fillId="0" borderId="0" xfId="0" applyFont="1" applyAlignment="1">
      <alignment horizontal="center"/>
    </xf>
    <xf numFmtId="0" fontId="11" fillId="0" borderId="0" xfId="0" applyFont="1">
      <alignment vertical="top"/>
    </xf>
    <xf numFmtId="0" fontId="7" fillId="0" borderId="8" xfId="0" applyFont="1" applyFill="1" applyBorder="1" applyAlignment="1">
      <alignment horizontal="center"/>
    </xf>
    <xf numFmtId="0" fontId="15" fillId="0" borderId="8" xfId="0" applyFont="1" applyFill="1" applyBorder="1" applyAlignment="1">
      <alignment horizontal="center"/>
    </xf>
    <xf numFmtId="0" fontId="7" fillId="0" borderId="0" xfId="0" applyFont="1" applyFill="1" applyBorder="1" applyAlignment="1">
      <alignment horizontal="center"/>
    </xf>
    <xf numFmtId="0" fontId="22" fillId="24" borderId="5" xfId="0" applyFont="1" applyFill="1" applyBorder="1">
      <alignment vertical="top"/>
    </xf>
    <xf numFmtId="0" fontId="10" fillId="0" borderId="20" xfId="0" applyFont="1" applyFill="1" applyBorder="1">
      <alignment vertical="top"/>
    </xf>
    <xf numFmtId="0" fontId="10" fillId="0" borderId="0" xfId="0" applyFont="1">
      <alignment vertical="top"/>
    </xf>
    <xf numFmtId="0" fontId="22" fillId="0" borderId="0" xfId="0" applyFont="1" applyAlignment="1" applyProtection="1">
      <alignment horizontal="left"/>
      <protection locked="0"/>
    </xf>
    <xf numFmtId="10" fontId="7" fillId="0" borderId="0" xfId="0" applyNumberFormat="1" applyFont="1" applyFill="1" applyBorder="1">
      <alignment vertical="top"/>
    </xf>
    <xf numFmtId="0" fontId="25" fillId="0" borderId="0" xfId="0" applyFont="1">
      <alignment vertical="top"/>
    </xf>
    <xf numFmtId="0" fontId="22" fillId="24" borderId="20" xfId="0" applyFont="1" applyFill="1" applyBorder="1">
      <alignment vertical="top"/>
    </xf>
    <xf numFmtId="0" fontId="16" fillId="0" borderId="0" xfId="0" applyFont="1">
      <alignment vertical="top"/>
    </xf>
    <xf numFmtId="0" fontId="17" fillId="0" borderId="0" xfId="0" applyFont="1" applyAlignment="1">
      <alignment horizontal="left"/>
    </xf>
    <xf numFmtId="0" fontId="9" fillId="0" borderId="0" xfId="38" applyAlignment="1" applyProtection="1">
      <alignment horizontal="left"/>
    </xf>
    <xf numFmtId="0" fontId="0" fillId="0" borderId="8" xfId="0" applyBorder="1" applyAlignment="1"/>
    <xf numFmtId="0" fontId="0" fillId="0" borderId="0" xfId="0" quotePrefix="1" applyAlignment="1"/>
    <xf numFmtId="0" fontId="0" fillId="25" borderId="0" xfId="0" applyFill="1" applyAlignment="1"/>
    <xf numFmtId="0" fontId="0" fillId="0" borderId="0" xfId="0" applyAlignment="1">
      <alignment vertical="center"/>
    </xf>
    <xf numFmtId="0" fontId="0" fillId="0" borderId="5" xfId="0" applyBorder="1" applyAlignment="1">
      <alignment vertical="center"/>
    </xf>
    <xf numFmtId="0" fontId="7" fillId="0" borderId="0" xfId="0" applyFont="1" applyAlignment="1">
      <alignment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15" fillId="0" borderId="0" xfId="0" applyFont="1" applyAlignment="1">
      <alignment vertical="center"/>
    </xf>
    <xf numFmtId="0" fontId="22" fillId="0" borderId="0" xfId="0" applyFont="1" applyAlignment="1">
      <alignment vertical="center"/>
    </xf>
    <xf numFmtId="0" fontId="22" fillId="0" borderId="0" xfId="0" applyFont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13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0" fillId="0" borderId="11" xfId="0" applyBorder="1" applyAlignment="1">
      <alignment vertical="center"/>
    </xf>
    <xf numFmtId="0" fontId="0" fillId="0" borderId="12" xfId="0" applyBorder="1" applyAlignment="1">
      <alignment vertical="center"/>
    </xf>
    <xf numFmtId="0" fontId="0" fillId="0" borderId="13" xfId="0" applyBorder="1" applyAlignment="1">
      <alignment vertical="center"/>
    </xf>
    <xf numFmtId="0" fontId="4" fillId="0" borderId="0" xfId="0" applyFont="1" applyAlignment="1">
      <alignment vertical="center"/>
    </xf>
    <xf numFmtId="0" fontId="10" fillId="0" borderId="0" xfId="0" applyFont="1" applyAlignment="1">
      <alignment horizontal="center" vertical="center"/>
    </xf>
    <xf numFmtId="0" fontId="10" fillId="0" borderId="0" xfId="0" applyFont="1" applyAlignment="1">
      <alignment vertical="center"/>
    </xf>
    <xf numFmtId="0" fontId="12" fillId="0" borderId="0" xfId="0" applyFont="1" applyAlignment="1">
      <alignment horizontal="center" vertical="center"/>
    </xf>
    <xf numFmtId="0" fontId="10" fillId="0" borderId="0" xfId="0" applyNumberFormat="1" applyFont="1" applyAlignment="1">
      <alignment horizontal="left" vertical="center"/>
    </xf>
    <xf numFmtId="0" fontId="12" fillId="0" borderId="0" xfId="0" applyFont="1" applyAlignment="1">
      <alignment vertical="center"/>
    </xf>
    <xf numFmtId="0" fontId="7" fillId="0" borderId="21" xfId="0" applyFont="1" applyBorder="1" applyAlignment="1">
      <alignment vertical="center"/>
    </xf>
    <xf numFmtId="0" fontId="7" fillId="0" borderId="22" xfId="0" applyFont="1" applyBorder="1" applyAlignment="1">
      <alignment vertical="center"/>
    </xf>
    <xf numFmtId="0" fontId="11" fillId="0" borderId="23" xfId="0" applyFont="1" applyBorder="1" applyAlignment="1">
      <alignment vertical="center"/>
    </xf>
    <xf numFmtId="0" fontId="11" fillId="0" borderId="24" xfId="0" applyFont="1" applyBorder="1" applyAlignment="1">
      <alignment vertical="center"/>
    </xf>
    <xf numFmtId="22" fontId="10" fillId="0" borderId="0" xfId="0" applyNumberFormat="1" applyFont="1" applyAlignment="1">
      <alignment vertical="center"/>
    </xf>
    <xf numFmtId="0" fontId="4" fillId="0" borderId="8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8" xfId="0" applyFont="1" applyFill="1" applyBorder="1" applyAlignment="1">
      <alignment horizontal="center" vertical="center"/>
    </xf>
    <xf numFmtId="0" fontId="20" fillId="0" borderId="8" xfId="0" applyFont="1" applyFill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5" xfId="0" applyBorder="1" applyAlignment="1">
      <alignment horizontal="left" vertical="center"/>
    </xf>
    <xf numFmtId="14" fontId="0" fillId="0" borderId="0" xfId="0" applyNumberFormat="1" applyAlignment="1">
      <alignment vertical="center"/>
    </xf>
    <xf numFmtId="0" fontId="0" fillId="0" borderId="5" xfId="0" applyBorder="1" applyAlignment="1">
      <alignment horizontal="center" vertical="center" wrapText="1"/>
    </xf>
    <xf numFmtId="0" fontId="0" fillId="0" borderId="5" xfId="0" applyBorder="1" applyAlignment="1">
      <alignment horizontal="left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5" fillId="0" borderId="5" xfId="0" applyFont="1" applyBorder="1" applyAlignment="1">
      <alignment vertical="center"/>
    </xf>
    <xf numFmtId="0" fontId="5" fillId="0" borderId="0" xfId="0" applyFont="1" applyAlignment="1">
      <alignment horizontal="center" vertical="center"/>
    </xf>
    <xf numFmtId="0" fontId="10" fillId="0" borderId="5" xfId="0" applyFont="1" applyBorder="1" applyAlignment="1">
      <alignment vertical="center"/>
    </xf>
    <xf numFmtId="0" fontId="0" fillId="0" borderId="0" xfId="0" applyFill="1" applyAlignment="1">
      <alignment horizontal="left" vertical="center"/>
    </xf>
    <xf numFmtId="173" fontId="0" fillId="0" borderId="0" xfId="0" applyNumberFormat="1" applyAlignment="1">
      <alignment horizontal="left" vertical="center"/>
    </xf>
    <xf numFmtId="0" fontId="14" fillId="0" borderId="0" xfId="0" applyFont="1" applyAlignment="1">
      <alignment vertical="center"/>
    </xf>
    <xf numFmtId="0" fontId="14" fillId="0" borderId="0" xfId="0" applyFont="1" applyAlignment="1">
      <alignment horizontal="center" vertical="center" wrapText="1"/>
    </xf>
    <xf numFmtId="0" fontId="14" fillId="0" borderId="0" xfId="0" applyFont="1" applyAlignment="1">
      <alignment horizontal="left" vertical="center"/>
    </xf>
    <xf numFmtId="0" fontId="0" fillId="0" borderId="0" xfId="0" applyNumberFormat="1" applyAlignment="1">
      <alignment horizontal="left" vertical="center"/>
    </xf>
    <xf numFmtId="0" fontId="14" fillId="0" borderId="0" xfId="0" applyFont="1" applyAlignment="1">
      <alignment horizontal="center" vertical="center"/>
    </xf>
    <xf numFmtId="0" fontId="14" fillId="0" borderId="0" xfId="0" applyNumberFormat="1" applyFont="1" applyAlignment="1">
      <alignment horizontal="left" vertical="center"/>
    </xf>
    <xf numFmtId="0" fontId="14" fillId="0" borderId="0" xfId="0" applyFont="1" applyAlignment="1">
      <alignment horizontal="left" vertical="center" wrapText="1"/>
    </xf>
    <xf numFmtId="0" fontId="14" fillId="0" borderId="0" xfId="0" applyNumberFormat="1" applyFont="1" applyAlignment="1">
      <alignment horizontal="left" vertical="center" wrapText="1"/>
    </xf>
    <xf numFmtId="0" fontId="26" fillId="0" borderId="0" xfId="0" applyFont="1" applyAlignment="1">
      <alignment horizontal="left" vertical="center"/>
    </xf>
    <xf numFmtId="0" fontId="26" fillId="0" borderId="0" xfId="0" applyFont="1" applyAlignment="1">
      <alignment horizontal="center" vertical="center"/>
    </xf>
    <xf numFmtId="0" fontId="27" fillId="0" borderId="0" xfId="0" applyFont="1" applyAlignment="1">
      <alignment horizontal="left" vertical="center"/>
    </xf>
    <xf numFmtId="0" fontId="5" fillId="0" borderId="0" xfId="43" applyFont="1" applyAlignment="1">
      <alignment vertical="center"/>
    </xf>
    <xf numFmtId="0" fontId="5" fillId="0" borderId="0" xfId="43" applyFont="1" applyAlignment="1">
      <alignment horizontal="center" vertical="center"/>
    </xf>
    <xf numFmtId="0" fontId="5" fillId="0" borderId="0" xfId="43" applyFont="1" applyAlignment="1">
      <alignment horizontal="left" vertical="center"/>
    </xf>
    <xf numFmtId="0" fontId="42" fillId="0" borderId="0" xfId="42" applyFont="1" applyAlignment="1">
      <alignment vertical="center"/>
    </xf>
    <xf numFmtId="0" fontId="42" fillId="0" borderId="0" xfId="42" applyFont="1" applyAlignment="1">
      <alignment horizontal="center" vertical="center"/>
    </xf>
    <xf numFmtId="0" fontId="42" fillId="0" borderId="0" xfId="42" applyFont="1" applyAlignment="1">
      <alignment horizontal="left" vertical="center"/>
    </xf>
    <xf numFmtId="0" fontId="0" fillId="26" borderId="0" xfId="0" applyFill="1" applyAlignment="1">
      <alignment vertical="center"/>
    </xf>
    <xf numFmtId="0" fontId="21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0" fillId="0" borderId="0" xfId="0" applyAlignment="1">
      <alignment horizontal="right" vertical="center"/>
    </xf>
    <xf numFmtId="0" fontId="0" fillId="0" borderId="0" xfId="0" applyNumberFormat="1" applyAlignment="1">
      <alignment horizontal="right" vertical="center"/>
    </xf>
    <xf numFmtId="0" fontId="0" fillId="0" borderId="0" xfId="0" applyAlignment="1">
      <alignment horizontal="right" vertical="center" wrapText="1"/>
    </xf>
    <xf numFmtId="0" fontId="0" fillId="0" borderId="0" xfId="0" applyNumberFormat="1" applyAlignment="1">
      <alignment horizontal="right" vertical="center" wrapText="1"/>
    </xf>
    <xf numFmtId="0" fontId="6" fillId="0" borderId="0" xfId="0" applyFont="1" applyAlignment="1"/>
    <xf numFmtId="0" fontId="6" fillId="0" borderId="0" xfId="0" applyFont="1" applyAlignment="1">
      <alignment vertical="center"/>
    </xf>
    <xf numFmtId="0" fontId="6" fillId="0" borderId="8" xfId="0" applyFont="1" applyBorder="1" applyAlignment="1">
      <alignment horizontal="center" vertical="center"/>
    </xf>
  </cellXfs>
  <cellStyles count="49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0" xfId="28"/>
    <cellStyle name="Currency0" xfId="29"/>
    <cellStyle name="Date" xfId="30"/>
    <cellStyle name="Explanatory Text" xfId="31" builtinId="53" customBuiltin="1"/>
    <cellStyle name="Fixed" xfId="32"/>
    <cellStyle name="Good" xfId="33" builtinId="26" customBuiltin="1"/>
    <cellStyle name="Heading 1" xfId="34" builtinId="16" customBuiltin="1"/>
    <cellStyle name="Heading 2" xfId="35" builtinId="17" customBuiltin="1"/>
    <cellStyle name="Heading 3" xfId="36" builtinId="18" customBuiltin="1"/>
    <cellStyle name="Heading 4" xfId="37" builtinId="19" customBuiltin="1"/>
    <cellStyle name="Hyperlink" xfId="38" builtinId="8"/>
    <cellStyle name="Input" xfId="39" builtinId="20" customBuiltin="1"/>
    <cellStyle name="Linked Cell" xfId="40" builtinId="24" customBuiltin="1"/>
    <cellStyle name="Neutral" xfId="41" builtinId="28" customBuiltin="1"/>
    <cellStyle name="Normal" xfId="0" builtinId="0"/>
    <cellStyle name="Normal_A" xfId="42"/>
    <cellStyle name="Normal_A_1" xfId="43"/>
    <cellStyle name="Note" xfId="44" builtinId="10" customBuiltin="1"/>
    <cellStyle name="Output" xfId="45" builtinId="21" customBuiltin="1"/>
    <cellStyle name="Title" xfId="46" builtinId="15" customBuiltin="1"/>
    <cellStyle name="Total" xfId="47" builtinId="25" customBuiltin="1"/>
    <cellStyle name="Warning Text" xfId="48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EG CVn - O-C Diagr.</a:t>
            </a:r>
          </a:p>
        </c:rich>
      </c:tx>
      <c:layout>
        <c:manualLayout>
          <c:xMode val="edge"/>
          <c:yMode val="edge"/>
          <c:x val="0.30056730621337741"/>
          <c:y val="3.571428571428571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879031670006488"/>
          <c:y val="0.14285755806349418"/>
          <c:w val="0.78449977893484435"/>
          <c:h val="0.63988281215940102"/>
        </c:manualLayout>
      </c:layout>
      <c:scatterChart>
        <c:scatterStyle val="lineMarker"/>
        <c:varyColors val="0"/>
        <c:ser>
          <c:idx val="0"/>
          <c:order val="0"/>
          <c:tx>
            <c:strRef>
              <c:f>'Active 1'!$H$20:$H$20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5"/>
            <c:spPr>
              <a:solidFill>
                <a:srgbClr val="00808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'Active 1'!$F$21:$F$990</c:f>
              <c:numCache>
                <c:formatCode>General</c:formatCode>
                <c:ptCount val="970"/>
                <c:pt idx="0">
                  <c:v>37</c:v>
                </c:pt>
                <c:pt idx="1">
                  <c:v>37</c:v>
                </c:pt>
                <c:pt idx="2">
                  <c:v>89</c:v>
                </c:pt>
                <c:pt idx="3">
                  <c:v>120.5</c:v>
                </c:pt>
                <c:pt idx="4">
                  <c:v>183.5</c:v>
                </c:pt>
                <c:pt idx="5">
                  <c:v>186</c:v>
                </c:pt>
                <c:pt idx="6">
                  <c:v>2161.5</c:v>
                </c:pt>
                <c:pt idx="7">
                  <c:v>2974</c:v>
                </c:pt>
                <c:pt idx="8">
                  <c:v>2974.5</c:v>
                </c:pt>
                <c:pt idx="9">
                  <c:v>2980</c:v>
                </c:pt>
                <c:pt idx="10">
                  <c:v>3005.5</c:v>
                </c:pt>
                <c:pt idx="11">
                  <c:v>3006</c:v>
                </c:pt>
                <c:pt idx="12">
                  <c:v>3040</c:v>
                </c:pt>
                <c:pt idx="13">
                  <c:v>3040.5</c:v>
                </c:pt>
                <c:pt idx="14">
                  <c:v>3142.5</c:v>
                </c:pt>
                <c:pt idx="15">
                  <c:v>3143</c:v>
                </c:pt>
                <c:pt idx="16">
                  <c:v>3151</c:v>
                </c:pt>
                <c:pt idx="17">
                  <c:v>4136.5</c:v>
                </c:pt>
                <c:pt idx="18">
                  <c:v>5149.5</c:v>
                </c:pt>
                <c:pt idx="19">
                  <c:v>5150</c:v>
                </c:pt>
                <c:pt idx="20">
                  <c:v>6346.5</c:v>
                </c:pt>
                <c:pt idx="21">
                  <c:v>7277</c:v>
                </c:pt>
                <c:pt idx="22">
                  <c:v>8376.5</c:v>
                </c:pt>
                <c:pt idx="23">
                  <c:v>9425.5</c:v>
                </c:pt>
                <c:pt idx="24">
                  <c:v>10430.5</c:v>
                </c:pt>
                <c:pt idx="25">
                  <c:v>10747</c:v>
                </c:pt>
                <c:pt idx="26">
                  <c:v>11886.5</c:v>
                </c:pt>
                <c:pt idx="27">
                  <c:v>12588</c:v>
                </c:pt>
                <c:pt idx="28">
                  <c:v>12588</c:v>
                </c:pt>
                <c:pt idx="29">
                  <c:v>13487.5</c:v>
                </c:pt>
                <c:pt idx="30">
                  <c:v>13487.5</c:v>
                </c:pt>
                <c:pt idx="31">
                  <c:v>15529</c:v>
                </c:pt>
                <c:pt idx="32">
                  <c:v>16911</c:v>
                </c:pt>
                <c:pt idx="33">
                  <c:v>16988.5</c:v>
                </c:pt>
                <c:pt idx="34">
                  <c:v>17804.5</c:v>
                </c:pt>
                <c:pt idx="35">
                  <c:v>19053</c:v>
                </c:pt>
                <c:pt idx="36">
                  <c:v>19055.5</c:v>
                </c:pt>
                <c:pt idx="37">
                  <c:v>19895.5</c:v>
                </c:pt>
              </c:numCache>
            </c:numRef>
          </c:xVal>
          <c:yVal>
            <c:numRef>
              <c:f>'Active 1'!$H$21:$H$990</c:f>
              <c:numCache>
                <c:formatCode>General</c:formatCode>
                <c:ptCount val="970"/>
                <c:pt idx="0">
                  <c:v>-5.3769999940413982E-3</c:v>
                </c:pt>
                <c:pt idx="2">
                  <c:v>-5.0250000058440492E-3</c:v>
                </c:pt>
                <c:pt idx="3">
                  <c:v>-7.9949999781092629E-4</c:v>
                </c:pt>
                <c:pt idx="5">
                  <c:v>-9.8299999954178929E-3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26E7-4C75-9217-C8B75B0E2F1F}"/>
            </c:ext>
          </c:extLst>
        </c:ser>
        <c:ser>
          <c:idx val="1"/>
          <c:order val="1"/>
          <c:tx>
            <c:strRef>
              <c:f>'Active 1'!$I$20:$I$20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5"/>
            <c:spPr>
              <a:solidFill>
                <a:srgbClr val="FFFF99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1'!$D$21:$D$990</c:f>
                <c:numCache>
                  <c:formatCode>General</c:formatCode>
                  <c:ptCount val="970"/>
                  <c:pt idx="1">
                    <c:v>6.0000000000000001E-3</c:v>
                  </c:pt>
                  <c:pt idx="4">
                    <c:v>1.8E-3</c:v>
                  </c:pt>
                  <c:pt idx="6">
                    <c:v>2.0000000000000001E-4</c:v>
                  </c:pt>
                  <c:pt idx="7">
                    <c:v>1.1999999999999999E-3</c:v>
                  </c:pt>
                  <c:pt idx="8">
                    <c:v>4.0000000000000002E-4</c:v>
                  </c:pt>
                  <c:pt idx="9">
                    <c:v>5.9999999999999995E-4</c:v>
                  </c:pt>
                  <c:pt idx="10">
                    <c:v>1.1000000000000001E-3</c:v>
                  </c:pt>
                  <c:pt idx="11">
                    <c:v>8.0000000000000004E-4</c:v>
                  </c:pt>
                  <c:pt idx="12">
                    <c:v>5.0000000000000001E-4</c:v>
                  </c:pt>
                  <c:pt idx="13">
                    <c:v>2.0999999999999999E-3</c:v>
                  </c:pt>
                  <c:pt idx="14">
                    <c:v>6.9999999999999999E-4</c:v>
                  </c:pt>
                  <c:pt idx="15">
                    <c:v>5.9999999999999995E-4</c:v>
                  </c:pt>
                  <c:pt idx="16">
                    <c:v>2.9999999999999997E-4</c:v>
                  </c:pt>
                  <c:pt idx="17">
                    <c:v>5.9999999999999995E-4</c:v>
                  </c:pt>
                  <c:pt idx="18">
                    <c:v>4.0000000000000001E-3</c:v>
                  </c:pt>
                  <c:pt idx="19">
                    <c:v>6.9999999999999999E-4</c:v>
                  </c:pt>
                  <c:pt idx="21">
                    <c:v>5.9999999999999995E-4</c:v>
                  </c:pt>
                  <c:pt idx="22">
                    <c:v>5.0000000000000001E-4</c:v>
                  </c:pt>
                  <c:pt idx="23">
                    <c:v>2.0000000000000001E-4</c:v>
                  </c:pt>
                  <c:pt idx="24">
                    <c:v>8.0000000000000004E-4</c:v>
                  </c:pt>
                  <c:pt idx="25">
                    <c:v>5.9999999999999995E-4</c:v>
                  </c:pt>
                  <c:pt idx="26">
                    <c:v>5.9999999999999995E-4</c:v>
                  </c:pt>
                  <c:pt idx="27">
                    <c:v>0</c:v>
                  </c:pt>
                  <c:pt idx="28">
                    <c:v>1E-4</c:v>
                  </c:pt>
                  <c:pt idx="29">
                    <c:v>0</c:v>
                  </c:pt>
                  <c:pt idx="30">
                    <c:v>1E-4</c:v>
                  </c:pt>
                  <c:pt idx="31">
                    <c:v>2.9999999999999997E-4</c:v>
                  </c:pt>
                  <c:pt idx="32">
                    <c:v>2.9999999999999997E-4</c:v>
                  </c:pt>
                  <c:pt idx="33">
                    <c:v>5.0000000000000001E-4</c:v>
                  </c:pt>
                  <c:pt idx="34">
                    <c:v>2.9999999999999997E-4</c:v>
                  </c:pt>
                  <c:pt idx="35">
                    <c:v>5.0000000000000001E-4</c:v>
                  </c:pt>
                  <c:pt idx="36">
                    <c:v>2.9999999999999997E-4</c:v>
                  </c:pt>
                  <c:pt idx="37">
                    <c:v>2.0000000000000001E-4</c:v>
                  </c:pt>
                </c:numCache>
              </c:numRef>
            </c:plus>
            <c:minus>
              <c:numRef>
                <c:f>'Active 1'!$D$21:$D$990</c:f>
                <c:numCache>
                  <c:formatCode>General</c:formatCode>
                  <c:ptCount val="970"/>
                  <c:pt idx="1">
                    <c:v>6.0000000000000001E-3</c:v>
                  </c:pt>
                  <c:pt idx="4">
                    <c:v>1.8E-3</c:v>
                  </c:pt>
                  <c:pt idx="6">
                    <c:v>2.0000000000000001E-4</c:v>
                  </c:pt>
                  <c:pt idx="7">
                    <c:v>1.1999999999999999E-3</c:v>
                  </c:pt>
                  <c:pt idx="8">
                    <c:v>4.0000000000000002E-4</c:v>
                  </c:pt>
                  <c:pt idx="9">
                    <c:v>5.9999999999999995E-4</c:v>
                  </c:pt>
                  <c:pt idx="10">
                    <c:v>1.1000000000000001E-3</c:v>
                  </c:pt>
                  <c:pt idx="11">
                    <c:v>8.0000000000000004E-4</c:v>
                  </c:pt>
                  <c:pt idx="12">
                    <c:v>5.0000000000000001E-4</c:v>
                  </c:pt>
                  <c:pt idx="13">
                    <c:v>2.0999999999999999E-3</c:v>
                  </c:pt>
                  <c:pt idx="14">
                    <c:v>6.9999999999999999E-4</c:v>
                  </c:pt>
                  <c:pt idx="15">
                    <c:v>5.9999999999999995E-4</c:v>
                  </c:pt>
                  <c:pt idx="16">
                    <c:v>2.9999999999999997E-4</c:v>
                  </c:pt>
                  <c:pt idx="17">
                    <c:v>5.9999999999999995E-4</c:v>
                  </c:pt>
                  <c:pt idx="18">
                    <c:v>4.0000000000000001E-3</c:v>
                  </c:pt>
                  <c:pt idx="19">
                    <c:v>6.9999999999999999E-4</c:v>
                  </c:pt>
                  <c:pt idx="21">
                    <c:v>5.9999999999999995E-4</c:v>
                  </c:pt>
                  <c:pt idx="22">
                    <c:v>5.0000000000000001E-4</c:v>
                  </c:pt>
                  <c:pt idx="23">
                    <c:v>2.0000000000000001E-4</c:v>
                  </c:pt>
                  <c:pt idx="24">
                    <c:v>8.0000000000000004E-4</c:v>
                  </c:pt>
                  <c:pt idx="25">
                    <c:v>5.9999999999999995E-4</c:v>
                  </c:pt>
                  <c:pt idx="26">
                    <c:v>5.9999999999999995E-4</c:v>
                  </c:pt>
                  <c:pt idx="27">
                    <c:v>0</c:v>
                  </c:pt>
                  <c:pt idx="28">
                    <c:v>1E-4</c:v>
                  </c:pt>
                  <c:pt idx="29">
                    <c:v>0</c:v>
                  </c:pt>
                  <c:pt idx="30">
                    <c:v>1E-4</c:v>
                  </c:pt>
                  <c:pt idx="31">
                    <c:v>2.9999999999999997E-4</c:v>
                  </c:pt>
                  <c:pt idx="32">
                    <c:v>2.9999999999999997E-4</c:v>
                  </c:pt>
                  <c:pt idx="33">
                    <c:v>5.0000000000000001E-4</c:v>
                  </c:pt>
                  <c:pt idx="34">
                    <c:v>2.9999999999999997E-4</c:v>
                  </c:pt>
                  <c:pt idx="35">
                    <c:v>5.0000000000000001E-4</c:v>
                  </c:pt>
                  <c:pt idx="36">
                    <c:v>2.9999999999999997E-4</c:v>
                  </c:pt>
                  <c:pt idx="37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1'!$F$21:$F$990</c:f>
              <c:numCache>
                <c:formatCode>General</c:formatCode>
                <c:ptCount val="970"/>
                <c:pt idx="0">
                  <c:v>37</c:v>
                </c:pt>
                <c:pt idx="1">
                  <c:v>37</c:v>
                </c:pt>
                <c:pt idx="2">
                  <c:v>89</c:v>
                </c:pt>
                <c:pt idx="3">
                  <c:v>120.5</c:v>
                </c:pt>
                <c:pt idx="4">
                  <c:v>183.5</c:v>
                </c:pt>
                <c:pt idx="5">
                  <c:v>186</c:v>
                </c:pt>
                <c:pt idx="6">
                  <c:v>2161.5</c:v>
                </c:pt>
                <c:pt idx="7">
                  <c:v>2974</c:v>
                </c:pt>
                <c:pt idx="8">
                  <c:v>2974.5</c:v>
                </c:pt>
                <c:pt idx="9">
                  <c:v>2980</c:v>
                </c:pt>
                <c:pt idx="10">
                  <c:v>3005.5</c:v>
                </c:pt>
                <c:pt idx="11">
                  <c:v>3006</c:v>
                </c:pt>
                <c:pt idx="12">
                  <c:v>3040</c:v>
                </c:pt>
                <c:pt idx="13">
                  <c:v>3040.5</c:v>
                </c:pt>
                <c:pt idx="14">
                  <c:v>3142.5</c:v>
                </c:pt>
                <c:pt idx="15">
                  <c:v>3143</c:v>
                </c:pt>
                <c:pt idx="16">
                  <c:v>3151</c:v>
                </c:pt>
                <c:pt idx="17">
                  <c:v>4136.5</c:v>
                </c:pt>
                <c:pt idx="18">
                  <c:v>5149.5</c:v>
                </c:pt>
                <c:pt idx="19">
                  <c:v>5150</c:v>
                </c:pt>
                <c:pt idx="20">
                  <c:v>6346.5</c:v>
                </c:pt>
                <c:pt idx="21">
                  <c:v>7277</c:v>
                </c:pt>
                <c:pt idx="22">
                  <c:v>8376.5</c:v>
                </c:pt>
                <c:pt idx="23">
                  <c:v>9425.5</c:v>
                </c:pt>
                <c:pt idx="24">
                  <c:v>10430.5</c:v>
                </c:pt>
                <c:pt idx="25">
                  <c:v>10747</c:v>
                </c:pt>
                <c:pt idx="26">
                  <c:v>11886.5</c:v>
                </c:pt>
                <c:pt idx="27">
                  <c:v>12588</c:v>
                </c:pt>
                <c:pt idx="28">
                  <c:v>12588</c:v>
                </c:pt>
                <c:pt idx="29">
                  <c:v>13487.5</c:v>
                </c:pt>
                <c:pt idx="30">
                  <c:v>13487.5</c:v>
                </c:pt>
                <c:pt idx="31">
                  <c:v>15529</c:v>
                </c:pt>
                <c:pt idx="32">
                  <c:v>16911</c:v>
                </c:pt>
                <c:pt idx="33">
                  <c:v>16988.5</c:v>
                </c:pt>
                <c:pt idx="34">
                  <c:v>17804.5</c:v>
                </c:pt>
                <c:pt idx="35">
                  <c:v>19053</c:v>
                </c:pt>
                <c:pt idx="36">
                  <c:v>19055.5</c:v>
                </c:pt>
                <c:pt idx="37">
                  <c:v>19895.5</c:v>
                </c:pt>
              </c:numCache>
            </c:numRef>
          </c:xVal>
          <c:yVal>
            <c:numRef>
              <c:f>'Active 1'!$I$21:$I$990</c:f>
              <c:numCache>
                <c:formatCode>General</c:formatCode>
                <c:ptCount val="970"/>
                <c:pt idx="17">
                  <c:v>4.6084999994491227E-3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26E7-4C75-9217-C8B75B0E2F1F}"/>
            </c:ext>
          </c:extLst>
        </c:ser>
        <c:ser>
          <c:idx val="3"/>
          <c:order val="2"/>
          <c:tx>
            <c:strRef>
              <c:f>'Active 1'!$J$20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1'!$D$21:$D$41</c:f>
                <c:numCache>
                  <c:formatCode>General</c:formatCode>
                  <c:ptCount val="21"/>
                  <c:pt idx="1">
                    <c:v>6.0000000000000001E-3</c:v>
                  </c:pt>
                  <c:pt idx="4">
                    <c:v>1.8E-3</c:v>
                  </c:pt>
                  <c:pt idx="6">
                    <c:v>2.0000000000000001E-4</c:v>
                  </c:pt>
                  <c:pt idx="7">
                    <c:v>1.1999999999999999E-3</c:v>
                  </c:pt>
                  <c:pt idx="8">
                    <c:v>4.0000000000000002E-4</c:v>
                  </c:pt>
                  <c:pt idx="9">
                    <c:v>5.9999999999999995E-4</c:v>
                  </c:pt>
                  <c:pt idx="10">
                    <c:v>1.1000000000000001E-3</c:v>
                  </c:pt>
                  <c:pt idx="11">
                    <c:v>8.0000000000000004E-4</c:v>
                  </c:pt>
                  <c:pt idx="12">
                    <c:v>5.0000000000000001E-4</c:v>
                  </c:pt>
                  <c:pt idx="13">
                    <c:v>2.0999999999999999E-3</c:v>
                  </c:pt>
                  <c:pt idx="14">
                    <c:v>6.9999999999999999E-4</c:v>
                  </c:pt>
                  <c:pt idx="15">
                    <c:v>5.9999999999999995E-4</c:v>
                  </c:pt>
                  <c:pt idx="16">
                    <c:v>2.9999999999999997E-4</c:v>
                  </c:pt>
                  <c:pt idx="17">
                    <c:v>5.9999999999999995E-4</c:v>
                  </c:pt>
                  <c:pt idx="18">
                    <c:v>4.0000000000000001E-3</c:v>
                  </c:pt>
                  <c:pt idx="19">
                    <c:v>6.9999999999999999E-4</c:v>
                  </c:pt>
                </c:numCache>
              </c:numRef>
            </c:plus>
            <c:minus>
              <c:numRef>
                <c:f>'Active 1'!$D$21:$D$41</c:f>
                <c:numCache>
                  <c:formatCode>General</c:formatCode>
                  <c:ptCount val="21"/>
                  <c:pt idx="1">
                    <c:v>6.0000000000000001E-3</c:v>
                  </c:pt>
                  <c:pt idx="4">
                    <c:v>1.8E-3</c:v>
                  </c:pt>
                  <c:pt idx="6">
                    <c:v>2.0000000000000001E-4</c:v>
                  </c:pt>
                  <c:pt idx="7">
                    <c:v>1.1999999999999999E-3</c:v>
                  </c:pt>
                  <c:pt idx="8">
                    <c:v>4.0000000000000002E-4</c:v>
                  </c:pt>
                  <c:pt idx="9">
                    <c:v>5.9999999999999995E-4</c:v>
                  </c:pt>
                  <c:pt idx="10">
                    <c:v>1.1000000000000001E-3</c:v>
                  </c:pt>
                  <c:pt idx="11">
                    <c:v>8.0000000000000004E-4</c:v>
                  </c:pt>
                  <c:pt idx="12">
                    <c:v>5.0000000000000001E-4</c:v>
                  </c:pt>
                  <c:pt idx="13">
                    <c:v>2.0999999999999999E-3</c:v>
                  </c:pt>
                  <c:pt idx="14">
                    <c:v>6.9999999999999999E-4</c:v>
                  </c:pt>
                  <c:pt idx="15">
                    <c:v>5.9999999999999995E-4</c:v>
                  </c:pt>
                  <c:pt idx="16">
                    <c:v>2.9999999999999997E-4</c:v>
                  </c:pt>
                  <c:pt idx="17">
                    <c:v>5.9999999999999995E-4</c:v>
                  </c:pt>
                  <c:pt idx="18">
                    <c:v>4.0000000000000001E-3</c:v>
                  </c:pt>
                  <c:pt idx="19">
                    <c:v>6.9999999999999999E-4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1'!$F$21:$F$990</c:f>
              <c:numCache>
                <c:formatCode>General</c:formatCode>
                <c:ptCount val="970"/>
                <c:pt idx="0">
                  <c:v>37</c:v>
                </c:pt>
                <c:pt idx="1">
                  <c:v>37</c:v>
                </c:pt>
                <c:pt idx="2">
                  <c:v>89</c:v>
                </c:pt>
                <c:pt idx="3">
                  <c:v>120.5</c:v>
                </c:pt>
                <c:pt idx="4">
                  <c:v>183.5</c:v>
                </c:pt>
                <c:pt idx="5">
                  <c:v>186</c:v>
                </c:pt>
                <c:pt idx="6">
                  <c:v>2161.5</c:v>
                </c:pt>
                <c:pt idx="7">
                  <c:v>2974</c:v>
                </c:pt>
                <c:pt idx="8">
                  <c:v>2974.5</c:v>
                </c:pt>
                <c:pt idx="9">
                  <c:v>2980</c:v>
                </c:pt>
                <c:pt idx="10">
                  <c:v>3005.5</c:v>
                </c:pt>
                <c:pt idx="11">
                  <c:v>3006</c:v>
                </c:pt>
                <c:pt idx="12">
                  <c:v>3040</c:v>
                </c:pt>
                <c:pt idx="13">
                  <c:v>3040.5</c:v>
                </c:pt>
                <c:pt idx="14">
                  <c:v>3142.5</c:v>
                </c:pt>
                <c:pt idx="15">
                  <c:v>3143</c:v>
                </c:pt>
                <c:pt idx="16">
                  <c:v>3151</c:v>
                </c:pt>
                <c:pt idx="17">
                  <c:v>4136.5</c:v>
                </c:pt>
                <c:pt idx="18">
                  <c:v>5149.5</c:v>
                </c:pt>
                <c:pt idx="19">
                  <c:v>5150</c:v>
                </c:pt>
                <c:pt idx="20">
                  <c:v>6346.5</c:v>
                </c:pt>
                <c:pt idx="21">
                  <c:v>7277</c:v>
                </c:pt>
                <c:pt idx="22">
                  <c:v>8376.5</c:v>
                </c:pt>
                <c:pt idx="23">
                  <c:v>9425.5</c:v>
                </c:pt>
                <c:pt idx="24">
                  <c:v>10430.5</c:v>
                </c:pt>
                <c:pt idx="25">
                  <c:v>10747</c:v>
                </c:pt>
                <c:pt idx="26">
                  <c:v>11886.5</c:v>
                </c:pt>
                <c:pt idx="27">
                  <c:v>12588</c:v>
                </c:pt>
                <c:pt idx="28">
                  <c:v>12588</c:v>
                </c:pt>
                <c:pt idx="29">
                  <c:v>13487.5</c:v>
                </c:pt>
                <c:pt idx="30">
                  <c:v>13487.5</c:v>
                </c:pt>
                <c:pt idx="31">
                  <c:v>15529</c:v>
                </c:pt>
                <c:pt idx="32">
                  <c:v>16911</c:v>
                </c:pt>
                <c:pt idx="33">
                  <c:v>16988.5</c:v>
                </c:pt>
                <c:pt idx="34">
                  <c:v>17804.5</c:v>
                </c:pt>
                <c:pt idx="35">
                  <c:v>19053</c:v>
                </c:pt>
                <c:pt idx="36">
                  <c:v>19055.5</c:v>
                </c:pt>
                <c:pt idx="37">
                  <c:v>19895.5</c:v>
                </c:pt>
              </c:numCache>
            </c:numRef>
          </c:xVal>
          <c:yVal>
            <c:numRef>
              <c:f>'Active 1'!$J$21:$J$990</c:f>
              <c:numCache>
                <c:formatCode>General</c:formatCode>
                <c:ptCount val="970"/>
                <c:pt idx="21">
                  <c:v>1.5733000000182074E-2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26E7-4C75-9217-C8B75B0E2F1F}"/>
            </c:ext>
          </c:extLst>
        </c:ser>
        <c:ser>
          <c:idx val="4"/>
          <c:order val="3"/>
          <c:tx>
            <c:strRef>
              <c:f>'Active 1'!$K$20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1'!$D$21:$D$90</c:f>
                <c:numCache>
                  <c:formatCode>General</c:formatCode>
                  <c:ptCount val="70"/>
                  <c:pt idx="1">
                    <c:v>6.0000000000000001E-3</c:v>
                  </c:pt>
                  <c:pt idx="4">
                    <c:v>1.8E-3</c:v>
                  </c:pt>
                  <c:pt idx="6">
                    <c:v>2.0000000000000001E-4</c:v>
                  </c:pt>
                  <c:pt idx="7">
                    <c:v>1.1999999999999999E-3</c:v>
                  </c:pt>
                  <c:pt idx="8">
                    <c:v>4.0000000000000002E-4</c:v>
                  </c:pt>
                  <c:pt idx="9">
                    <c:v>5.9999999999999995E-4</c:v>
                  </c:pt>
                  <c:pt idx="10">
                    <c:v>1.1000000000000001E-3</c:v>
                  </c:pt>
                  <c:pt idx="11">
                    <c:v>8.0000000000000004E-4</c:v>
                  </c:pt>
                  <c:pt idx="12">
                    <c:v>5.0000000000000001E-4</c:v>
                  </c:pt>
                  <c:pt idx="13">
                    <c:v>2.0999999999999999E-3</c:v>
                  </c:pt>
                  <c:pt idx="14">
                    <c:v>6.9999999999999999E-4</c:v>
                  </c:pt>
                  <c:pt idx="15">
                    <c:v>5.9999999999999995E-4</c:v>
                  </c:pt>
                  <c:pt idx="16">
                    <c:v>2.9999999999999997E-4</c:v>
                  </c:pt>
                  <c:pt idx="17">
                    <c:v>5.9999999999999995E-4</c:v>
                  </c:pt>
                  <c:pt idx="18">
                    <c:v>4.0000000000000001E-3</c:v>
                  </c:pt>
                  <c:pt idx="19">
                    <c:v>6.9999999999999999E-4</c:v>
                  </c:pt>
                  <c:pt idx="21">
                    <c:v>5.9999999999999995E-4</c:v>
                  </c:pt>
                  <c:pt idx="22">
                    <c:v>5.0000000000000001E-4</c:v>
                  </c:pt>
                  <c:pt idx="23">
                    <c:v>2.0000000000000001E-4</c:v>
                  </c:pt>
                  <c:pt idx="24">
                    <c:v>8.0000000000000004E-4</c:v>
                  </c:pt>
                  <c:pt idx="25">
                    <c:v>5.9999999999999995E-4</c:v>
                  </c:pt>
                  <c:pt idx="26">
                    <c:v>5.9999999999999995E-4</c:v>
                  </c:pt>
                  <c:pt idx="27">
                    <c:v>0</c:v>
                  </c:pt>
                  <c:pt idx="28">
                    <c:v>1E-4</c:v>
                  </c:pt>
                  <c:pt idx="29">
                    <c:v>0</c:v>
                  </c:pt>
                  <c:pt idx="30">
                    <c:v>1E-4</c:v>
                  </c:pt>
                  <c:pt idx="31">
                    <c:v>2.9999999999999997E-4</c:v>
                  </c:pt>
                  <c:pt idx="32">
                    <c:v>2.9999999999999997E-4</c:v>
                  </c:pt>
                  <c:pt idx="33">
                    <c:v>5.0000000000000001E-4</c:v>
                  </c:pt>
                  <c:pt idx="34">
                    <c:v>2.9999999999999997E-4</c:v>
                  </c:pt>
                  <c:pt idx="35">
                    <c:v>5.0000000000000001E-4</c:v>
                  </c:pt>
                  <c:pt idx="36">
                    <c:v>2.9999999999999997E-4</c:v>
                  </c:pt>
                  <c:pt idx="37">
                    <c:v>2.0000000000000001E-4</c:v>
                  </c:pt>
                </c:numCache>
              </c:numRef>
            </c:plus>
            <c:minus>
              <c:numRef>
                <c:f>'Active 1'!$D$21:$D$90</c:f>
                <c:numCache>
                  <c:formatCode>General</c:formatCode>
                  <c:ptCount val="70"/>
                  <c:pt idx="1">
                    <c:v>6.0000000000000001E-3</c:v>
                  </c:pt>
                  <c:pt idx="4">
                    <c:v>1.8E-3</c:v>
                  </c:pt>
                  <c:pt idx="6">
                    <c:v>2.0000000000000001E-4</c:v>
                  </c:pt>
                  <c:pt idx="7">
                    <c:v>1.1999999999999999E-3</c:v>
                  </c:pt>
                  <c:pt idx="8">
                    <c:v>4.0000000000000002E-4</c:v>
                  </c:pt>
                  <c:pt idx="9">
                    <c:v>5.9999999999999995E-4</c:v>
                  </c:pt>
                  <c:pt idx="10">
                    <c:v>1.1000000000000001E-3</c:v>
                  </c:pt>
                  <c:pt idx="11">
                    <c:v>8.0000000000000004E-4</c:v>
                  </c:pt>
                  <c:pt idx="12">
                    <c:v>5.0000000000000001E-4</c:v>
                  </c:pt>
                  <c:pt idx="13">
                    <c:v>2.0999999999999999E-3</c:v>
                  </c:pt>
                  <c:pt idx="14">
                    <c:v>6.9999999999999999E-4</c:v>
                  </c:pt>
                  <c:pt idx="15">
                    <c:v>5.9999999999999995E-4</c:v>
                  </c:pt>
                  <c:pt idx="16">
                    <c:v>2.9999999999999997E-4</c:v>
                  </c:pt>
                  <c:pt idx="17">
                    <c:v>5.9999999999999995E-4</c:v>
                  </c:pt>
                  <c:pt idx="18">
                    <c:v>4.0000000000000001E-3</c:v>
                  </c:pt>
                  <c:pt idx="19">
                    <c:v>6.9999999999999999E-4</c:v>
                  </c:pt>
                  <c:pt idx="21">
                    <c:v>5.9999999999999995E-4</c:v>
                  </c:pt>
                  <c:pt idx="22">
                    <c:v>5.0000000000000001E-4</c:v>
                  </c:pt>
                  <c:pt idx="23">
                    <c:v>2.0000000000000001E-4</c:v>
                  </c:pt>
                  <c:pt idx="24">
                    <c:v>8.0000000000000004E-4</c:v>
                  </c:pt>
                  <c:pt idx="25">
                    <c:v>5.9999999999999995E-4</c:v>
                  </c:pt>
                  <c:pt idx="26">
                    <c:v>5.9999999999999995E-4</c:v>
                  </c:pt>
                  <c:pt idx="27">
                    <c:v>0</c:v>
                  </c:pt>
                  <c:pt idx="28">
                    <c:v>1E-4</c:v>
                  </c:pt>
                  <c:pt idx="29">
                    <c:v>0</c:v>
                  </c:pt>
                  <c:pt idx="30">
                    <c:v>1E-4</c:v>
                  </c:pt>
                  <c:pt idx="31">
                    <c:v>2.9999999999999997E-4</c:v>
                  </c:pt>
                  <c:pt idx="32">
                    <c:v>2.9999999999999997E-4</c:v>
                  </c:pt>
                  <c:pt idx="33">
                    <c:v>5.0000000000000001E-4</c:v>
                  </c:pt>
                  <c:pt idx="34">
                    <c:v>2.9999999999999997E-4</c:v>
                  </c:pt>
                  <c:pt idx="35">
                    <c:v>5.0000000000000001E-4</c:v>
                  </c:pt>
                  <c:pt idx="36">
                    <c:v>2.9999999999999997E-4</c:v>
                  </c:pt>
                  <c:pt idx="37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1'!$F$21:$F$990</c:f>
              <c:numCache>
                <c:formatCode>General</c:formatCode>
                <c:ptCount val="970"/>
                <c:pt idx="0">
                  <c:v>37</c:v>
                </c:pt>
                <c:pt idx="1">
                  <c:v>37</c:v>
                </c:pt>
                <c:pt idx="2">
                  <c:v>89</c:v>
                </c:pt>
                <c:pt idx="3">
                  <c:v>120.5</c:v>
                </c:pt>
                <c:pt idx="4">
                  <c:v>183.5</c:v>
                </c:pt>
                <c:pt idx="5">
                  <c:v>186</c:v>
                </c:pt>
                <c:pt idx="6">
                  <c:v>2161.5</c:v>
                </c:pt>
                <c:pt idx="7">
                  <c:v>2974</c:v>
                </c:pt>
                <c:pt idx="8">
                  <c:v>2974.5</c:v>
                </c:pt>
                <c:pt idx="9">
                  <c:v>2980</c:v>
                </c:pt>
                <c:pt idx="10">
                  <c:v>3005.5</c:v>
                </c:pt>
                <c:pt idx="11">
                  <c:v>3006</c:v>
                </c:pt>
                <c:pt idx="12">
                  <c:v>3040</c:v>
                </c:pt>
                <c:pt idx="13">
                  <c:v>3040.5</c:v>
                </c:pt>
                <c:pt idx="14">
                  <c:v>3142.5</c:v>
                </c:pt>
                <c:pt idx="15">
                  <c:v>3143</c:v>
                </c:pt>
                <c:pt idx="16">
                  <c:v>3151</c:v>
                </c:pt>
                <c:pt idx="17">
                  <c:v>4136.5</c:v>
                </c:pt>
                <c:pt idx="18">
                  <c:v>5149.5</c:v>
                </c:pt>
                <c:pt idx="19">
                  <c:v>5150</c:v>
                </c:pt>
                <c:pt idx="20">
                  <c:v>6346.5</c:v>
                </c:pt>
                <c:pt idx="21">
                  <c:v>7277</c:v>
                </c:pt>
                <c:pt idx="22">
                  <c:v>8376.5</c:v>
                </c:pt>
                <c:pt idx="23">
                  <c:v>9425.5</c:v>
                </c:pt>
                <c:pt idx="24">
                  <c:v>10430.5</c:v>
                </c:pt>
                <c:pt idx="25">
                  <c:v>10747</c:v>
                </c:pt>
                <c:pt idx="26">
                  <c:v>11886.5</c:v>
                </c:pt>
                <c:pt idx="27">
                  <c:v>12588</c:v>
                </c:pt>
                <c:pt idx="28">
                  <c:v>12588</c:v>
                </c:pt>
                <c:pt idx="29">
                  <c:v>13487.5</c:v>
                </c:pt>
                <c:pt idx="30">
                  <c:v>13487.5</c:v>
                </c:pt>
                <c:pt idx="31">
                  <c:v>15529</c:v>
                </c:pt>
                <c:pt idx="32">
                  <c:v>16911</c:v>
                </c:pt>
                <c:pt idx="33">
                  <c:v>16988.5</c:v>
                </c:pt>
                <c:pt idx="34">
                  <c:v>17804.5</c:v>
                </c:pt>
                <c:pt idx="35">
                  <c:v>19053</c:v>
                </c:pt>
                <c:pt idx="36">
                  <c:v>19055.5</c:v>
                </c:pt>
                <c:pt idx="37">
                  <c:v>19895.5</c:v>
                </c:pt>
              </c:numCache>
            </c:numRef>
          </c:xVal>
          <c:yVal>
            <c:numRef>
              <c:f>'Active 1'!$K$21:$K$990</c:f>
              <c:numCache>
                <c:formatCode>General</c:formatCode>
                <c:ptCount val="970"/>
                <c:pt idx="1">
                  <c:v>-1.9269999975222163E-3</c:v>
                </c:pt>
                <c:pt idx="4">
                  <c:v>3.3715000026859343E-3</c:v>
                </c:pt>
                <c:pt idx="6">
                  <c:v>1.4335000014398247E-3</c:v>
                </c:pt>
                <c:pt idx="7">
                  <c:v>-3.7540000048466027E-3</c:v>
                </c:pt>
                <c:pt idx="8">
                  <c:v>1.049999991664663E-5</c:v>
                </c:pt>
                <c:pt idx="9">
                  <c:v>1.1200000008102506E-3</c:v>
                </c:pt>
                <c:pt idx="10">
                  <c:v>2.2095000022090971E-3</c:v>
                </c:pt>
                <c:pt idx="11">
                  <c:v>-5.2599999617086723E-4</c:v>
                </c:pt>
                <c:pt idx="12">
                  <c:v>6.0000005760230124E-5</c:v>
                </c:pt>
                <c:pt idx="13">
                  <c:v>-5.375500004447531E-3</c:v>
                </c:pt>
                <c:pt idx="14">
                  <c:v>1.9824999981210567E-3</c:v>
                </c:pt>
                <c:pt idx="15">
                  <c:v>1.4699999883305281E-4</c:v>
                </c:pt>
                <c:pt idx="16">
                  <c:v>2.789999998640269E-4</c:v>
                </c:pt>
                <c:pt idx="18">
                  <c:v>6.9855000037932768E-3</c:v>
                </c:pt>
                <c:pt idx="19">
                  <c:v>5.5500000016763806E-3</c:v>
                </c:pt>
                <c:pt idx="20">
                  <c:v>9.6984999981941655E-3</c:v>
                </c:pt>
                <c:pt idx="22">
                  <c:v>2.2168499999679625E-2</c:v>
                </c:pt>
                <c:pt idx="23">
                  <c:v>3.028949999861652E-2</c:v>
                </c:pt>
                <c:pt idx="24">
                  <c:v>3.4134500005166046E-2</c:v>
                </c:pt>
                <c:pt idx="25">
                  <c:v>3.8162999997439329E-2</c:v>
                </c:pt>
                <c:pt idx="26">
                  <c:v>4.7258499995223247E-2</c:v>
                </c:pt>
                <c:pt idx="27">
                  <c:v>4.9952000001212582E-2</c:v>
                </c:pt>
                <c:pt idx="28">
                  <c:v>4.9992000000202097E-2</c:v>
                </c:pt>
                <c:pt idx="29">
                  <c:v>5.528749999939464E-2</c:v>
                </c:pt>
                <c:pt idx="30">
                  <c:v>5.5307499998889398E-2</c:v>
                </c:pt>
                <c:pt idx="31">
                  <c:v>6.7710999996052124E-2</c:v>
                </c:pt>
                <c:pt idx="32">
                  <c:v>7.5729000003775582E-2</c:v>
                </c:pt>
                <c:pt idx="33">
                  <c:v>7.4556500003382098E-2</c:v>
                </c:pt>
                <c:pt idx="34">
                  <c:v>8.0510500003583729E-2</c:v>
                </c:pt>
                <c:pt idx="35">
                  <c:v>8.3457000095222611E-2</c:v>
                </c:pt>
                <c:pt idx="36">
                  <c:v>8.7749499813071452E-2</c:v>
                </c:pt>
                <c:pt idx="37">
                  <c:v>8.9919500001997221E-2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26E7-4C75-9217-C8B75B0E2F1F}"/>
            </c:ext>
          </c:extLst>
        </c:ser>
        <c:ser>
          <c:idx val="2"/>
          <c:order val="4"/>
          <c:tx>
            <c:strRef>
              <c:f>'Active 1'!$L$20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1'!$D$21:$D$90</c:f>
                <c:numCache>
                  <c:formatCode>General</c:formatCode>
                  <c:ptCount val="70"/>
                  <c:pt idx="1">
                    <c:v>6.0000000000000001E-3</c:v>
                  </c:pt>
                  <c:pt idx="4">
                    <c:v>1.8E-3</c:v>
                  </c:pt>
                  <c:pt idx="6">
                    <c:v>2.0000000000000001E-4</c:v>
                  </c:pt>
                  <c:pt idx="7">
                    <c:v>1.1999999999999999E-3</c:v>
                  </c:pt>
                  <c:pt idx="8">
                    <c:v>4.0000000000000002E-4</c:v>
                  </c:pt>
                  <c:pt idx="9">
                    <c:v>5.9999999999999995E-4</c:v>
                  </c:pt>
                  <c:pt idx="10">
                    <c:v>1.1000000000000001E-3</c:v>
                  </c:pt>
                  <c:pt idx="11">
                    <c:v>8.0000000000000004E-4</c:v>
                  </c:pt>
                  <c:pt idx="12">
                    <c:v>5.0000000000000001E-4</c:v>
                  </c:pt>
                  <c:pt idx="13">
                    <c:v>2.0999999999999999E-3</c:v>
                  </c:pt>
                  <c:pt idx="14">
                    <c:v>6.9999999999999999E-4</c:v>
                  </c:pt>
                  <c:pt idx="15">
                    <c:v>5.9999999999999995E-4</c:v>
                  </c:pt>
                  <c:pt idx="16">
                    <c:v>2.9999999999999997E-4</c:v>
                  </c:pt>
                  <c:pt idx="17">
                    <c:v>5.9999999999999995E-4</c:v>
                  </c:pt>
                  <c:pt idx="18">
                    <c:v>4.0000000000000001E-3</c:v>
                  </c:pt>
                  <c:pt idx="19">
                    <c:v>6.9999999999999999E-4</c:v>
                  </c:pt>
                  <c:pt idx="21">
                    <c:v>5.9999999999999995E-4</c:v>
                  </c:pt>
                  <c:pt idx="22">
                    <c:v>5.0000000000000001E-4</c:v>
                  </c:pt>
                  <c:pt idx="23">
                    <c:v>2.0000000000000001E-4</c:v>
                  </c:pt>
                  <c:pt idx="24">
                    <c:v>8.0000000000000004E-4</c:v>
                  </c:pt>
                  <c:pt idx="25">
                    <c:v>5.9999999999999995E-4</c:v>
                  </c:pt>
                  <c:pt idx="26">
                    <c:v>5.9999999999999995E-4</c:v>
                  </c:pt>
                  <c:pt idx="27">
                    <c:v>0</c:v>
                  </c:pt>
                  <c:pt idx="28">
                    <c:v>1E-4</c:v>
                  </c:pt>
                  <c:pt idx="29">
                    <c:v>0</c:v>
                  </c:pt>
                  <c:pt idx="30">
                    <c:v>1E-4</c:v>
                  </c:pt>
                  <c:pt idx="31">
                    <c:v>2.9999999999999997E-4</c:v>
                  </c:pt>
                  <c:pt idx="32">
                    <c:v>2.9999999999999997E-4</c:v>
                  </c:pt>
                  <c:pt idx="33">
                    <c:v>5.0000000000000001E-4</c:v>
                  </c:pt>
                  <c:pt idx="34">
                    <c:v>2.9999999999999997E-4</c:v>
                  </c:pt>
                  <c:pt idx="35">
                    <c:v>5.0000000000000001E-4</c:v>
                  </c:pt>
                  <c:pt idx="36">
                    <c:v>2.9999999999999997E-4</c:v>
                  </c:pt>
                  <c:pt idx="37">
                    <c:v>2.0000000000000001E-4</c:v>
                  </c:pt>
                </c:numCache>
              </c:numRef>
            </c:plus>
            <c:minus>
              <c:numRef>
                <c:f>'Active 1'!$D$21:$D$90</c:f>
                <c:numCache>
                  <c:formatCode>General</c:formatCode>
                  <c:ptCount val="70"/>
                  <c:pt idx="1">
                    <c:v>6.0000000000000001E-3</c:v>
                  </c:pt>
                  <c:pt idx="4">
                    <c:v>1.8E-3</c:v>
                  </c:pt>
                  <c:pt idx="6">
                    <c:v>2.0000000000000001E-4</c:v>
                  </c:pt>
                  <c:pt idx="7">
                    <c:v>1.1999999999999999E-3</c:v>
                  </c:pt>
                  <c:pt idx="8">
                    <c:v>4.0000000000000002E-4</c:v>
                  </c:pt>
                  <c:pt idx="9">
                    <c:v>5.9999999999999995E-4</c:v>
                  </c:pt>
                  <c:pt idx="10">
                    <c:v>1.1000000000000001E-3</c:v>
                  </c:pt>
                  <c:pt idx="11">
                    <c:v>8.0000000000000004E-4</c:v>
                  </c:pt>
                  <c:pt idx="12">
                    <c:v>5.0000000000000001E-4</c:v>
                  </c:pt>
                  <c:pt idx="13">
                    <c:v>2.0999999999999999E-3</c:v>
                  </c:pt>
                  <c:pt idx="14">
                    <c:v>6.9999999999999999E-4</c:v>
                  </c:pt>
                  <c:pt idx="15">
                    <c:v>5.9999999999999995E-4</c:v>
                  </c:pt>
                  <c:pt idx="16">
                    <c:v>2.9999999999999997E-4</c:v>
                  </c:pt>
                  <c:pt idx="17">
                    <c:v>5.9999999999999995E-4</c:v>
                  </c:pt>
                  <c:pt idx="18">
                    <c:v>4.0000000000000001E-3</c:v>
                  </c:pt>
                  <c:pt idx="19">
                    <c:v>6.9999999999999999E-4</c:v>
                  </c:pt>
                  <c:pt idx="21">
                    <c:v>5.9999999999999995E-4</c:v>
                  </c:pt>
                  <c:pt idx="22">
                    <c:v>5.0000000000000001E-4</c:v>
                  </c:pt>
                  <c:pt idx="23">
                    <c:v>2.0000000000000001E-4</c:v>
                  </c:pt>
                  <c:pt idx="24">
                    <c:v>8.0000000000000004E-4</c:v>
                  </c:pt>
                  <c:pt idx="25">
                    <c:v>5.9999999999999995E-4</c:v>
                  </c:pt>
                  <c:pt idx="26">
                    <c:v>5.9999999999999995E-4</c:v>
                  </c:pt>
                  <c:pt idx="27">
                    <c:v>0</c:v>
                  </c:pt>
                  <c:pt idx="28">
                    <c:v>1E-4</c:v>
                  </c:pt>
                  <c:pt idx="29">
                    <c:v>0</c:v>
                  </c:pt>
                  <c:pt idx="30">
                    <c:v>1E-4</c:v>
                  </c:pt>
                  <c:pt idx="31">
                    <c:v>2.9999999999999997E-4</c:v>
                  </c:pt>
                  <c:pt idx="32">
                    <c:v>2.9999999999999997E-4</c:v>
                  </c:pt>
                  <c:pt idx="33">
                    <c:v>5.0000000000000001E-4</c:v>
                  </c:pt>
                  <c:pt idx="34">
                    <c:v>2.9999999999999997E-4</c:v>
                  </c:pt>
                  <c:pt idx="35">
                    <c:v>5.0000000000000001E-4</c:v>
                  </c:pt>
                  <c:pt idx="36">
                    <c:v>2.9999999999999997E-4</c:v>
                  </c:pt>
                  <c:pt idx="37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1'!$F$21:$F$990</c:f>
              <c:numCache>
                <c:formatCode>General</c:formatCode>
                <c:ptCount val="970"/>
                <c:pt idx="0">
                  <c:v>37</c:v>
                </c:pt>
                <c:pt idx="1">
                  <c:v>37</c:v>
                </c:pt>
                <c:pt idx="2">
                  <c:v>89</c:v>
                </c:pt>
                <c:pt idx="3">
                  <c:v>120.5</c:v>
                </c:pt>
                <c:pt idx="4">
                  <c:v>183.5</c:v>
                </c:pt>
                <c:pt idx="5">
                  <c:v>186</c:v>
                </c:pt>
                <c:pt idx="6">
                  <c:v>2161.5</c:v>
                </c:pt>
                <c:pt idx="7">
                  <c:v>2974</c:v>
                </c:pt>
                <c:pt idx="8">
                  <c:v>2974.5</c:v>
                </c:pt>
                <c:pt idx="9">
                  <c:v>2980</c:v>
                </c:pt>
                <c:pt idx="10">
                  <c:v>3005.5</c:v>
                </c:pt>
                <c:pt idx="11">
                  <c:v>3006</c:v>
                </c:pt>
                <c:pt idx="12">
                  <c:v>3040</c:v>
                </c:pt>
                <c:pt idx="13">
                  <c:v>3040.5</c:v>
                </c:pt>
                <c:pt idx="14">
                  <c:v>3142.5</c:v>
                </c:pt>
                <c:pt idx="15">
                  <c:v>3143</c:v>
                </c:pt>
                <c:pt idx="16">
                  <c:v>3151</c:v>
                </c:pt>
                <c:pt idx="17">
                  <c:v>4136.5</c:v>
                </c:pt>
                <c:pt idx="18">
                  <c:v>5149.5</c:v>
                </c:pt>
                <c:pt idx="19">
                  <c:v>5150</c:v>
                </c:pt>
                <c:pt idx="20">
                  <c:v>6346.5</c:v>
                </c:pt>
                <c:pt idx="21">
                  <c:v>7277</c:v>
                </c:pt>
                <c:pt idx="22">
                  <c:v>8376.5</c:v>
                </c:pt>
                <c:pt idx="23">
                  <c:v>9425.5</c:v>
                </c:pt>
                <c:pt idx="24">
                  <c:v>10430.5</c:v>
                </c:pt>
                <c:pt idx="25">
                  <c:v>10747</c:v>
                </c:pt>
                <c:pt idx="26">
                  <c:v>11886.5</c:v>
                </c:pt>
                <c:pt idx="27">
                  <c:v>12588</c:v>
                </c:pt>
                <c:pt idx="28">
                  <c:v>12588</c:v>
                </c:pt>
                <c:pt idx="29">
                  <c:v>13487.5</c:v>
                </c:pt>
                <c:pt idx="30">
                  <c:v>13487.5</c:v>
                </c:pt>
                <c:pt idx="31">
                  <c:v>15529</c:v>
                </c:pt>
                <c:pt idx="32">
                  <c:v>16911</c:v>
                </c:pt>
                <c:pt idx="33">
                  <c:v>16988.5</c:v>
                </c:pt>
                <c:pt idx="34">
                  <c:v>17804.5</c:v>
                </c:pt>
                <c:pt idx="35">
                  <c:v>19053</c:v>
                </c:pt>
                <c:pt idx="36">
                  <c:v>19055.5</c:v>
                </c:pt>
                <c:pt idx="37">
                  <c:v>19895.5</c:v>
                </c:pt>
              </c:numCache>
            </c:numRef>
          </c:xVal>
          <c:yVal>
            <c:numRef>
              <c:f>'Active 1'!$L$21:$L$990</c:f>
              <c:numCache>
                <c:formatCode>General</c:formatCode>
                <c:ptCount val="970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26E7-4C75-9217-C8B75B0E2F1F}"/>
            </c:ext>
          </c:extLst>
        </c:ser>
        <c:ser>
          <c:idx val="5"/>
          <c:order val="5"/>
          <c:tx>
            <c:strRef>
              <c:f>'Active 1'!$M$20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1'!$D$21:$D$90</c:f>
                <c:numCache>
                  <c:formatCode>General</c:formatCode>
                  <c:ptCount val="70"/>
                  <c:pt idx="1">
                    <c:v>6.0000000000000001E-3</c:v>
                  </c:pt>
                  <c:pt idx="4">
                    <c:v>1.8E-3</c:v>
                  </c:pt>
                  <c:pt idx="6">
                    <c:v>2.0000000000000001E-4</c:v>
                  </c:pt>
                  <c:pt idx="7">
                    <c:v>1.1999999999999999E-3</c:v>
                  </c:pt>
                  <c:pt idx="8">
                    <c:v>4.0000000000000002E-4</c:v>
                  </c:pt>
                  <c:pt idx="9">
                    <c:v>5.9999999999999995E-4</c:v>
                  </c:pt>
                  <c:pt idx="10">
                    <c:v>1.1000000000000001E-3</c:v>
                  </c:pt>
                  <c:pt idx="11">
                    <c:v>8.0000000000000004E-4</c:v>
                  </c:pt>
                  <c:pt idx="12">
                    <c:v>5.0000000000000001E-4</c:v>
                  </c:pt>
                  <c:pt idx="13">
                    <c:v>2.0999999999999999E-3</c:v>
                  </c:pt>
                  <c:pt idx="14">
                    <c:v>6.9999999999999999E-4</c:v>
                  </c:pt>
                  <c:pt idx="15">
                    <c:v>5.9999999999999995E-4</c:v>
                  </c:pt>
                  <c:pt idx="16">
                    <c:v>2.9999999999999997E-4</c:v>
                  </c:pt>
                  <c:pt idx="17">
                    <c:v>5.9999999999999995E-4</c:v>
                  </c:pt>
                  <c:pt idx="18">
                    <c:v>4.0000000000000001E-3</c:v>
                  </c:pt>
                  <c:pt idx="19">
                    <c:v>6.9999999999999999E-4</c:v>
                  </c:pt>
                  <c:pt idx="21">
                    <c:v>5.9999999999999995E-4</c:v>
                  </c:pt>
                  <c:pt idx="22">
                    <c:v>5.0000000000000001E-4</c:v>
                  </c:pt>
                  <c:pt idx="23">
                    <c:v>2.0000000000000001E-4</c:v>
                  </c:pt>
                  <c:pt idx="24">
                    <c:v>8.0000000000000004E-4</c:v>
                  </c:pt>
                  <c:pt idx="25">
                    <c:v>5.9999999999999995E-4</c:v>
                  </c:pt>
                  <c:pt idx="26">
                    <c:v>5.9999999999999995E-4</c:v>
                  </c:pt>
                  <c:pt idx="27">
                    <c:v>0</c:v>
                  </c:pt>
                  <c:pt idx="28">
                    <c:v>1E-4</c:v>
                  </c:pt>
                  <c:pt idx="29">
                    <c:v>0</c:v>
                  </c:pt>
                  <c:pt idx="30">
                    <c:v>1E-4</c:v>
                  </c:pt>
                  <c:pt idx="31">
                    <c:v>2.9999999999999997E-4</c:v>
                  </c:pt>
                  <c:pt idx="32">
                    <c:v>2.9999999999999997E-4</c:v>
                  </c:pt>
                  <c:pt idx="33">
                    <c:v>5.0000000000000001E-4</c:v>
                  </c:pt>
                  <c:pt idx="34">
                    <c:v>2.9999999999999997E-4</c:v>
                  </c:pt>
                  <c:pt idx="35">
                    <c:v>5.0000000000000001E-4</c:v>
                  </c:pt>
                  <c:pt idx="36">
                    <c:v>2.9999999999999997E-4</c:v>
                  </c:pt>
                  <c:pt idx="37">
                    <c:v>2.0000000000000001E-4</c:v>
                  </c:pt>
                </c:numCache>
              </c:numRef>
            </c:plus>
            <c:minus>
              <c:numRef>
                <c:f>'Active 1'!$D$21:$D$90</c:f>
                <c:numCache>
                  <c:formatCode>General</c:formatCode>
                  <c:ptCount val="70"/>
                  <c:pt idx="1">
                    <c:v>6.0000000000000001E-3</c:v>
                  </c:pt>
                  <c:pt idx="4">
                    <c:v>1.8E-3</c:v>
                  </c:pt>
                  <c:pt idx="6">
                    <c:v>2.0000000000000001E-4</c:v>
                  </c:pt>
                  <c:pt idx="7">
                    <c:v>1.1999999999999999E-3</c:v>
                  </c:pt>
                  <c:pt idx="8">
                    <c:v>4.0000000000000002E-4</c:v>
                  </c:pt>
                  <c:pt idx="9">
                    <c:v>5.9999999999999995E-4</c:v>
                  </c:pt>
                  <c:pt idx="10">
                    <c:v>1.1000000000000001E-3</c:v>
                  </c:pt>
                  <c:pt idx="11">
                    <c:v>8.0000000000000004E-4</c:v>
                  </c:pt>
                  <c:pt idx="12">
                    <c:v>5.0000000000000001E-4</c:v>
                  </c:pt>
                  <c:pt idx="13">
                    <c:v>2.0999999999999999E-3</c:v>
                  </c:pt>
                  <c:pt idx="14">
                    <c:v>6.9999999999999999E-4</c:v>
                  </c:pt>
                  <c:pt idx="15">
                    <c:v>5.9999999999999995E-4</c:v>
                  </c:pt>
                  <c:pt idx="16">
                    <c:v>2.9999999999999997E-4</c:v>
                  </c:pt>
                  <c:pt idx="17">
                    <c:v>5.9999999999999995E-4</c:v>
                  </c:pt>
                  <c:pt idx="18">
                    <c:v>4.0000000000000001E-3</c:v>
                  </c:pt>
                  <c:pt idx="19">
                    <c:v>6.9999999999999999E-4</c:v>
                  </c:pt>
                  <c:pt idx="21">
                    <c:v>5.9999999999999995E-4</c:v>
                  </c:pt>
                  <c:pt idx="22">
                    <c:v>5.0000000000000001E-4</c:v>
                  </c:pt>
                  <c:pt idx="23">
                    <c:v>2.0000000000000001E-4</c:v>
                  </c:pt>
                  <c:pt idx="24">
                    <c:v>8.0000000000000004E-4</c:v>
                  </c:pt>
                  <c:pt idx="25">
                    <c:v>5.9999999999999995E-4</c:v>
                  </c:pt>
                  <c:pt idx="26">
                    <c:v>5.9999999999999995E-4</c:v>
                  </c:pt>
                  <c:pt idx="27">
                    <c:v>0</c:v>
                  </c:pt>
                  <c:pt idx="28">
                    <c:v>1E-4</c:v>
                  </c:pt>
                  <c:pt idx="29">
                    <c:v>0</c:v>
                  </c:pt>
                  <c:pt idx="30">
                    <c:v>1E-4</c:v>
                  </c:pt>
                  <c:pt idx="31">
                    <c:v>2.9999999999999997E-4</c:v>
                  </c:pt>
                  <c:pt idx="32">
                    <c:v>2.9999999999999997E-4</c:v>
                  </c:pt>
                  <c:pt idx="33">
                    <c:v>5.0000000000000001E-4</c:v>
                  </c:pt>
                  <c:pt idx="34">
                    <c:v>2.9999999999999997E-4</c:v>
                  </c:pt>
                  <c:pt idx="35">
                    <c:v>5.0000000000000001E-4</c:v>
                  </c:pt>
                  <c:pt idx="36">
                    <c:v>2.9999999999999997E-4</c:v>
                  </c:pt>
                  <c:pt idx="37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1'!$F$21:$F$990</c:f>
              <c:numCache>
                <c:formatCode>General</c:formatCode>
                <c:ptCount val="970"/>
                <c:pt idx="0">
                  <c:v>37</c:v>
                </c:pt>
                <c:pt idx="1">
                  <c:v>37</c:v>
                </c:pt>
                <c:pt idx="2">
                  <c:v>89</c:v>
                </c:pt>
                <c:pt idx="3">
                  <c:v>120.5</c:v>
                </c:pt>
                <c:pt idx="4">
                  <c:v>183.5</c:v>
                </c:pt>
                <c:pt idx="5">
                  <c:v>186</c:v>
                </c:pt>
                <c:pt idx="6">
                  <c:v>2161.5</c:v>
                </c:pt>
                <c:pt idx="7">
                  <c:v>2974</c:v>
                </c:pt>
                <c:pt idx="8">
                  <c:v>2974.5</c:v>
                </c:pt>
                <c:pt idx="9">
                  <c:v>2980</c:v>
                </c:pt>
                <c:pt idx="10">
                  <c:v>3005.5</c:v>
                </c:pt>
                <c:pt idx="11">
                  <c:v>3006</c:v>
                </c:pt>
                <c:pt idx="12">
                  <c:v>3040</c:v>
                </c:pt>
                <c:pt idx="13">
                  <c:v>3040.5</c:v>
                </c:pt>
                <c:pt idx="14">
                  <c:v>3142.5</c:v>
                </c:pt>
                <c:pt idx="15">
                  <c:v>3143</c:v>
                </c:pt>
                <c:pt idx="16">
                  <c:v>3151</c:v>
                </c:pt>
                <c:pt idx="17">
                  <c:v>4136.5</c:v>
                </c:pt>
                <c:pt idx="18">
                  <c:v>5149.5</c:v>
                </c:pt>
                <c:pt idx="19">
                  <c:v>5150</c:v>
                </c:pt>
                <c:pt idx="20">
                  <c:v>6346.5</c:v>
                </c:pt>
                <c:pt idx="21">
                  <c:v>7277</c:v>
                </c:pt>
                <c:pt idx="22">
                  <c:v>8376.5</c:v>
                </c:pt>
                <c:pt idx="23">
                  <c:v>9425.5</c:v>
                </c:pt>
                <c:pt idx="24">
                  <c:v>10430.5</c:v>
                </c:pt>
                <c:pt idx="25">
                  <c:v>10747</c:v>
                </c:pt>
                <c:pt idx="26">
                  <c:v>11886.5</c:v>
                </c:pt>
                <c:pt idx="27">
                  <c:v>12588</c:v>
                </c:pt>
                <c:pt idx="28">
                  <c:v>12588</c:v>
                </c:pt>
                <c:pt idx="29">
                  <c:v>13487.5</c:v>
                </c:pt>
                <c:pt idx="30">
                  <c:v>13487.5</c:v>
                </c:pt>
                <c:pt idx="31">
                  <c:v>15529</c:v>
                </c:pt>
                <c:pt idx="32">
                  <c:v>16911</c:v>
                </c:pt>
                <c:pt idx="33">
                  <c:v>16988.5</c:v>
                </c:pt>
                <c:pt idx="34">
                  <c:v>17804.5</c:v>
                </c:pt>
                <c:pt idx="35">
                  <c:v>19053</c:v>
                </c:pt>
                <c:pt idx="36">
                  <c:v>19055.5</c:v>
                </c:pt>
                <c:pt idx="37">
                  <c:v>19895.5</c:v>
                </c:pt>
              </c:numCache>
            </c:numRef>
          </c:xVal>
          <c:yVal>
            <c:numRef>
              <c:f>'Active 1'!$M$21:$M$990</c:f>
              <c:numCache>
                <c:formatCode>General</c:formatCode>
                <c:ptCount val="970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26E7-4C75-9217-C8B75B0E2F1F}"/>
            </c:ext>
          </c:extLst>
        </c:ser>
        <c:ser>
          <c:idx val="6"/>
          <c:order val="6"/>
          <c:tx>
            <c:strRef>
              <c:f>'Active 1'!$N$20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1'!$D$21:$D$90</c:f>
                <c:numCache>
                  <c:formatCode>General</c:formatCode>
                  <c:ptCount val="70"/>
                  <c:pt idx="1">
                    <c:v>6.0000000000000001E-3</c:v>
                  </c:pt>
                  <c:pt idx="4">
                    <c:v>1.8E-3</c:v>
                  </c:pt>
                  <c:pt idx="6">
                    <c:v>2.0000000000000001E-4</c:v>
                  </c:pt>
                  <c:pt idx="7">
                    <c:v>1.1999999999999999E-3</c:v>
                  </c:pt>
                  <c:pt idx="8">
                    <c:v>4.0000000000000002E-4</c:v>
                  </c:pt>
                  <c:pt idx="9">
                    <c:v>5.9999999999999995E-4</c:v>
                  </c:pt>
                  <c:pt idx="10">
                    <c:v>1.1000000000000001E-3</c:v>
                  </c:pt>
                  <c:pt idx="11">
                    <c:v>8.0000000000000004E-4</c:v>
                  </c:pt>
                  <c:pt idx="12">
                    <c:v>5.0000000000000001E-4</c:v>
                  </c:pt>
                  <c:pt idx="13">
                    <c:v>2.0999999999999999E-3</c:v>
                  </c:pt>
                  <c:pt idx="14">
                    <c:v>6.9999999999999999E-4</c:v>
                  </c:pt>
                  <c:pt idx="15">
                    <c:v>5.9999999999999995E-4</c:v>
                  </c:pt>
                  <c:pt idx="16">
                    <c:v>2.9999999999999997E-4</c:v>
                  </c:pt>
                  <c:pt idx="17">
                    <c:v>5.9999999999999995E-4</c:v>
                  </c:pt>
                  <c:pt idx="18">
                    <c:v>4.0000000000000001E-3</c:v>
                  </c:pt>
                  <c:pt idx="19">
                    <c:v>6.9999999999999999E-4</c:v>
                  </c:pt>
                  <c:pt idx="21">
                    <c:v>5.9999999999999995E-4</c:v>
                  </c:pt>
                  <c:pt idx="22">
                    <c:v>5.0000000000000001E-4</c:v>
                  </c:pt>
                  <c:pt idx="23">
                    <c:v>2.0000000000000001E-4</c:v>
                  </c:pt>
                  <c:pt idx="24">
                    <c:v>8.0000000000000004E-4</c:v>
                  </c:pt>
                  <c:pt idx="25">
                    <c:v>5.9999999999999995E-4</c:v>
                  </c:pt>
                  <c:pt idx="26">
                    <c:v>5.9999999999999995E-4</c:v>
                  </c:pt>
                  <c:pt idx="27">
                    <c:v>0</c:v>
                  </c:pt>
                  <c:pt idx="28">
                    <c:v>1E-4</c:v>
                  </c:pt>
                  <c:pt idx="29">
                    <c:v>0</c:v>
                  </c:pt>
                  <c:pt idx="30">
                    <c:v>1E-4</c:v>
                  </c:pt>
                  <c:pt idx="31">
                    <c:v>2.9999999999999997E-4</c:v>
                  </c:pt>
                  <c:pt idx="32">
                    <c:v>2.9999999999999997E-4</c:v>
                  </c:pt>
                  <c:pt idx="33">
                    <c:v>5.0000000000000001E-4</c:v>
                  </c:pt>
                  <c:pt idx="34">
                    <c:v>2.9999999999999997E-4</c:v>
                  </c:pt>
                  <c:pt idx="35">
                    <c:v>5.0000000000000001E-4</c:v>
                  </c:pt>
                  <c:pt idx="36">
                    <c:v>2.9999999999999997E-4</c:v>
                  </c:pt>
                  <c:pt idx="37">
                    <c:v>2.0000000000000001E-4</c:v>
                  </c:pt>
                </c:numCache>
              </c:numRef>
            </c:plus>
            <c:minus>
              <c:numRef>
                <c:f>'Active 1'!$D$21:$D$90</c:f>
                <c:numCache>
                  <c:formatCode>General</c:formatCode>
                  <c:ptCount val="70"/>
                  <c:pt idx="1">
                    <c:v>6.0000000000000001E-3</c:v>
                  </c:pt>
                  <c:pt idx="4">
                    <c:v>1.8E-3</c:v>
                  </c:pt>
                  <c:pt idx="6">
                    <c:v>2.0000000000000001E-4</c:v>
                  </c:pt>
                  <c:pt idx="7">
                    <c:v>1.1999999999999999E-3</c:v>
                  </c:pt>
                  <c:pt idx="8">
                    <c:v>4.0000000000000002E-4</c:v>
                  </c:pt>
                  <c:pt idx="9">
                    <c:v>5.9999999999999995E-4</c:v>
                  </c:pt>
                  <c:pt idx="10">
                    <c:v>1.1000000000000001E-3</c:v>
                  </c:pt>
                  <c:pt idx="11">
                    <c:v>8.0000000000000004E-4</c:v>
                  </c:pt>
                  <c:pt idx="12">
                    <c:v>5.0000000000000001E-4</c:v>
                  </c:pt>
                  <c:pt idx="13">
                    <c:v>2.0999999999999999E-3</c:v>
                  </c:pt>
                  <c:pt idx="14">
                    <c:v>6.9999999999999999E-4</c:v>
                  </c:pt>
                  <c:pt idx="15">
                    <c:v>5.9999999999999995E-4</c:v>
                  </c:pt>
                  <c:pt idx="16">
                    <c:v>2.9999999999999997E-4</c:v>
                  </c:pt>
                  <c:pt idx="17">
                    <c:v>5.9999999999999995E-4</c:v>
                  </c:pt>
                  <c:pt idx="18">
                    <c:v>4.0000000000000001E-3</c:v>
                  </c:pt>
                  <c:pt idx="19">
                    <c:v>6.9999999999999999E-4</c:v>
                  </c:pt>
                  <c:pt idx="21">
                    <c:v>5.9999999999999995E-4</c:v>
                  </c:pt>
                  <c:pt idx="22">
                    <c:v>5.0000000000000001E-4</c:v>
                  </c:pt>
                  <c:pt idx="23">
                    <c:v>2.0000000000000001E-4</c:v>
                  </c:pt>
                  <c:pt idx="24">
                    <c:v>8.0000000000000004E-4</c:v>
                  </c:pt>
                  <c:pt idx="25">
                    <c:v>5.9999999999999995E-4</c:v>
                  </c:pt>
                  <c:pt idx="26">
                    <c:v>5.9999999999999995E-4</c:v>
                  </c:pt>
                  <c:pt idx="27">
                    <c:v>0</c:v>
                  </c:pt>
                  <c:pt idx="28">
                    <c:v>1E-4</c:v>
                  </c:pt>
                  <c:pt idx="29">
                    <c:v>0</c:v>
                  </c:pt>
                  <c:pt idx="30">
                    <c:v>1E-4</c:v>
                  </c:pt>
                  <c:pt idx="31">
                    <c:v>2.9999999999999997E-4</c:v>
                  </c:pt>
                  <c:pt idx="32">
                    <c:v>2.9999999999999997E-4</c:v>
                  </c:pt>
                  <c:pt idx="33">
                    <c:v>5.0000000000000001E-4</c:v>
                  </c:pt>
                  <c:pt idx="34">
                    <c:v>2.9999999999999997E-4</c:v>
                  </c:pt>
                  <c:pt idx="35">
                    <c:v>5.0000000000000001E-4</c:v>
                  </c:pt>
                  <c:pt idx="36">
                    <c:v>2.9999999999999997E-4</c:v>
                  </c:pt>
                  <c:pt idx="37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1'!$F$21:$F$990</c:f>
              <c:numCache>
                <c:formatCode>General</c:formatCode>
                <c:ptCount val="970"/>
                <c:pt idx="0">
                  <c:v>37</c:v>
                </c:pt>
                <c:pt idx="1">
                  <c:v>37</c:v>
                </c:pt>
                <c:pt idx="2">
                  <c:v>89</c:v>
                </c:pt>
                <c:pt idx="3">
                  <c:v>120.5</c:v>
                </c:pt>
                <c:pt idx="4">
                  <c:v>183.5</c:v>
                </c:pt>
                <c:pt idx="5">
                  <c:v>186</c:v>
                </c:pt>
                <c:pt idx="6">
                  <c:v>2161.5</c:v>
                </c:pt>
                <c:pt idx="7">
                  <c:v>2974</c:v>
                </c:pt>
                <c:pt idx="8">
                  <c:v>2974.5</c:v>
                </c:pt>
                <c:pt idx="9">
                  <c:v>2980</c:v>
                </c:pt>
                <c:pt idx="10">
                  <c:v>3005.5</c:v>
                </c:pt>
                <c:pt idx="11">
                  <c:v>3006</c:v>
                </c:pt>
                <c:pt idx="12">
                  <c:v>3040</c:v>
                </c:pt>
                <c:pt idx="13">
                  <c:v>3040.5</c:v>
                </c:pt>
                <c:pt idx="14">
                  <c:v>3142.5</c:v>
                </c:pt>
                <c:pt idx="15">
                  <c:v>3143</c:v>
                </c:pt>
                <c:pt idx="16">
                  <c:v>3151</c:v>
                </c:pt>
                <c:pt idx="17">
                  <c:v>4136.5</c:v>
                </c:pt>
                <c:pt idx="18">
                  <c:v>5149.5</c:v>
                </c:pt>
                <c:pt idx="19">
                  <c:v>5150</c:v>
                </c:pt>
                <c:pt idx="20">
                  <c:v>6346.5</c:v>
                </c:pt>
                <c:pt idx="21">
                  <c:v>7277</c:v>
                </c:pt>
                <c:pt idx="22">
                  <c:v>8376.5</c:v>
                </c:pt>
                <c:pt idx="23">
                  <c:v>9425.5</c:v>
                </c:pt>
                <c:pt idx="24">
                  <c:v>10430.5</c:v>
                </c:pt>
                <c:pt idx="25">
                  <c:v>10747</c:v>
                </c:pt>
                <c:pt idx="26">
                  <c:v>11886.5</c:v>
                </c:pt>
                <c:pt idx="27">
                  <c:v>12588</c:v>
                </c:pt>
                <c:pt idx="28">
                  <c:v>12588</c:v>
                </c:pt>
                <c:pt idx="29">
                  <c:v>13487.5</c:v>
                </c:pt>
                <c:pt idx="30">
                  <c:v>13487.5</c:v>
                </c:pt>
                <c:pt idx="31">
                  <c:v>15529</c:v>
                </c:pt>
                <c:pt idx="32">
                  <c:v>16911</c:v>
                </c:pt>
                <c:pt idx="33">
                  <c:v>16988.5</c:v>
                </c:pt>
                <c:pt idx="34">
                  <c:v>17804.5</c:v>
                </c:pt>
                <c:pt idx="35">
                  <c:v>19053</c:v>
                </c:pt>
                <c:pt idx="36">
                  <c:v>19055.5</c:v>
                </c:pt>
                <c:pt idx="37">
                  <c:v>19895.5</c:v>
                </c:pt>
              </c:numCache>
            </c:numRef>
          </c:xVal>
          <c:yVal>
            <c:numRef>
              <c:f>'Active 1'!$N$21:$N$990</c:f>
              <c:numCache>
                <c:formatCode>General</c:formatCode>
                <c:ptCount val="970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26E7-4C75-9217-C8B75B0E2F1F}"/>
            </c:ext>
          </c:extLst>
        </c:ser>
        <c:ser>
          <c:idx val="7"/>
          <c:order val="7"/>
          <c:tx>
            <c:strRef>
              <c:f>'Active 1'!$O$20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'Active 1'!$F$21:$F$990</c:f>
              <c:numCache>
                <c:formatCode>General</c:formatCode>
                <c:ptCount val="970"/>
                <c:pt idx="0">
                  <c:v>37</c:v>
                </c:pt>
                <c:pt idx="1">
                  <c:v>37</c:v>
                </c:pt>
                <c:pt idx="2">
                  <c:v>89</c:v>
                </c:pt>
                <c:pt idx="3">
                  <c:v>120.5</c:v>
                </c:pt>
                <c:pt idx="4">
                  <c:v>183.5</c:v>
                </c:pt>
                <c:pt idx="5">
                  <c:v>186</c:v>
                </c:pt>
                <c:pt idx="6">
                  <c:v>2161.5</c:v>
                </c:pt>
                <c:pt idx="7">
                  <c:v>2974</c:v>
                </c:pt>
                <c:pt idx="8">
                  <c:v>2974.5</c:v>
                </c:pt>
                <c:pt idx="9">
                  <c:v>2980</c:v>
                </c:pt>
                <c:pt idx="10">
                  <c:v>3005.5</c:v>
                </c:pt>
                <c:pt idx="11">
                  <c:v>3006</c:v>
                </c:pt>
                <c:pt idx="12">
                  <c:v>3040</c:v>
                </c:pt>
                <c:pt idx="13">
                  <c:v>3040.5</c:v>
                </c:pt>
                <c:pt idx="14">
                  <c:v>3142.5</c:v>
                </c:pt>
                <c:pt idx="15">
                  <c:v>3143</c:v>
                </c:pt>
                <c:pt idx="16">
                  <c:v>3151</c:v>
                </c:pt>
                <c:pt idx="17">
                  <c:v>4136.5</c:v>
                </c:pt>
                <c:pt idx="18">
                  <c:v>5149.5</c:v>
                </c:pt>
                <c:pt idx="19">
                  <c:v>5150</c:v>
                </c:pt>
                <c:pt idx="20">
                  <c:v>6346.5</c:v>
                </c:pt>
                <c:pt idx="21">
                  <c:v>7277</c:v>
                </c:pt>
                <c:pt idx="22">
                  <c:v>8376.5</c:v>
                </c:pt>
                <c:pt idx="23">
                  <c:v>9425.5</c:v>
                </c:pt>
                <c:pt idx="24">
                  <c:v>10430.5</c:v>
                </c:pt>
                <c:pt idx="25">
                  <c:v>10747</c:v>
                </c:pt>
                <c:pt idx="26">
                  <c:v>11886.5</c:v>
                </c:pt>
                <c:pt idx="27">
                  <c:v>12588</c:v>
                </c:pt>
                <c:pt idx="28">
                  <c:v>12588</c:v>
                </c:pt>
                <c:pt idx="29">
                  <c:v>13487.5</c:v>
                </c:pt>
                <c:pt idx="30">
                  <c:v>13487.5</c:v>
                </c:pt>
                <c:pt idx="31">
                  <c:v>15529</c:v>
                </c:pt>
                <c:pt idx="32">
                  <c:v>16911</c:v>
                </c:pt>
                <c:pt idx="33">
                  <c:v>16988.5</c:v>
                </c:pt>
                <c:pt idx="34">
                  <c:v>17804.5</c:v>
                </c:pt>
                <c:pt idx="35">
                  <c:v>19053</c:v>
                </c:pt>
                <c:pt idx="36">
                  <c:v>19055.5</c:v>
                </c:pt>
                <c:pt idx="37">
                  <c:v>19895.5</c:v>
                </c:pt>
              </c:numCache>
            </c:numRef>
          </c:xVal>
          <c:yVal>
            <c:numRef>
              <c:f>'Active 1'!$O$21:$O$990</c:f>
              <c:numCache>
                <c:formatCode>General</c:formatCode>
                <c:ptCount val="970"/>
                <c:pt idx="20">
                  <c:v>1.3856356191557506E-2</c:v>
                </c:pt>
                <c:pt idx="21">
                  <c:v>1.9180203461013574E-2</c:v>
                </c:pt>
                <c:pt idx="22">
                  <c:v>2.5470982690209643E-2</c:v>
                </c:pt>
                <c:pt idx="23">
                  <c:v>3.1472826629660916E-2</c:v>
                </c:pt>
                <c:pt idx="24">
                  <c:v>3.7222924970126629E-2</c:v>
                </c:pt>
                <c:pt idx="25">
                  <c:v>3.903377683555688E-2</c:v>
                </c:pt>
                <c:pt idx="26">
                  <c:v>4.5553415700194375E-2</c:v>
                </c:pt>
                <c:pt idx="27">
                  <c:v>4.9567041556748292E-2</c:v>
                </c:pt>
                <c:pt idx="28">
                  <c:v>4.9567041556748292E-2</c:v>
                </c:pt>
                <c:pt idx="29">
                  <c:v>5.4713522608737269E-2</c:v>
                </c:pt>
                <c:pt idx="30">
                  <c:v>5.4713522608737269E-2</c:v>
                </c:pt>
                <c:pt idx="31">
                  <c:v>6.6393946252578814E-2</c:v>
                </c:pt>
                <c:pt idx="32">
                  <c:v>7.4301046657079914E-2</c:v>
                </c:pt>
                <c:pt idx="33">
                  <c:v>7.4744462200747666E-2</c:v>
                </c:pt>
                <c:pt idx="34">
                  <c:v>7.9413198763752663E-2</c:v>
                </c:pt>
                <c:pt idx="35">
                  <c:v>8.6556480134968028E-2</c:v>
                </c:pt>
                <c:pt idx="36">
                  <c:v>8.6570783862183129E-2</c:v>
                </c:pt>
                <c:pt idx="37">
                  <c:v>9.1376836206452969E-2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26E7-4C75-9217-C8B75B0E2F1F}"/>
            </c:ext>
          </c:extLst>
        </c:ser>
        <c:ser>
          <c:idx val="8"/>
          <c:order val="8"/>
          <c:tx>
            <c:strRef>
              <c:f>'Active 1'!$P$20</c:f>
              <c:strCache>
                <c:ptCount val="1"/>
                <c:pt idx="0">
                  <c:v>Q. Fit</c:v>
                </c:pt>
              </c:strCache>
            </c:strRef>
          </c:tx>
          <c:spPr>
            <a:ln w="12700">
              <a:solidFill>
                <a:srgbClr val="0000FF"/>
              </a:solidFill>
              <a:prstDash val="solid"/>
            </a:ln>
          </c:spPr>
          <c:marker>
            <c:symbol val="none"/>
          </c:marker>
          <c:xVal>
            <c:numRef>
              <c:f>'Active 1'!$F$21:$F$990</c:f>
              <c:numCache>
                <c:formatCode>General</c:formatCode>
                <c:ptCount val="970"/>
                <c:pt idx="0">
                  <c:v>37</c:v>
                </c:pt>
                <c:pt idx="1">
                  <c:v>37</c:v>
                </c:pt>
                <c:pt idx="2">
                  <c:v>89</c:v>
                </c:pt>
                <c:pt idx="3">
                  <c:v>120.5</c:v>
                </c:pt>
                <c:pt idx="4">
                  <c:v>183.5</c:v>
                </c:pt>
                <c:pt idx="5">
                  <c:v>186</c:v>
                </c:pt>
                <c:pt idx="6">
                  <c:v>2161.5</c:v>
                </c:pt>
                <c:pt idx="7">
                  <c:v>2974</c:v>
                </c:pt>
                <c:pt idx="8">
                  <c:v>2974.5</c:v>
                </c:pt>
                <c:pt idx="9">
                  <c:v>2980</c:v>
                </c:pt>
                <c:pt idx="10">
                  <c:v>3005.5</c:v>
                </c:pt>
                <c:pt idx="11">
                  <c:v>3006</c:v>
                </c:pt>
                <c:pt idx="12">
                  <c:v>3040</c:v>
                </c:pt>
                <c:pt idx="13">
                  <c:v>3040.5</c:v>
                </c:pt>
                <c:pt idx="14">
                  <c:v>3142.5</c:v>
                </c:pt>
                <c:pt idx="15">
                  <c:v>3143</c:v>
                </c:pt>
                <c:pt idx="16">
                  <c:v>3151</c:v>
                </c:pt>
                <c:pt idx="17">
                  <c:v>4136.5</c:v>
                </c:pt>
                <c:pt idx="18">
                  <c:v>5149.5</c:v>
                </c:pt>
                <c:pt idx="19">
                  <c:v>5150</c:v>
                </c:pt>
                <c:pt idx="20">
                  <c:v>6346.5</c:v>
                </c:pt>
                <c:pt idx="21">
                  <c:v>7277</c:v>
                </c:pt>
                <c:pt idx="22">
                  <c:v>8376.5</c:v>
                </c:pt>
                <c:pt idx="23">
                  <c:v>9425.5</c:v>
                </c:pt>
                <c:pt idx="24">
                  <c:v>10430.5</c:v>
                </c:pt>
                <c:pt idx="25">
                  <c:v>10747</c:v>
                </c:pt>
                <c:pt idx="26">
                  <c:v>11886.5</c:v>
                </c:pt>
                <c:pt idx="27">
                  <c:v>12588</c:v>
                </c:pt>
                <c:pt idx="28">
                  <c:v>12588</c:v>
                </c:pt>
                <c:pt idx="29">
                  <c:v>13487.5</c:v>
                </c:pt>
                <c:pt idx="30">
                  <c:v>13487.5</c:v>
                </c:pt>
                <c:pt idx="31">
                  <c:v>15529</c:v>
                </c:pt>
                <c:pt idx="32">
                  <c:v>16911</c:v>
                </c:pt>
                <c:pt idx="33">
                  <c:v>16988.5</c:v>
                </c:pt>
                <c:pt idx="34">
                  <c:v>17804.5</c:v>
                </c:pt>
                <c:pt idx="35">
                  <c:v>19053</c:v>
                </c:pt>
                <c:pt idx="36">
                  <c:v>19055.5</c:v>
                </c:pt>
                <c:pt idx="37">
                  <c:v>19895.5</c:v>
                </c:pt>
              </c:numCache>
            </c:numRef>
          </c:xVal>
          <c:yVal>
            <c:numRef>
              <c:f>'Active 1'!$P$21:$P$990</c:f>
              <c:numCache>
                <c:formatCode>General</c:formatCode>
                <c:ptCount val="970"/>
                <c:pt idx="0">
                  <c:v>-7.5663674865884493E-3</c:v>
                </c:pt>
                <c:pt idx="1">
                  <c:v>-7.5663674865884493E-3</c:v>
                </c:pt>
                <c:pt idx="2">
                  <c:v>-7.4739605762226703E-3</c:v>
                </c:pt>
                <c:pt idx="3">
                  <c:v>-7.4173969408383635E-3</c:v>
                </c:pt>
                <c:pt idx="4">
                  <c:v>-7.3029424320010545E-3</c:v>
                </c:pt>
                <c:pt idx="5">
                  <c:v>-7.2983640809560274E-3</c:v>
                </c:pt>
                <c:pt idx="6">
                  <c:v>-2.8094274577772915E-3</c:v>
                </c:pt>
                <c:pt idx="7">
                  <c:v>-4.5817899487218686E-4</c:v>
                </c:pt>
                <c:pt idx="8">
                  <c:v>-4.5664145003604904E-4</c:v>
                </c:pt>
                <c:pt idx="9">
                  <c:v>-4.3972110001376779E-4</c:v>
                </c:pt>
                <c:pt idx="10">
                  <c:v>-3.6109597506256636E-4</c:v>
                </c:pt>
                <c:pt idx="11">
                  <c:v>-3.5955140780278465E-4</c:v>
                </c:pt>
                <c:pt idx="12">
                  <c:v>-2.5425933245719909E-4</c:v>
                </c:pt>
                <c:pt idx="13">
                  <c:v>-2.5270707397152163E-4</c:v>
                </c:pt>
                <c:pt idx="14">
                  <c:v>6.6284432954121127E-5</c:v>
                </c:pt>
                <c:pt idx="15">
                  <c:v>6.7859542183401449E-5</c:v>
                </c:pt>
                <c:pt idx="16">
                  <c:v>9.3076449369592848E-5</c:v>
                </c:pt>
                <c:pt idx="17">
                  <c:v>3.4177576830767172E-3</c:v>
                </c:pt>
                <c:pt idx="18">
                  <c:v>7.2865385787855633E-3</c:v>
                </c:pt>
                <c:pt idx="19">
                  <c:v>7.2885611167212965E-3</c:v>
                </c:pt>
                <c:pt idx="20">
                  <c:v>1.2447782932751377E-2</c:v>
                </c:pt>
                <c:pt idx="21">
                  <c:v>1.6901257139945863E-2</c:v>
                </c:pt>
                <c:pt idx="22">
                  <c:v>2.2661169260000797E-2</c:v>
                </c:pt>
                <c:pt idx="23">
                  <c:v>2.8658972399153E-2</c:v>
                </c:pt>
                <c:pt idx="24">
                  <c:v>3.4865395570954499E-2</c:v>
                </c:pt>
                <c:pt idx="25">
                  <c:v>3.691319894370567E-2</c:v>
                </c:pt>
                <c:pt idx="26">
                  <c:v>4.4655810714756439E-2</c:v>
                </c:pt>
                <c:pt idx="27">
                  <c:v>4.9710235022380769E-2</c:v>
                </c:pt>
                <c:pt idx="28">
                  <c:v>4.9710235022380769E-2</c:v>
                </c:pt>
                <c:pt idx="29">
                  <c:v>5.6512329562033094E-2</c:v>
                </c:pt>
                <c:pt idx="30">
                  <c:v>5.6512329562033094E-2</c:v>
                </c:pt>
                <c:pt idx="31">
                  <c:v>7.3288831727432738E-2</c:v>
                </c:pt>
                <c:pt idx="32">
                  <c:v>8.5700501803725446E-2</c:v>
                </c:pt>
                <c:pt idx="33">
                  <c:v>8.6421741623278481E-2</c:v>
                </c:pt>
                <c:pt idx="34">
                  <c:v>9.4178239298012528E-2</c:v>
                </c:pt>
                <c:pt idx="35">
                  <c:v>0.10662048974981898</c:v>
                </c:pt>
                <c:pt idx="36">
                  <c:v>0.10664610137434791</c:v>
                </c:pt>
                <c:pt idx="37">
                  <c:v>0.11540937766726882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26E7-4C75-9217-C8B75B0E2F1F}"/>
            </c:ext>
          </c:extLst>
        </c:ser>
        <c:ser>
          <c:idx val="9"/>
          <c:order val="9"/>
          <c:spPr>
            <a:ln w="19050">
              <a:noFill/>
            </a:ln>
          </c:spPr>
          <c:marker>
            <c:symbol val="star"/>
            <c:size val="5"/>
            <c:spPr>
              <a:solidFill>
                <a:srgbClr val="FFFF99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xVal>
            <c:numRef>
              <c:f>'Active 1'!$F$21:$F$990</c:f>
              <c:numCache>
                <c:formatCode>General</c:formatCode>
                <c:ptCount val="970"/>
                <c:pt idx="0">
                  <c:v>37</c:v>
                </c:pt>
                <c:pt idx="1">
                  <c:v>37</c:v>
                </c:pt>
                <c:pt idx="2">
                  <c:v>89</c:v>
                </c:pt>
                <c:pt idx="3">
                  <c:v>120.5</c:v>
                </c:pt>
                <c:pt idx="4">
                  <c:v>183.5</c:v>
                </c:pt>
                <c:pt idx="5">
                  <c:v>186</c:v>
                </c:pt>
                <c:pt idx="6">
                  <c:v>2161.5</c:v>
                </c:pt>
                <c:pt idx="7">
                  <c:v>2974</c:v>
                </c:pt>
                <c:pt idx="8">
                  <c:v>2974.5</c:v>
                </c:pt>
                <c:pt idx="9">
                  <c:v>2980</c:v>
                </c:pt>
                <c:pt idx="10">
                  <c:v>3005.5</c:v>
                </c:pt>
                <c:pt idx="11">
                  <c:v>3006</c:v>
                </c:pt>
                <c:pt idx="12">
                  <c:v>3040</c:v>
                </c:pt>
                <c:pt idx="13">
                  <c:v>3040.5</c:v>
                </c:pt>
                <c:pt idx="14">
                  <c:v>3142.5</c:v>
                </c:pt>
                <c:pt idx="15">
                  <c:v>3143</c:v>
                </c:pt>
                <c:pt idx="16">
                  <c:v>3151</c:v>
                </c:pt>
                <c:pt idx="17">
                  <c:v>4136.5</c:v>
                </c:pt>
                <c:pt idx="18">
                  <c:v>5149.5</c:v>
                </c:pt>
                <c:pt idx="19">
                  <c:v>5150</c:v>
                </c:pt>
                <c:pt idx="20">
                  <c:v>6346.5</c:v>
                </c:pt>
                <c:pt idx="21">
                  <c:v>7277</c:v>
                </c:pt>
                <c:pt idx="22">
                  <c:v>8376.5</c:v>
                </c:pt>
                <c:pt idx="23">
                  <c:v>9425.5</c:v>
                </c:pt>
                <c:pt idx="24">
                  <c:v>10430.5</c:v>
                </c:pt>
                <c:pt idx="25">
                  <c:v>10747</c:v>
                </c:pt>
                <c:pt idx="26">
                  <c:v>11886.5</c:v>
                </c:pt>
                <c:pt idx="27">
                  <c:v>12588</c:v>
                </c:pt>
                <c:pt idx="28">
                  <c:v>12588</c:v>
                </c:pt>
                <c:pt idx="29">
                  <c:v>13487.5</c:v>
                </c:pt>
                <c:pt idx="30">
                  <c:v>13487.5</c:v>
                </c:pt>
                <c:pt idx="31">
                  <c:v>15529</c:v>
                </c:pt>
                <c:pt idx="32">
                  <c:v>16911</c:v>
                </c:pt>
                <c:pt idx="33">
                  <c:v>16988.5</c:v>
                </c:pt>
                <c:pt idx="34">
                  <c:v>17804.5</c:v>
                </c:pt>
                <c:pt idx="35">
                  <c:v>19053</c:v>
                </c:pt>
                <c:pt idx="36">
                  <c:v>19055.5</c:v>
                </c:pt>
                <c:pt idx="37">
                  <c:v>19895.5</c:v>
                </c:pt>
              </c:numCache>
            </c:numRef>
          </c:xVal>
          <c:yVal>
            <c:numRef>
              <c:f>'Active 1'!$U$21:$U$990</c:f>
              <c:numCache>
                <c:formatCode>General</c:formatCode>
                <c:ptCount val="970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9-26E7-4C75-9217-C8B75B0E2F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19624456"/>
        <c:axId val="1"/>
      </c:scatterChart>
      <c:valAx>
        <c:axId val="719624456"/>
        <c:scaling>
          <c:orientation val="minMax"/>
          <c:min val="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362988652883413"/>
              <c:y val="0.84226440444944384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5.2930056710775046E-2"/>
              <c:y val="0.3720247469066366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719624456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890361152871014"/>
          <c:y val="0.86607392825896767"/>
          <c:w val="0.73724067100308122"/>
          <c:h val="0.11607174103237095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 sz="14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EG CVn -- </a:t>
            </a:r>
            <a:r>
              <a:rPr lang="en-AU" sz="12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[51246.782, 0.349271] </a:t>
            </a:r>
          </a:p>
        </c:rich>
      </c:tx>
      <c:layout>
        <c:manualLayout>
          <c:xMode val="edge"/>
          <c:yMode val="edge"/>
          <c:x val="0.26102960475528791"/>
          <c:y val="2.2292993630573247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0477950581225749"/>
          <c:y val="0.13375796178343949"/>
          <c:w val="0.83088309872176114"/>
          <c:h val="0.73248407643312097"/>
        </c:manualLayout>
      </c:layout>
      <c:scatterChart>
        <c:scatterStyle val="lineMarker"/>
        <c:varyColors val="0"/>
        <c:ser>
          <c:idx val="0"/>
          <c:order val="0"/>
          <c:tx>
            <c:strRef>
              <c:f>'Active 1'!$H$20:$H$20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4"/>
            <c:spPr>
              <a:solidFill>
                <a:srgbClr val="424242"/>
              </a:solidFill>
              <a:ln>
                <a:solidFill>
                  <a:srgbClr val="424242"/>
                </a:solidFill>
                <a:prstDash val="solid"/>
              </a:ln>
            </c:spPr>
          </c:marker>
          <c:xVal>
            <c:numRef>
              <c:f>'Active 1'!$F$21:$F$990</c:f>
              <c:numCache>
                <c:formatCode>General</c:formatCode>
                <c:ptCount val="970"/>
                <c:pt idx="0">
                  <c:v>37</c:v>
                </c:pt>
                <c:pt idx="1">
                  <c:v>37</c:v>
                </c:pt>
                <c:pt idx="2">
                  <c:v>89</c:v>
                </c:pt>
                <c:pt idx="3">
                  <c:v>120.5</c:v>
                </c:pt>
                <c:pt idx="4">
                  <c:v>183.5</c:v>
                </c:pt>
                <c:pt idx="5">
                  <c:v>186</c:v>
                </c:pt>
                <c:pt idx="6">
                  <c:v>2161.5</c:v>
                </c:pt>
                <c:pt idx="7">
                  <c:v>2974</c:v>
                </c:pt>
                <c:pt idx="8">
                  <c:v>2974.5</c:v>
                </c:pt>
                <c:pt idx="9">
                  <c:v>2980</c:v>
                </c:pt>
                <c:pt idx="10">
                  <c:v>3005.5</c:v>
                </c:pt>
                <c:pt idx="11">
                  <c:v>3006</c:v>
                </c:pt>
                <c:pt idx="12">
                  <c:v>3040</c:v>
                </c:pt>
                <c:pt idx="13">
                  <c:v>3040.5</c:v>
                </c:pt>
                <c:pt idx="14">
                  <c:v>3142.5</c:v>
                </c:pt>
                <c:pt idx="15">
                  <c:v>3143</c:v>
                </c:pt>
                <c:pt idx="16">
                  <c:v>3151</c:v>
                </c:pt>
                <c:pt idx="17">
                  <c:v>4136.5</c:v>
                </c:pt>
                <c:pt idx="18">
                  <c:v>5149.5</c:v>
                </c:pt>
                <c:pt idx="19">
                  <c:v>5150</c:v>
                </c:pt>
                <c:pt idx="20">
                  <c:v>6346.5</c:v>
                </c:pt>
                <c:pt idx="21">
                  <c:v>7277</c:v>
                </c:pt>
                <c:pt idx="22">
                  <c:v>8376.5</c:v>
                </c:pt>
                <c:pt idx="23">
                  <c:v>9425.5</c:v>
                </c:pt>
                <c:pt idx="24">
                  <c:v>10430.5</c:v>
                </c:pt>
                <c:pt idx="25">
                  <c:v>10747</c:v>
                </c:pt>
                <c:pt idx="26">
                  <c:v>11886.5</c:v>
                </c:pt>
                <c:pt idx="27">
                  <c:v>12588</c:v>
                </c:pt>
                <c:pt idx="28">
                  <c:v>12588</c:v>
                </c:pt>
                <c:pt idx="29">
                  <c:v>13487.5</c:v>
                </c:pt>
                <c:pt idx="30">
                  <c:v>13487.5</c:v>
                </c:pt>
                <c:pt idx="31">
                  <c:v>15529</c:v>
                </c:pt>
                <c:pt idx="32">
                  <c:v>16911</c:v>
                </c:pt>
                <c:pt idx="33">
                  <c:v>16988.5</c:v>
                </c:pt>
                <c:pt idx="34">
                  <c:v>17804.5</c:v>
                </c:pt>
                <c:pt idx="35">
                  <c:v>19053</c:v>
                </c:pt>
                <c:pt idx="36">
                  <c:v>19055.5</c:v>
                </c:pt>
                <c:pt idx="37">
                  <c:v>19895.5</c:v>
                </c:pt>
              </c:numCache>
            </c:numRef>
          </c:xVal>
          <c:yVal>
            <c:numRef>
              <c:f>'Active 1'!$G$21:$G$990</c:f>
              <c:numCache>
                <c:formatCode>General</c:formatCode>
                <c:ptCount val="970"/>
                <c:pt idx="0">
                  <c:v>-5.3769999940413982E-3</c:v>
                </c:pt>
                <c:pt idx="1">
                  <c:v>-1.9269999975222163E-3</c:v>
                </c:pt>
                <c:pt idx="2">
                  <c:v>-5.0250000058440492E-3</c:v>
                </c:pt>
                <c:pt idx="3">
                  <c:v>-7.9949999781092629E-4</c:v>
                </c:pt>
                <c:pt idx="4">
                  <c:v>3.3715000026859343E-3</c:v>
                </c:pt>
                <c:pt idx="5">
                  <c:v>-9.8299999954178929E-3</c:v>
                </c:pt>
                <c:pt idx="6">
                  <c:v>1.4335000014398247E-3</c:v>
                </c:pt>
                <c:pt idx="7">
                  <c:v>-3.7540000048466027E-3</c:v>
                </c:pt>
                <c:pt idx="8">
                  <c:v>1.049999991664663E-5</c:v>
                </c:pt>
                <c:pt idx="9">
                  <c:v>1.1200000008102506E-3</c:v>
                </c:pt>
                <c:pt idx="10">
                  <c:v>2.2095000022090971E-3</c:v>
                </c:pt>
                <c:pt idx="11">
                  <c:v>-5.2599999617086723E-4</c:v>
                </c:pt>
                <c:pt idx="12">
                  <c:v>6.0000005760230124E-5</c:v>
                </c:pt>
                <c:pt idx="13">
                  <c:v>-5.375500004447531E-3</c:v>
                </c:pt>
                <c:pt idx="14">
                  <c:v>1.9824999981210567E-3</c:v>
                </c:pt>
                <c:pt idx="15">
                  <c:v>1.4699999883305281E-4</c:v>
                </c:pt>
                <c:pt idx="16">
                  <c:v>2.789999998640269E-4</c:v>
                </c:pt>
                <c:pt idx="17">
                  <c:v>4.6084999994491227E-3</c:v>
                </c:pt>
                <c:pt idx="18">
                  <c:v>6.9855000037932768E-3</c:v>
                </c:pt>
                <c:pt idx="19">
                  <c:v>5.5500000016763806E-3</c:v>
                </c:pt>
                <c:pt idx="20">
                  <c:v>9.6984999981941655E-3</c:v>
                </c:pt>
                <c:pt idx="21">
                  <c:v>1.5733000000182074E-2</c:v>
                </c:pt>
                <c:pt idx="22">
                  <c:v>2.2168499999679625E-2</c:v>
                </c:pt>
                <c:pt idx="23">
                  <c:v>3.028949999861652E-2</c:v>
                </c:pt>
                <c:pt idx="24">
                  <c:v>3.4134500005166046E-2</c:v>
                </c:pt>
                <c:pt idx="25">
                  <c:v>3.8162999997439329E-2</c:v>
                </c:pt>
                <c:pt idx="26">
                  <c:v>4.7258499995223247E-2</c:v>
                </c:pt>
                <c:pt idx="27">
                  <c:v>4.9952000001212582E-2</c:v>
                </c:pt>
                <c:pt idx="28">
                  <c:v>4.9992000000202097E-2</c:v>
                </c:pt>
                <c:pt idx="29">
                  <c:v>5.528749999939464E-2</c:v>
                </c:pt>
                <c:pt idx="30">
                  <c:v>5.5307499998889398E-2</c:v>
                </c:pt>
                <c:pt idx="31">
                  <c:v>6.7710999996052124E-2</c:v>
                </c:pt>
                <c:pt idx="32">
                  <c:v>7.5729000003775582E-2</c:v>
                </c:pt>
                <c:pt idx="33">
                  <c:v>7.4556500003382098E-2</c:v>
                </c:pt>
                <c:pt idx="34">
                  <c:v>8.0510500003583729E-2</c:v>
                </c:pt>
                <c:pt idx="35">
                  <c:v>8.3457000095222611E-2</c:v>
                </c:pt>
                <c:pt idx="36">
                  <c:v>8.7749499813071452E-2</c:v>
                </c:pt>
                <c:pt idx="37">
                  <c:v>8.9919500001997221E-2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0830-44D1-B2C5-CBE2E2F037EF}"/>
            </c:ext>
          </c:extLst>
        </c:ser>
        <c:ser>
          <c:idx val="8"/>
          <c:order val="1"/>
          <c:tx>
            <c:strRef>
              <c:f>'Active 1'!$P$20</c:f>
              <c:strCache>
                <c:ptCount val="1"/>
                <c:pt idx="0">
                  <c:v>Q. Fit</c:v>
                </c:pt>
              </c:strCache>
            </c:strRef>
          </c:tx>
          <c:spPr>
            <a:ln w="12700">
              <a:solidFill>
                <a:srgbClr val="0000FF"/>
              </a:solidFill>
              <a:prstDash val="solid"/>
            </a:ln>
          </c:spPr>
          <c:marker>
            <c:symbol val="none"/>
          </c:marker>
          <c:xVal>
            <c:numRef>
              <c:f>'Active 1'!$F$21:$F$990</c:f>
              <c:numCache>
                <c:formatCode>General</c:formatCode>
                <c:ptCount val="970"/>
                <c:pt idx="0">
                  <c:v>37</c:v>
                </c:pt>
                <c:pt idx="1">
                  <c:v>37</c:v>
                </c:pt>
                <c:pt idx="2">
                  <c:v>89</c:v>
                </c:pt>
                <c:pt idx="3">
                  <c:v>120.5</c:v>
                </c:pt>
                <c:pt idx="4">
                  <c:v>183.5</c:v>
                </c:pt>
                <c:pt idx="5">
                  <c:v>186</c:v>
                </c:pt>
                <c:pt idx="6">
                  <c:v>2161.5</c:v>
                </c:pt>
                <c:pt idx="7">
                  <c:v>2974</c:v>
                </c:pt>
                <c:pt idx="8">
                  <c:v>2974.5</c:v>
                </c:pt>
                <c:pt idx="9">
                  <c:v>2980</c:v>
                </c:pt>
                <c:pt idx="10">
                  <c:v>3005.5</c:v>
                </c:pt>
                <c:pt idx="11">
                  <c:v>3006</c:v>
                </c:pt>
                <c:pt idx="12">
                  <c:v>3040</c:v>
                </c:pt>
                <c:pt idx="13">
                  <c:v>3040.5</c:v>
                </c:pt>
                <c:pt idx="14">
                  <c:v>3142.5</c:v>
                </c:pt>
                <c:pt idx="15">
                  <c:v>3143</c:v>
                </c:pt>
                <c:pt idx="16">
                  <c:v>3151</c:v>
                </c:pt>
                <c:pt idx="17">
                  <c:v>4136.5</c:v>
                </c:pt>
                <c:pt idx="18">
                  <c:v>5149.5</c:v>
                </c:pt>
                <c:pt idx="19">
                  <c:v>5150</c:v>
                </c:pt>
                <c:pt idx="20">
                  <c:v>6346.5</c:v>
                </c:pt>
                <c:pt idx="21">
                  <c:v>7277</c:v>
                </c:pt>
                <c:pt idx="22">
                  <c:v>8376.5</c:v>
                </c:pt>
                <c:pt idx="23">
                  <c:v>9425.5</c:v>
                </c:pt>
                <c:pt idx="24">
                  <c:v>10430.5</c:v>
                </c:pt>
                <c:pt idx="25">
                  <c:v>10747</c:v>
                </c:pt>
                <c:pt idx="26">
                  <c:v>11886.5</c:v>
                </c:pt>
                <c:pt idx="27">
                  <c:v>12588</c:v>
                </c:pt>
                <c:pt idx="28">
                  <c:v>12588</c:v>
                </c:pt>
                <c:pt idx="29">
                  <c:v>13487.5</c:v>
                </c:pt>
                <c:pt idx="30">
                  <c:v>13487.5</c:v>
                </c:pt>
                <c:pt idx="31">
                  <c:v>15529</c:v>
                </c:pt>
                <c:pt idx="32">
                  <c:v>16911</c:v>
                </c:pt>
                <c:pt idx="33">
                  <c:v>16988.5</c:v>
                </c:pt>
                <c:pt idx="34">
                  <c:v>17804.5</c:v>
                </c:pt>
                <c:pt idx="35">
                  <c:v>19053</c:v>
                </c:pt>
                <c:pt idx="36">
                  <c:v>19055.5</c:v>
                </c:pt>
                <c:pt idx="37">
                  <c:v>19895.5</c:v>
                </c:pt>
              </c:numCache>
            </c:numRef>
          </c:xVal>
          <c:yVal>
            <c:numRef>
              <c:f>'Active 1'!$P$21:$P$990</c:f>
              <c:numCache>
                <c:formatCode>General</c:formatCode>
                <c:ptCount val="970"/>
                <c:pt idx="0">
                  <c:v>-7.5663674865884493E-3</c:v>
                </c:pt>
                <c:pt idx="1">
                  <c:v>-7.5663674865884493E-3</c:v>
                </c:pt>
                <c:pt idx="2">
                  <c:v>-7.4739605762226703E-3</c:v>
                </c:pt>
                <c:pt idx="3">
                  <c:v>-7.4173969408383635E-3</c:v>
                </c:pt>
                <c:pt idx="4">
                  <c:v>-7.3029424320010545E-3</c:v>
                </c:pt>
                <c:pt idx="5">
                  <c:v>-7.2983640809560274E-3</c:v>
                </c:pt>
                <c:pt idx="6">
                  <c:v>-2.8094274577772915E-3</c:v>
                </c:pt>
                <c:pt idx="7">
                  <c:v>-4.5817899487218686E-4</c:v>
                </c:pt>
                <c:pt idx="8">
                  <c:v>-4.5664145003604904E-4</c:v>
                </c:pt>
                <c:pt idx="9">
                  <c:v>-4.3972110001376779E-4</c:v>
                </c:pt>
                <c:pt idx="10">
                  <c:v>-3.6109597506256636E-4</c:v>
                </c:pt>
                <c:pt idx="11">
                  <c:v>-3.5955140780278465E-4</c:v>
                </c:pt>
                <c:pt idx="12">
                  <c:v>-2.5425933245719909E-4</c:v>
                </c:pt>
                <c:pt idx="13">
                  <c:v>-2.5270707397152163E-4</c:v>
                </c:pt>
                <c:pt idx="14">
                  <c:v>6.6284432954121127E-5</c:v>
                </c:pt>
                <c:pt idx="15">
                  <c:v>6.7859542183401449E-5</c:v>
                </c:pt>
                <c:pt idx="16">
                  <c:v>9.3076449369592848E-5</c:v>
                </c:pt>
                <c:pt idx="17">
                  <c:v>3.4177576830767172E-3</c:v>
                </c:pt>
                <c:pt idx="18">
                  <c:v>7.2865385787855633E-3</c:v>
                </c:pt>
                <c:pt idx="19">
                  <c:v>7.2885611167212965E-3</c:v>
                </c:pt>
                <c:pt idx="20">
                  <c:v>1.2447782932751377E-2</c:v>
                </c:pt>
                <c:pt idx="21">
                  <c:v>1.6901257139945863E-2</c:v>
                </c:pt>
                <c:pt idx="22">
                  <c:v>2.2661169260000797E-2</c:v>
                </c:pt>
                <c:pt idx="23">
                  <c:v>2.8658972399153E-2</c:v>
                </c:pt>
                <c:pt idx="24">
                  <c:v>3.4865395570954499E-2</c:v>
                </c:pt>
                <c:pt idx="25">
                  <c:v>3.691319894370567E-2</c:v>
                </c:pt>
                <c:pt idx="26">
                  <c:v>4.4655810714756439E-2</c:v>
                </c:pt>
                <c:pt idx="27">
                  <c:v>4.9710235022380769E-2</c:v>
                </c:pt>
                <c:pt idx="28">
                  <c:v>4.9710235022380769E-2</c:v>
                </c:pt>
                <c:pt idx="29">
                  <c:v>5.6512329562033094E-2</c:v>
                </c:pt>
                <c:pt idx="30">
                  <c:v>5.6512329562033094E-2</c:v>
                </c:pt>
                <c:pt idx="31">
                  <c:v>7.3288831727432738E-2</c:v>
                </c:pt>
                <c:pt idx="32">
                  <c:v>8.5700501803725446E-2</c:v>
                </c:pt>
                <c:pt idx="33">
                  <c:v>8.6421741623278481E-2</c:v>
                </c:pt>
                <c:pt idx="34">
                  <c:v>9.4178239298012528E-2</c:v>
                </c:pt>
                <c:pt idx="35">
                  <c:v>0.10662048974981898</c:v>
                </c:pt>
                <c:pt idx="36">
                  <c:v>0.10664610137434791</c:v>
                </c:pt>
                <c:pt idx="37">
                  <c:v>0.11540937766726882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0830-44D1-B2C5-CBE2E2F037E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19625176"/>
        <c:axId val="1"/>
      </c:scatterChart>
      <c:valAx>
        <c:axId val="719625176"/>
        <c:scaling>
          <c:orientation val="minMax"/>
          <c:min val="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  <c:min val="-0.01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719625176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EG CVn -- Eclipse Timing Differences (O-C)</a:t>
            </a:r>
          </a:p>
        </c:rich>
      </c:tx>
      <c:layout>
        <c:manualLayout>
          <c:xMode val="edge"/>
          <c:yMode val="edge"/>
          <c:x val="0.30194472876151485"/>
          <c:y val="9.433962264150943E-3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105424769703173"/>
          <c:y val="8.3018867924528297E-2"/>
          <c:w val="0.8597748208802457"/>
          <c:h val="0.8075471698113208"/>
        </c:manualLayout>
      </c:layout>
      <c:scatterChart>
        <c:scatterStyle val="lineMarker"/>
        <c:varyColors val="0"/>
        <c:ser>
          <c:idx val="0"/>
          <c:order val="0"/>
          <c:tx>
            <c:strRef>
              <c:f>'Active 1'!$H$20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5"/>
            <c:spPr>
              <a:solidFill>
                <a:srgbClr val="00808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'Active 1'!$F$21:$F$990</c:f>
              <c:numCache>
                <c:formatCode>General</c:formatCode>
                <c:ptCount val="970"/>
                <c:pt idx="0">
                  <c:v>37</c:v>
                </c:pt>
                <c:pt idx="1">
                  <c:v>37</c:v>
                </c:pt>
                <c:pt idx="2">
                  <c:v>89</c:v>
                </c:pt>
                <c:pt idx="3">
                  <c:v>120.5</c:v>
                </c:pt>
                <c:pt idx="4">
                  <c:v>183.5</c:v>
                </c:pt>
                <c:pt idx="5">
                  <c:v>186</c:v>
                </c:pt>
                <c:pt idx="6">
                  <c:v>2161.5</c:v>
                </c:pt>
                <c:pt idx="7">
                  <c:v>2974</c:v>
                </c:pt>
                <c:pt idx="8">
                  <c:v>2974.5</c:v>
                </c:pt>
                <c:pt idx="9">
                  <c:v>2980</c:v>
                </c:pt>
                <c:pt idx="10">
                  <c:v>3005.5</c:v>
                </c:pt>
                <c:pt idx="11">
                  <c:v>3006</c:v>
                </c:pt>
                <c:pt idx="12">
                  <c:v>3040</c:v>
                </c:pt>
                <c:pt idx="13">
                  <c:v>3040.5</c:v>
                </c:pt>
                <c:pt idx="14">
                  <c:v>3142.5</c:v>
                </c:pt>
                <c:pt idx="15">
                  <c:v>3143</c:v>
                </c:pt>
                <c:pt idx="16">
                  <c:v>3151</c:v>
                </c:pt>
                <c:pt idx="17">
                  <c:v>4136.5</c:v>
                </c:pt>
                <c:pt idx="18">
                  <c:v>5149.5</c:v>
                </c:pt>
                <c:pt idx="19">
                  <c:v>5150</c:v>
                </c:pt>
                <c:pt idx="20">
                  <c:v>6346.5</c:v>
                </c:pt>
                <c:pt idx="21">
                  <c:v>7277</c:v>
                </c:pt>
                <c:pt idx="22">
                  <c:v>8376.5</c:v>
                </c:pt>
                <c:pt idx="23">
                  <c:v>9425.5</c:v>
                </c:pt>
                <c:pt idx="24">
                  <c:v>10430.5</c:v>
                </c:pt>
                <c:pt idx="25">
                  <c:v>10747</c:v>
                </c:pt>
                <c:pt idx="26">
                  <c:v>11886.5</c:v>
                </c:pt>
                <c:pt idx="27">
                  <c:v>12588</c:v>
                </c:pt>
                <c:pt idx="28">
                  <c:v>12588</c:v>
                </c:pt>
                <c:pt idx="29">
                  <c:v>13487.5</c:v>
                </c:pt>
                <c:pt idx="30">
                  <c:v>13487.5</c:v>
                </c:pt>
                <c:pt idx="31">
                  <c:v>15529</c:v>
                </c:pt>
                <c:pt idx="32">
                  <c:v>16911</c:v>
                </c:pt>
                <c:pt idx="33">
                  <c:v>16988.5</c:v>
                </c:pt>
                <c:pt idx="34">
                  <c:v>17804.5</c:v>
                </c:pt>
                <c:pt idx="35">
                  <c:v>19053</c:v>
                </c:pt>
                <c:pt idx="36">
                  <c:v>19055.5</c:v>
                </c:pt>
                <c:pt idx="37">
                  <c:v>19895.5</c:v>
                </c:pt>
              </c:numCache>
            </c:numRef>
          </c:xVal>
          <c:yVal>
            <c:numRef>
              <c:f>'Active 1'!$H$21:$H$990</c:f>
              <c:numCache>
                <c:formatCode>General</c:formatCode>
                <c:ptCount val="970"/>
                <c:pt idx="0">
                  <c:v>-5.3769999940413982E-3</c:v>
                </c:pt>
                <c:pt idx="2">
                  <c:v>-5.0250000058440492E-3</c:v>
                </c:pt>
                <c:pt idx="3">
                  <c:v>-7.9949999781092629E-4</c:v>
                </c:pt>
                <c:pt idx="5">
                  <c:v>-9.8299999954178929E-3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CEF4-4165-BCB4-617C851ECBEF}"/>
            </c:ext>
          </c:extLst>
        </c:ser>
        <c:ser>
          <c:idx val="1"/>
          <c:order val="1"/>
          <c:tx>
            <c:strRef>
              <c:f>'Active 1'!$I$20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5"/>
            <c:spPr>
              <a:solidFill>
                <a:srgbClr val="FFFF99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1'!$D$21:$D$990</c:f>
                <c:numCache>
                  <c:formatCode>General</c:formatCode>
                  <c:ptCount val="970"/>
                  <c:pt idx="1">
                    <c:v>6.0000000000000001E-3</c:v>
                  </c:pt>
                  <c:pt idx="4">
                    <c:v>1.8E-3</c:v>
                  </c:pt>
                  <c:pt idx="6">
                    <c:v>2.0000000000000001E-4</c:v>
                  </c:pt>
                  <c:pt idx="7">
                    <c:v>1.1999999999999999E-3</c:v>
                  </c:pt>
                  <c:pt idx="8">
                    <c:v>4.0000000000000002E-4</c:v>
                  </c:pt>
                  <c:pt idx="9">
                    <c:v>5.9999999999999995E-4</c:v>
                  </c:pt>
                  <c:pt idx="10">
                    <c:v>1.1000000000000001E-3</c:v>
                  </c:pt>
                  <c:pt idx="11">
                    <c:v>8.0000000000000004E-4</c:v>
                  </c:pt>
                  <c:pt idx="12">
                    <c:v>5.0000000000000001E-4</c:v>
                  </c:pt>
                  <c:pt idx="13">
                    <c:v>2.0999999999999999E-3</c:v>
                  </c:pt>
                  <c:pt idx="14">
                    <c:v>6.9999999999999999E-4</c:v>
                  </c:pt>
                  <c:pt idx="15">
                    <c:v>5.9999999999999995E-4</c:v>
                  </c:pt>
                  <c:pt idx="16">
                    <c:v>2.9999999999999997E-4</c:v>
                  </c:pt>
                  <c:pt idx="17">
                    <c:v>5.9999999999999995E-4</c:v>
                  </c:pt>
                  <c:pt idx="18">
                    <c:v>4.0000000000000001E-3</c:v>
                  </c:pt>
                  <c:pt idx="19">
                    <c:v>6.9999999999999999E-4</c:v>
                  </c:pt>
                  <c:pt idx="21">
                    <c:v>5.9999999999999995E-4</c:v>
                  </c:pt>
                  <c:pt idx="22">
                    <c:v>5.0000000000000001E-4</c:v>
                  </c:pt>
                  <c:pt idx="23">
                    <c:v>2.0000000000000001E-4</c:v>
                  </c:pt>
                  <c:pt idx="24">
                    <c:v>8.0000000000000004E-4</c:v>
                  </c:pt>
                  <c:pt idx="25">
                    <c:v>5.9999999999999995E-4</c:v>
                  </c:pt>
                  <c:pt idx="26">
                    <c:v>5.9999999999999995E-4</c:v>
                  </c:pt>
                  <c:pt idx="27">
                    <c:v>0</c:v>
                  </c:pt>
                  <c:pt idx="28">
                    <c:v>1E-4</c:v>
                  </c:pt>
                  <c:pt idx="29">
                    <c:v>0</c:v>
                  </c:pt>
                  <c:pt idx="30">
                    <c:v>1E-4</c:v>
                  </c:pt>
                  <c:pt idx="31">
                    <c:v>2.9999999999999997E-4</c:v>
                  </c:pt>
                  <c:pt idx="32">
                    <c:v>2.9999999999999997E-4</c:v>
                  </c:pt>
                  <c:pt idx="33">
                    <c:v>5.0000000000000001E-4</c:v>
                  </c:pt>
                  <c:pt idx="34">
                    <c:v>2.9999999999999997E-4</c:v>
                  </c:pt>
                  <c:pt idx="35">
                    <c:v>5.0000000000000001E-4</c:v>
                  </c:pt>
                  <c:pt idx="36">
                    <c:v>2.9999999999999997E-4</c:v>
                  </c:pt>
                  <c:pt idx="37">
                    <c:v>2.0000000000000001E-4</c:v>
                  </c:pt>
                </c:numCache>
              </c:numRef>
            </c:plus>
            <c:minus>
              <c:numRef>
                <c:f>'Active 1'!$D$21:$D$990</c:f>
                <c:numCache>
                  <c:formatCode>General</c:formatCode>
                  <c:ptCount val="970"/>
                  <c:pt idx="1">
                    <c:v>6.0000000000000001E-3</c:v>
                  </c:pt>
                  <c:pt idx="4">
                    <c:v>1.8E-3</c:v>
                  </c:pt>
                  <c:pt idx="6">
                    <c:v>2.0000000000000001E-4</c:v>
                  </c:pt>
                  <c:pt idx="7">
                    <c:v>1.1999999999999999E-3</c:v>
                  </c:pt>
                  <c:pt idx="8">
                    <c:v>4.0000000000000002E-4</c:v>
                  </c:pt>
                  <c:pt idx="9">
                    <c:v>5.9999999999999995E-4</c:v>
                  </c:pt>
                  <c:pt idx="10">
                    <c:v>1.1000000000000001E-3</c:v>
                  </c:pt>
                  <c:pt idx="11">
                    <c:v>8.0000000000000004E-4</c:v>
                  </c:pt>
                  <c:pt idx="12">
                    <c:v>5.0000000000000001E-4</c:v>
                  </c:pt>
                  <c:pt idx="13">
                    <c:v>2.0999999999999999E-3</c:v>
                  </c:pt>
                  <c:pt idx="14">
                    <c:v>6.9999999999999999E-4</c:v>
                  </c:pt>
                  <c:pt idx="15">
                    <c:v>5.9999999999999995E-4</c:v>
                  </c:pt>
                  <c:pt idx="16">
                    <c:v>2.9999999999999997E-4</c:v>
                  </c:pt>
                  <c:pt idx="17">
                    <c:v>5.9999999999999995E-4</c:v>
                  </c:pt>
                  <c:pt idx="18">
                    <c:v>4.0000000000000001E-3</c:v>
                  </c:pt>
                  <c:pt idx="19">
                    <c:v>6.9999999999999999E-4</c:v>
                  </c:pt>
                  <c:pt idx="21">
                    <c:v>5.9999999999999995E-4</c:v>
                  </c:pt>
                  <c:pt idx="22">
                    <c:v>5.0000000000000001E-4</c:v>
                  </c:pt>
                  <c:pt idx="23">
                    <c:v>2.0000000000000001E-4</c:v>
                  </c:pt>
                  <c:pt idx="24">
                    <c:v>8.0000000000000004E-4</c:v>
                  </c:pt>
                  <c:pt idx="25">
                    <c:v>5.9999999999999995E-4</c:v>
                  </c:pt>
                  <c:pt idx="26">
                    <c:v>5.9999999999999995E-4</c:v>
                  </c:pt>
                  <c:pt idx="27">
                    <c:v>0</c:v>
                  </c:pt>
                  <c:pt idx="28">
                    <c:v>1E-4</c:v>
                  </c:pt>
                  <c:pt idx="29">
                    <c:v>0</c:v>
                  </c:pt>
                  <c:pt idx="30">
                    <c:v>1E-4</c:v>
                  </c:pt>
                  <c:pt idx="31">
                    <c:v>2.9999999999999997E-4</c:v>
                  </c:pt>
                  <c:pt idx="32">
                    <c:v>2.9999999999999997E-4</c:v>
                  </c:pt>
                  <c:pt idx="33">
                    <c:v>5.0000000000000001E-4</c:v>
                  </c:pt>
                  <c:pt idx="34">
                    <c:v>2.9999999999999997E-4</c:v>
                  </c:pt>
                  <c:pt idx="35">
                    <c:v>5.0000000000000001E-4</c:v>
                  </c:pt>
                  <c:pt idx="36">
                    <c:v>2.9999999999999997E-4</c:v>
                  </c:pt>
                  <c:pt idx="37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1'!$F$21:$F$990</c:f>
              <c:numCache>
                <c:formatCode>General</c:formatCode>
                <c:ptCount val="970"/>
                <c:pt idx="0">
                  <c:v>37</c:v>
                </c:pt>
                <c:pt idx="1">
                  <c:v>37</c:v>
                </c:pt>
                <c:pt idx="2">
                  <c:v>89</c:v>
                </c:pt>
                <c:pt idx="3">
                  <c:v>120.5</c:v>
                </c:pt>
                <c:pt idx="4">
                  <c:v>183.5</c:v>
                </c:pt>
                <c:pt idx="5">
                  <c:v>186</c:v>
                </c:pt>
                <c:pt idx="6">
                  <c:v>2161.5</c:v>
                </c:pt>
                <c:pt idx="7">
                  <c:v>2974</c:v>
                </c:pt>
                <c:pt idx="8">
                  <c:v>2974.5</c:v>
                </c:pt>
                <c:pt idx="9">
                  <c:v>2980</c:v>
                </c:pt>
                <c:pt idx="10">
                  <c:v>3005.5</c:v>
                </c:pt>
                <c:pt idx="11">
                  <c:v>3006</c:v>
                </c:pt>
                <c:pt idx="12">
                  <c:v>3040</c:v>
                </c:pt>
                <c:pt idx="13">
                  <c:v>3040.5</c:v>
                </c:pt>
                <c:pt idx="14">
                  <c:v>3142.5</c:v>
                </c:pt>
                <c:pt idx="15">
                  <c:v>3143</c:v>
                </c:pt>
                <c:pt idx="16">
                  <c:v>3151</c:v>
                </c:pt>
                <c:pt idx="17">
                  <c:v>4136.5</c:v>
                </c:pt>
                <c:pt idx="18">
                  <c:v>5149.5</c:v>
                </c:pt>
                <c:pt idx="19">
                  <c:v>5150</c:v>
                </c:pt>
                <c:pt idx="20">
                  <c:v>6346.5</c:v>
                </c:pt>
                <c:pt idx="21">
                  <c:v>7277</c:v>
                </c:pt>
                <c:pt idx="22">
                  <c:v>8376.5</c:v>
                </c:pt>
                <c:pt idx="23">
                  <c:v>9425.5</c:v>
                </c:pt>
                <c:pt idx="24">
                  <c:v>10430.5</c:v>
                </c:pt>
                <c:pt idx="25">
                  <c:v>10747</c:v>
                </c:pt>
                <c:pt idx="26">
                  <c:v>11886.5</c:v>
                </c:pt>
                <c:pt idx="27">
                  <c:v>12588</c:v>
                </c:pt>
                <c:pt idx="28">
                  <c:v>12588</c:v>
                </c:pt>
                <c:pt idx="29">
                  <c:v>13487.5</c:v>
                </c:pt>
                <c:pt idx="30">
                  <c:v>13487.5</c:v>
                </c:pt>
                <c:pt idx="31">
                  <c:v>15529</c:v>
                </c:pt>
                <c:pt idx="32">
                  <c:v>16911</c:v>
                </c:pt>
                <c:pt idx="33">
                  <c:v>16988.5</c:v>
                </c:pt>
                <c:pt idx="34">
                  <c:v>17804.5</c:v>
                </c:pt>
                <c:pt idx="35">
                  <c:v>19053</c:v>
                </c:pt>
                <c:pt idx="36">
                  <c:v>19055.5</c:v>
                </c:pt>
                <c:pt idx="37">
                  <c:v>19895.5</c:v>
                </c:pt>
              </c:numCache>
            </c:numRef>
          </c:xVal>
          <c:yVal>
            <c:numRef>
              <c:f>'Active 1'!$I$21:$I$990</c:f>
              <c:numCache>
                <c:formatCode>General</c:formatCode>
                <c:ptCount val="970"/>
                <c:pt idx="17">
                  <c:v>4.6084999994491227E-3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CEF4-4165-BCB4-617C851ECBEF}"/>
            </c:ext>
          </c:extLst>
        </c:ser>
        <c:ser>
          <c:idx val="3"/>
          <c:order val="2"/>
          <c:tx>
            <c:strRef>
              <c:f>'Active 1'!$J$20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1'!$D$21:$D$41</c:f>
                <c:numCache>
                  <c:formatCode>General</c:formatCode>
                  <c:ptCount val="21"/>
                  <c:pt idx="1">
                    <c:v>6.0000000000000001E-3</c:v>
                  </c:pt>
                  <c:pt idx="4">
                    <c:v>1.8E-3</c:v>
                  </c:pt>
                  <c:pt idx="6">
                    <c:v>2.0000000000000001E-4</c:v>
                  </c:pt>
                  <c:pt idx="7">
                    <c:v>1.1999999999999999E-3</c:v>
                  </c:pt>
                  <c:pt idx="8">
                    <c:v>4.0000000000000002E-4</c:v>
                  </c:pt>
                  <c:pt idx="9">
                    <c:v>5.9999999999999995E-4</c:v>
                  </c:pt>
                  <c:pt idx="10">
                    <c:v>1.1000000000000001E-3</c:v>
                  </c:pt>
                  <c:pt idx="11">
                    <c:v>8.0000000000000004E-4</c:v>
                  </c:pt>
                  <c:pt idx="12">
                    <c:v>5.0000000000000001E-4</c:v>
                  </c:pt>
                  <c:pt idx="13">
                    <c:v>2.0999999999999999E-3</c:v>
                  </c:pt>
                  <c:pt idx="14">
                    <c:v>6.9999999999999999E-4</c:v>
                  </c:pt>
                  <c:pt idx="15">
                    <c:v>5.9999999999999995E-4</c:v>
                  </c:pt>
                  <c:pt idx="16">
                    <c:v>2.9999999999999997E-4</c:v>
                  </c:pt>
                  <c:pt idx="17">
                    <c:v>5.9999999999999995E-4</c:v>
                  </c:pt>
                  <c:pt idx="18">
                    <c:v>4.0000000000000001E-3</c:v>
                  </c:pt>
                  <c:pt idx="19">
                    <c:v>6.9999999999999999E-4</c:v>
                  </c:pt>
                </c:numCache>
              </c:numRef>
            </c:plus>
            <c:minus>
              <c:numRef>
                <c:f>'Active 1'!$D$21:$D$41</c:f>
                <c:numCache>
                  <c:formatCode>General</c:formatCode>
                  <c:ptCount val="21"/>
                  <c:pt idx="1">
                    <c:v>6.0000000000000001E-3</c:v>
                  </c:pt>
                  <c:pt idx="4">
                    <c:v>1.8E-3</c:v>
                  </c:pt>
                  <c:pt idx="6">
                    <c:v>2.0000000000000001E-4</c:v>
                  </c:pt>
                  <c:pt idx="7">
                    <c:v>1.1999999999999999E-3</c:v>
                  </c:pt>
                  <c:pt idx="8">
                    <c:v>4.0000000000000002E-4</c:v>
                  </c:pt>
                  <c:pt idx="9">
                    <c:v>5.9999999999999995E-4</c:v>
                  </c:pt>
                  <c:pt idx="10">
                    <c:v>1.1000000000000001E-3</c:v>
                  </c:pt>
                  <c:pt idx="11">
                    <c:v>8.0000000000000004E-4</c:v>
                  </c:pt>
                  <c:pt idx="12">
                    <c:v>5.0000000000000001E-4</c:v>
                  </c:pt>
                  <c:pt idx="13">
                    <c:v>2.0999999999999999E-3</c:v>
                  </c:pt>
                  <c:pt idx="14">
                    <c:v>6.9999999999999999E-4</c:v>
                  </c:pt>
                  <c:pt idx="15">
                    <c:v>5.9999999999999995E-4</c:v>
                  </c:pt>
                  <c:pt idx="16">
                    <c:v>2.9999999999999997E-4</c:v>
                  </c:pt>
                  <c:pt idx="17">
                    <c:v>5.9999999999999995E-4</c:v>
                  </c:pt>
                  <c:pt idx="18">
                    <c:v>4.0000000000000001E-3</c:v>
                  </c:pt>
                  <c:pt idx="19">
                    <c:v>6.9999999999999999E-4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1'!$F$21:$F$990</c:f>
              <c:numCache>
                <c:formatCode>General</c:formatCode>
                <c:ptCount val="970"/>
                <c:pt idx="0">
                  <c:v>37</c:v>
                </c:pt>
                <c:pt idx="1">
                  <c:v>37</c:v>
                </c:pt>
                <c:pt idx="2">
                  <c:v>89</c:v>
                </c:pt>
                <c:pt idx="3">
                  <c:v>120.5</c:v>
                </c:pt>
                <c:pt idx="4">
                  <c:v>183.5</c:v>
                </c:pt>
                <c:pt idx="5">
                  <c:v>186</c:v>
                </c:pt>
                <c:pt idx="6">
                  <c:v>2161.5</c:v>
                </c:pt>
                <c:pt idx="7">
                  <c:v>2974</c:v>
                </c:pt>
                <c:pt idx="8">
                  <c:v>2974.5</c:v>
                </c:pt>
                <c:pt idx="9">
                  <c:v>2980</c:v>
                </c:pt>
                <c:pt idx="10">
                  <c:v>3005.5</c:v>
                </c:pt>
                <c:pt idx="11">
                  <c:v>3006</c:v>
                </c:pt>
                <c:pt idx="12">
                  <c:v>3040</c:v>
                </c:pt>
                <c:pt idx="13">
                  <c:v>3040.5</c:v>
                </c:pt>
                <c:pt idx="14">
                  <c:v>3142.5</c:v>
                </c:pt>
                <c:pt idx="15">
                  <c:v>3143</c:v>
                </c:pt>
                <c:pt idx="16">
                  <c:v>3151</c:v>
                </c:pt>
                <c:pt idx="17">
                  <c:v>4136.5</c:v>
                </c:pt>
                <c:pt idx="18">
                  <c:v>5149.5</c:v>
                </c:pt>
                <c:pt idx="19">
                  <c:v>5150</c:v>
                </c:pt>
                <c:pt idx="20">
                  <c:v>6346.5</c:v>
                </c:pt>
                <c:pt idx="21">
                  <c:v>7277</c:v>
                </c:pt>
                <c:pt idx="22">
                  <c:v>8376.5</c:v>
                </c:pt>
                <c:pt idx="23">
                  <c:v>9425.5</c:v>
                </c:pt>
                <c:pt idx="24">
                  <c:v>10430.5</c:v>
                </c:pt>
                <c:pt idx="25">
                  <c:v>10747</c:v>
                </c:pt>
                <c:pt idx="26">
                  <c:v>11886.5</c:v>
                </c:pt>
                <c:pt idx="27">
                  <c:v>12588</c:v>
                </c:pt>
                <c:pt idx="28">
                  <c:v>12588</c:v>
                </c:pt>
                <c:pt idx="29">
                  <c:v>13487.5</c:v>
                </c:pt>
                <c:pt idx="30">
                  <c:v>13487.5</c:v>
                </c:pt>
                <c:pt idx="31">
                  <c:v>15529</c:v>
                </c:pt>
                <c:pt idx="32">
                  <c:v>16911</c:v>
                </c:pt>
                <c:pt idx="33">
                  <c:v>16988.5</c:v>
                </c:pt>
                <c:pt idx="34">
                  <c:v>17804.5</c:v>
                </c:pt>
                <c:pt idx="35">
                  <c:v>19053</c:v>
                </c:pt>
                <c:pt idx="36">
                  <c:v>19055.5</c:v>
                </c:pt>
                <c:pt idx="37">
                  <c:v>19895.5</c:v>
                </c:pt>
              </c:numCache>
            </c:numRef>
          </c:xVal>
          <c:yVal>
            <c:numRef>
              <c:f>'Active 1'!$J$21:$J$990</c:f>
              <c:numCache>
                <c:formatCode>General</c:formatCode>
                <c:ptCount val="970"/>
                <c:pt idx="21">
                  <c:v>1.5733000000182074E-2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CEF4-4165-BCB4-617C851ECBEF}"/>
            </c:ext>
          </c:extLst>
        </c:ser>
        <c:ser>
          <c:idx val="4"/>
          <c:order val="3"/>
          <c:tx>
            <c:strRef>
              <c:f>'Active 1'!$K$20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1'!$D$21:$D$90</c:f>
                <c:numCache>
                  <c:formatCode>General</c:formatCode>
                  <c:ptCount val="70"/>
                  <c:pt idx="1">
                    <c:v>6.0000000000000001E-3</c:v>
                  </c:pt>
                  <c:pt idx="4">
                    <c:v>1.8E-3</c:v>
                  </c:pt>
                  <c:pt idx="6">
                    <c:v>2.0000000000000001E-4</c:v>
                  </c:pt>
                  <c:pt idx="7">
                    <c:v>1.1999999999999999E-3</c:v>
                  </c:pt>
                  <c:pt idx="8">
                    <c:v>4.0000000000000002E-4</c:v>
                  </c:pt>
                  <c:pt idx="9">
                    <c:v>5.9999999999999995E-4</c:v>
                  </c:pt>
                  <c:pt idx="10">
                    <c:v>1.1000000000000001E-3</c:v>
                  </c:pt>
                  <c:pt idx="11">
                    <c:v>8.0000000000000004E-4</c:v>
                  </c:pt>
                  <c:pt idx="12">
                    <c:v>5.0000000000000001E-4</c:v>
                  </c:pt>
                  <c:pt idx="13">
                    <c:v>2.0999999999999999E-3</c:v>
                  </c:pt>
                  <c:pt idx="14">
                    <c:v>6.9999999999999999E-4</c:v>
                  </c:pt>
                  <c:pt idx="15">
                    <c:v>5.9999999999999995E-4</c:v>
                  </c:pt>
                  <c:pt idx="16">
                    <c:v>2.9999999999999997E-4</c:v>
                  </c:pt>
                  <c:pt idx="17">
                    <c:v>5.9999999999999995E-4</c:v>
                  </c:pt>
                  <c:pt idx="18">
                    <c:v>4.0000000000000001E-3</c:v>
                  </c:pt>
                  <c:pt idx="19">
                    <c:v>6.9999999999999999E-4</c:v>
                  </c:pt>
                  <c:pt idx="21">
                    <c:v>5.9999999999999995E-4</c:v>
                  </c:pt>
                  <c:pt idx="22">
                    <c:v>5.0000000000000001E-4</c:v>
                  </c:pt>
                  <c:pt idx="23">
                    <c:v>2.0000000000000001E-4</c:v>
                  </c:pt>
                  <c:pt idx="24">
                    <c:v>8.0000000000000004E-4</c:v>
                  </c:pt>
                  <c:pt idx="25">
                    <c:v>5.9999999999999995E-4</c:v>
                  </c:pt>
                  <c:pt idx="26">
                    <c:v>5.9999999999999995E-4</c:v>
                  </c:pt>
                  <c:pt idx="27">
                    <c:v>0</c:v>
                  </c:pt>
                  <c:pt idx="28">
                    <c:v>1E-4</c:v>
                  </c:pt>
                  <c:pt idx="29">
                    <c:v>0</c:v>
                  </c:pt>
                  <c:pt idx="30">
                    <c:v>1E-4</c:v>
                  </c:pt>
                  <c:pt idx="31">
                    <c:v>2.9999999999999997E-4</c:v>
                  </c:pt>
                  <c:pt idx="32">
                    <c:v>2.9999999999999997E-4</c:v>
                  </c:pt>
                  <c:pt idx="33">
                    <c:v>5.0000000000000001E-4</c:v>
                  </c:pt>
                  <c:pt idx="34">
                    <c:v>2.9999999999999997E-4</c:v>
                  </c:pt>
                  <c:pt idx="35">
                    <c:v>5.0000000000000001E-4</c:v>
                  </c:pt>
                  <c:pt idx="36">
                    <c:v>2.9999999999999997E-4</c:v>
                  </c:pt>
                  <c:pt idx="37">
                    <c:v>2.0000000000000001E-4</c:v>
                  </c:pt>
                </c:numCache>
              </c:numRef>
            </c:plus>
            <c:minus>
              <c:numRef>
                <c:f>'Active 1'!$D$21:$D$90</c:f>
                <c:numCache>
                  <c:formatCode>General</c:formatCode>
                  <c:ptCount val="70"/>
                  <c:pt idx="1">
                    <c:v>6.0000000000000001E-3</c:v>
                  </c:pt>
                  <c:pt idx="4">
                    <c:v>1.8E-3</c:v>
                  </c:pt>
                  <c:pt idx="6">
                    <c:v>2.0000000000000001E-4</c:v>
                  </c:pt>
                  <c:pt idx="7">
                    <c:v>1.1999999999999999E-3</c:v>
                  </c:pt>
                  <c:pt idx="8">
                    <c:v>4.0000000000000002E-4</c:v>
                  </c:pt>
                  <c:pt idx="9">
                    <c:v>5.9999999999999995E-4</c:v>
                  </c:pt>
                  <c:pt idx="10">
                    <c:v>1.1000000000000001E-3</c:v>
                  </c:pt>
                  <c:pt idx="11">
                    <c:v>8.0000000000000004E-4</c:v>
                  </c:pt>
                  <c:pt idx="12">
                    <c:v>5.0000000000000001E-4</c:v>
                  </c:pt>
                  <c:pt idx="13">
                    <c:v>2.0999999999999999E-3</c:v>
                  </c:pt>
                  <c:pt idx="14">
                    <c:v>6.9999999999999999E-4</c:v>
                  </c:pt>
                  <c:pt idx="15">
                    <c:v>5.9999999999999995E-4</c:v>
                  </c:pt>
                  <c:pt idx="16">
                    <c:v>2.9999999999999997E-4</c:v>
                  </c:pt>
                  <c:pt idx="17">
                    <c:v>5.9999999999999995E-4</c:v>
                  </c:pt>
                  <c:pt idx="18">
                    <c:v>4.0000000000000001E-3</c:v>
                  </c:pt>
                  <c:pt idx="19">
                    <c:v>6.9999999999999999E-4</c:v>
                  </c:pt>
                  <c:pt idx="21">
                    <c:v>5.9999999999999995E-4</c:v>
                  </c:pt>
                  <c:pt idx="22">
                    <c:v>5.0000000000000001E-4</c:v>
                  </c:pt>
                  <c:pt idx="23">
                    <c:v>2.0000000000000001E-4</c:v>
                  </c:pt>
                  <c:pt idx="24">
                    <c:v>8.0000000000000004E-4</c:v>
                  </c:pt>
                  <c:pt idx="25">
                    <c:v>5.9999999999999995E-4</c:v>
                  </c:pt>
                  <c:pt idx="26">
                    <c:v>5.9999999999999995E-4</c:v>
                  </c:pt>
                  <c:pt idx="27">
                    <c:v>0</c:v>
                  </c:pt>
                  <c:pt idx="28">
                    <c:v>1E-4</c:v>
                  </c:pt>
                  <c:pt idx="29">
                    <c:v>0</c:v>
                  </c:pt>
                  <c:pt idx="30">
                    <c:v>1E-4</c:v>
                  </c:pt>
                  <c:pt idx="31">
                    <c:v>2.9999999999999997E-4</c:v>
                  </c:pt>
                  <c:pt idx="32">
                    <c:v>2.9999999999999997E-4</c:v>
                  </c:pt>
                  <c:pt idx="33">
                    <c:v>5.0000000000000001E-4</c:v>
                  </c:pt>
                  <c:pt idx="34">
                    <c:v>2.9999999999999997E-4</c:v>
                  </c:pt>
                  <c:pt idx="35">
                    <c:v>5.0000000000000001E-4</c:v>
                  </c:pt>
                  <c:pt idx="36">
                    <c:v>2.9999999999999997E-4</c:v>
                  </c:pt>
                  <c:pt idx="37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1'!$F$21:$F$990</c:f>
              <c:numCache>
                <c:formatCode>General</c:formatCode>
                <c:ptCount val="970"/>
                <c:pt idx="0">
                  <c:v>37</c:v>
                </c:pt>
                <c:pt idx="1">
                  <c:v>37</c:v>
                </c:pt>
                <c:pt idx="2">
                  <c:v>89</c:v>
                </c:pt>
                <c:pt idx="3">
                  <c:v>120.5</c:v>
                </c:pt>
                <c:pt idx="4">
                  <c:v>183.5</c:v>
                </c:pt>
                <c:pt idx="5">
                  <c:v>186</c:v>
                </c:pt>
                <c:pt idx="6">
                  <c:v>2161.5</c:v>
                </c:pt>
                <c:pt idx="7">
                  <c:v>2974</c:v>
                </c:pt>
                <c:pt idx="8">
                  <c:v>2974.5</c:v>
                </c:pt>
                <c:pt idx="9">
                  <c:v>2980</c:v>
                </c:pt>
                <c:pt idx="10">
                  <c:v>3005.5</c:v>
                </c:pt>
                <c:pt idx="11">
                  <c:v>3006</c:v>
                </c:pt>
                <c:pt idx="12">
                  <c:v>3040</c:v>
                </c:pt>
                <c:pt idx="13">
                  <c:v>3040.5</c:v>
                </c:pt>
                <c:pt idx="14">
                  <c:v>3142.5</c:v>
                </c:pt>
                <c:pt idx="15">
                  <c:v>3143</c:v>
                </c:pt>
                <c:pt idx="16">
                  <c:v>3151</c:v>
                </c:pt>
                <c:pt idx="17">
                  <c:v>4136.5</c:v>
                </c:pt>
                <c:pt idx="18">
                  <c:v>5149.5</c:v>
                </c:pt>
                <c:pt idx="19">
                  <c:v>5150</c:v>
                </c:pt>
                <c:pt idx="20">
                  <c:v>6346.5</c:v>
                </c:pt>
                <c:pt idx="21">
                  <c:v>7277</c:v>
                </c:pt>
                <c:pt idx="22">
                  <c:v>8376.5</c:v>
                </c:pt>
                <c:pt idx="23">
                  <c:v>9425.5</c:v>
                </c:pt>
                <c:pt idx="24">
                  <c:v>10430.5</c:v>
                </c:pt>
                <c:pt idx="25">
                  <c:v>10747</c:v>
                </c:pt>
                <c:pt idx="26">
                  <c:v>11886.5</c:v>
                </c:pt>
                <c:pt idx="27">
                  <c:v>12588</c:v>
                </c:pt>
                <c:pt idx="28">
                  <c:v>12588</c:v>
                </c:pt>
                <c:pt idx="29">
                  <c:v>13487.5</c:v>
                </c:pt>
                <c:pt idx="30">
                  <c:v>13487.5</c:v>
                </c:pt>
                <c:pt idx="31">
                  <c:v>15529</c:v>
                </c:pt>
                <c:pt idx="32">
                  <c:v>16911</c:v>
                </c:pt>
                <c:pt idx="33">
                  <c:v>16988.5</c:v>
                </c:pt>
                <c:pt idx="34">
                  <c:v>17804.5</c:v>
                </c:pt>
                <c:pt idx="35">
                  <c:v>19053</c:v>
                </c:pt>
                <c:pt idx="36">
                  <c:v>19055.5</c:v>
                </c:pt>
                <c:pt idx="37">
                  <c:v>19895.5</c:v>
                </c:pt>
              </c:numCache>
            </c:numRef>
          </c:xVal>
          <c:yVal>
            <c:numRef>
              <c:f>'Active 1'!$K$21:$K$990</c:f>
              <c:numCache>
                <c:formatCode>General</c:formatCode>
                <c:ptCount val="970"/>
                <c:pt idx="1">
                  <c:v>-1.9269999975222163E-3</c:v>
                </c:pt>
                <c:pt idx="4">
                  <c:v>3.3715000026859343E-3</c:v>
                </c:pt>
                <c:pt idx="6">
                  <c:v>1.4335000014398247E-3</c:v>
                </c:pt>
                <c:pt idx="7">
                  <c:v>-3.7540000048466027E-3</c:v>
                </c:pt>
                <c:pt idx="8">
                  <c:v>1.049999991664663E-5</c:v>
                </c:pt>
                <c:pt idx="9">
                  <c:v>1.1200000008102506E-3</c:v>
                </c:pt>
                <c:pt idx="10">
                  <c:v>2.2095000022090971E-3</c:v>
                </c:pt>
                <c:pt idx="11">
                  <c:v>-5.2599999617086723E-4</c:v>
                </c:pt>
                <c:pt idx="12">
                  <c:v>6.0000005760230124E-5</c:v>
                </c:pt>
                <c:pt idx="13">
                  <c:v>-5.375500004447531E-3</c:v>
                </c:pt>
                <c:pt idx="14">
                  <c:v>1.9824999981210567E-3</c:v>
                </c:pt>
                <c:pt idx="15">
                  <c:v>1.4699999883305281E-4</c:v>
                </c:pt>
                <c:pt idx="16">
                  <c:v>2.789999998640269E-4</c:v>
                </c:pt>
                <c:pt idx="18">
                  <c:v>6.9855000037932768E-3</c:v>
                </c:pt>
                <c:pt idx="19">
                  <c:v>5.5500000016763806E-3</c:v>
                </c:pt>
                <c:pt idx="20">
                  <c:v>9.6984999981941655E-3</c:v>
                </c:pt>
                <c:pt idx="22">
                  <c:v>2.2168499999679625E-2</c:v>
                </c:pt>
                <c:pt idx="23">
                  <c:v>3.028949999861652E-2</c:v>
                </c:pt>
                <c:pt idx="24">
                  <c:v>3.4134500005166046E-2</c:v>
                </c:pt>
                <c:pt idx="25">
                  <c:v>3.8162999997439329E-2</c:v>
                </c:pt>
                <c:pt idx="26">
                  <c:v>4.7258499995223247E-2</c:v>
                </c:pt>
                <c:pt idx="27">
                  <c:v>4.9952000001212582E-2</c:v>
                </c:pt>
                <c:pt idx="28">
                  <c:v>4.9992000000202097E-2</c:v>
                </c:pt>
                <c:pt idx="29">
                  <c:v>5.528749999939464E-2</c:v>
                </c:pt>
                <c:pt idx="30">
                  <c:v>5.5307499998889398E-2</c:v>
                </c:pt>
                <c:pt idx="31">
                  <c:v>6.7710999996052124E-2</c:v>
                </c:pt>
                <c:pt idx="32">
                  <c:v>7.5729000003775582E-2</c:v>
                </c:pt>
                <c:pt idx="33">
                  <c:v>7.4556500003382098E-2</c:v>
                </c:pt>
                <c:pt idx="34">
                  <c:v>8.0510500003583729E-2</c:v>
                </c:pt>
                <c:pt idx="35">
                  <c:v>8.3457000095222611E-2</c:v>
                </c:pt>
                <c:pt idx="36">
                  <c:v>8.7749499813071452E-2</c:v>
                </c:pt>
                <c:pt idx="37">
                  <c:v>8.9919500001997221E-2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CEF4-4165-BCB4-617C851ECBEF}"/>
            </c:ext>
          </c:extLst>
        </c:ser>
        <c:ser>
          <c:idx val="2"/>
          <c:order val="4"/>
          <c:tx>
            <c:strRef>
              <c:f>'Active 1'!$L$20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1'!$D$21:$D$90</c:f>
                <c:numCache>
                  <c:formatCode>General</c:formatCode>
                  <c:ptCount val="70"/>
                  <c:pt idx="1">
                    <c:v>6.0000000000000001E-3</c:v>
                  </c:pt>
                  <c:pt idx="4">
                    <c:v>1.8E-3</c:v>
                  </c:pt>
                  <c:pt idx="6">
                    <c:v>2.0000000000000001E-4</c:v>
                  </c:pt>
                  <c:pt idx="7">
                    <c:v>1.1999999999999999E-3</c:v>
                  </c:pt>
                  <c:pt idx="8">
                    <c:v>4.0000000000000002E-4</c:v>
                  </c:pt>
                  <c:pt idx="9">
                    <c:v>5.9999999999999995E-4</c:v>
                  </c:pt>
                  <c:pt idx="10">
                    <c:v>1.1000000000000001E-3</c:v>
                  </c:pt>
                  <c:pt idx="11">
                    <c:v>8.0000000000000004E-4</c:v>
                  </c:pt>
                  <c:pt idx="12">
                    <c:v>5.0000000000000001E-4</c:v>
                  </c:pt>
                  <c:pt idx="13">
                    <c:v>2.0999999999999999E-3</c:v>
                  </c:pt>
                  <c:pt idx="14">
                    <c:v>6.9999999999999999E-4</c:v>
                  </c:pt>
                  <c:pt idx="15">
                    <c:v>5.9999999999999995E-4</c:v>
                  </c:pt>
                  <c:pt idx="16">
                    <c:v>2.9999999999999997E-4</c:v>
                  </c:pt>
                  <c:pt idx="17">
                    <c:v>5.9999999999999995E-4</c:v>
                  </c:pt>
                  <c:pt idx="18">
                    <c:v>4.0000000000000001E-3</c:v>
                  </c:pt>
                  <c:pt idx="19">
                    <c:v>6.9999999999999999E-4</c:v>
                  </c:pt>
                  <c:pt idx="21">
                    <c:v>5.9999999999999995E-4</c:v>
                  </c:pt>
                  <c:pt idx="22">
                    <c:v>5.0000000000000001E-4</c:v>
                  </c:pt>
                  <c:pt idx="23">
                    <c:v>2.0000000000000001E-4</c:v>
                  </c:pt>
                  <c:pt idx="24">
                    <c:v>8.0000000000000004E-4</c:v>
                  </c:pt>
                  <c:pt idx="25">
                    <c:v>5.9999999999999995E-4</c:v>
                  </c:pt>
                  <c:pt idx="26">
                    <c:v>5.9999999999999995E-4</c:v>
                  </c:pt>
                  <c:pt idx="27">
                    <c:v>0</c:v>
                  </c:pt>
                  <c:pt idx="28">
                    <c:v>1E-4</c:v>
                  </c:pt>
                  <c:pt idx="29">
                    <c:v>0</c:v>
                  </c:pt>
                  <c:pt idx="30">
                    <c:v>1E-4</c:v>
                  </c:pt>
                  <c:pt idx="31">
                    <c:v>2.9999999999999997E-4</c:v>
                  </c:pt>
                  <c:pt idx="32">
                    <c:v>2.9999999999999997E-4</c:v>
                  </c:pt>
                  <c:pt idx="33">
                    <c:v>5.0000000000000001E-4</c:v>
                  </c:pt>
                  <c:pt idx="34">
                    <c:v>2.9999999999999997E-4</c:v>
                  </c:pt>
                  <c:pt idx="35">
                    <c:v>5.0000000000000001E-4</c:v>
                  </c:pt>
                  <c:pt idx="36">
                    <c:v>2.9999999999999997E-4</c:v>
                  </c:pt>
                  <c:pt idx="37">
                    <c:v>2.0000000000000001E-4</c:v>
                  </c:pt>
                </c:numCache>
              </c:numRef>
            </c:plus>
            <c:minus>
              <c:numRef>
                <c:f>'Active 1'!$D$21:$D$90</c:f>
                <c:numCache>
                  <c:formatCode>General</c:formatCode>
                  <c:ptCount val="70"/>
                  <c:pt idx="1">
                    <c:v>6.0000000000000001E-3</c:v>
                  </c:pt>
                  <c:pt idx="4">
                    <c:v>1.8E-3</c:v>
                  </c:pt>
                  <c:pt idx="6">
                    <c:v>2.0000000000000001E-4</c:v>
                  </c:pt>
                  <c:pt idx="7">
                    <c:v>1.1999999999999999E-3</c:v>
                  </c:pt>
                  <c:pt idx="8">
                    <c:v>4.0000000000000002E-4</c:v>
                  </c:pt>
                  <c:pt idx="9">
                    <c:v>5.9999999999999995E-4</c:v>
                  </c:pt>
                  <c:pt idx="10">
                    <c:v>1.1000000000000001E-3</c:v>
                  </c:pt>
                  <c:pt idx="11">
                    <c:v>8.0000000000000004E-4</c:v>
                  </c:pt>
                  <c:pt idx="12">
                    <c:v>5.0000000000000001E-4</c:v>
                  </c:pt>
                  <c:pt idx="13">
                    <c:v>2.0999999999999999E-3</c:v>
                  </c:pt>
                  <c:pt idx="14">
                    <c:v>6.9999999999999999E-4</c:v>
                  </c:pt>
                  <c:pt idx="15">
                    <c:v>5.9999999999999995E-4</c:v>
                  </c:pt>
                  <c:pt idx="16">
                    <c:v>2.9999999999999997E-4</c:v>
                  </c:pt>
                  <c:pt idx="17">
                    <c:v>5.9999999999999995E-4</c:v>
                  </c:pt>
                  <c:pt idx="18">
                    <c:v>4.0000000000000001E-3</c:v>
                  </c:pt>
                  <c:pt idx="19">
                    <c:v>6.9999999999999999E-4</c:v>
                  </c:pt>
                  <c:pt idx="21">
                    <c:v>5.9999999999999995E-4</c:v>
                  </c:pt>
                  <c:pt idx="22">
                    <c:v>5.0000000000000001E-4</c:v>
                  </c:pt>
                  <c:pt idx="23">
                    <c:v>2.0000000000000001E-4</c:v>
                  </c:pt>
                  <c:pt idx="24">
                    <c:v>8.0000000000000004E-4</c:v>
                  </c:pt>
                  <c:pt idx="25">
                    <c:v>5.9999999999999995E-4</c:v>
                  </c:pt>
                  <c:pt idx="26">
                    <c:v>5.9999999999999995E-4</c:v>
                  </c:pt>
                  <c:pt idx="27">
                    <c:v>0</c:v>
                  </c:pt>
                  <c:pt idx="28">
                    <c:v>1E-4</c:v>
                  </c:pt>
                  <c:pt idx="29">
                    <c:v>0</c:v>
                  </c:pt>
                  <c:pt idx="30">
                    <c:v>1E-4</c:v>
                  </c:pt>
                  <c:pt idx="31">
                    <c:v>2.9999999999999997E-4</c:v>
                  </c:pt>
                  <c:pt idx="32">
                    <c:v>2.9999999999999997E-4</c:v>
                  </c:pt>
                  <c:pt idx="33">
                    <c:v>5.0000000000000001E-4</c:v>
                  </c:pt>
                  <c:pt idx="34">
                    <c:v>2.9999999999999997E-4</c:v>
                  </c:pt>
                  <c:pt idx="35">
                    <c:v>5.0000000000000001E-4</c:v>
                  </c:pt>
                  <c:pt idx="36">
                    <c:v>2.9999999999999997E-4</c:v>
                  </c:pt>
                  <c:pt idx="37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1'!$F$21:$F$990</c:f>
              <c:numCache>
                <c:formatCode>General</c:formatCode>
                <c:ptCount val="970"/>
                <c:pt idx="0">
                  <c:v>37</c:v>
                </c:pt>
                <c:pt idx="1">
                  <c:v>37</c:v>
                </c:pt>
                <c:pt idx="2">
                  <c:v>89</c:v>
                </c:pt>
                <c:pt idx="3">
                  <c:v>120.5</c:v>
                </c:pt>
                <c:pt idx="4">
                  <c:v>183.5</c:v>
                </c:pt>
                <c:pt idx="5">
                  <c:v>186</c:v>
                </c:pt>
                <c:pt idx="6">
                  <c:v>2161.5</c:v>
                </c:pt>
                <c:pt idx="7">
                  <c:v>2974</c:v>
                </c:pt>
                <c:pt idx="8">
                  <c:v>2974.5</c:v>
                </c:pt>
                <c:pt idx="9">
                  <c:v>2980</c:v>
                </c:pt>
                <c:pt idx="10">
                  <c:v>3005.5</c:v>
                </c:pt>
                <c:pt idx="11">
                  <c:v>3006</c:v>
                </c:pt>
                <c:pt idx="12">
                  <c:v>3040</c:v>
                </c:pt>
                <c:pt idx="13">
                  <c:v>3040.5</c:v>
                </c:pt>
                <c:pt idx="14">
                  <c:v>3142.5</c:v>
                </c:pt>
                <c:pt idx="15">
                  <c:v>3143</c:v>
                </c:pt>
                <c:pt idx="16">
                  <c:v>3151</c:v>
                </c:pt>
                <c:pt idx="17">
                  <c:v>4136.5</c:v>
                </c:pt>
                <c:pt idx="18">
                  <c:v>5149.5</c:v>
                </c:pt>
                <c:pt idx="19">
                  <c:v>5150</c:v>
                </c:pt>
                <c:pt idx="20">
                  <c:v>6346.5</c:v>
                </c:pt>
                <c:pt idx="21">
                  <c:v>7277</c:v>
                </c:pt>
                <c:pt idx="22">
                  <c:v>8376.5</c:v>
                </c:pt>
                <c:pt idx="23">
                  <c:v>9425.5</c:v>
                </c:pt>
                <c:pt idx="24">
                  <c:v>10430.5</c:v>
                </c:pt>
                <c:pt idx="25">
                  <c:v>10747</c:v>
                </c:pt>
                <c:pt idx="26">
                  <c:v>11886.5</c:v>
                </c:pt>
                <c:pt idx="27">
                  <c:v>12588</c:v>
                </c:pt>
                <c:pt idx="28">
                  <c:v>12588</c:v>
                </c:pt>
                <c:pt idx="29">
                  <c:v>13487.5</c:v>
                </c:pt>
                <c:pt idx="30">
                  <c:v>13487.5</c:v>
                </c:pt>
                <c:pt idx="31">
                  <c:v>15529</c:v>
                </c:pt>
                <c:pt idx="32">
                  <c:v>16911</c:v>
                </c:pt>
                <c:pt idx="33">
                  <c:v>16988.5</c:v>
                </c:pt>
                <c:pt idx="34">
                  <c:v>17804.5</c:v>
                </c:pt>
                <c:pt idx="35">
                  <c:v>19053</c:v>
                </c:pt>
                <c:pt idx="36">
                  <c:v>19055.5</c:v>
                </c:pt>
                <c:pt idx="37">
                  <c:v>19895.5</c:v>
                </c:pt>
              </c:numCache>
            </c:numRef>
          </c:xVal>
          <c:yVal>
            <c:numRef>
              <c:f>'Active 1'!$L$21:$L$990</c:f>
              <c:numCache>
                <c:formatCode>General</c:formatCode>
                <c:ptCount val="970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CEF4-4165-BCB4-617C851ECBEF}"/>
            </c:ext>
          </c:extLst>
        </c:ser>
        <c:ser>
          <c:idx val="5"/>
          <c:order val="5"/>
          <c:tx>
            <c:strRef>
              <c:f>'Active 1'!$M$20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1'!$D$21:$D$90</c:f>
                <c:numCache>
                  <c:formatCode>General</c:formatCode>
                  <c:ptCount val="70"/>
                  <c:pt idx="1">
                    <c:v>6.0000000000000001E-3</c:v>
                  </c:pt>
                  <c:pt idx="4">
                    <c:v>1.8E-3</c:v>
                  </c:pt>
                  <c:pt idx="6">
                    <c:v>2.0000000000000001E-4</c:v>
                  </c:pt>
                  <c:pt idx="7">
                    <c:v>1.1999999999999999E-3</c:v>
                  </c:pt>
                  <c:pt idx="8">
                    <c:v>4.0000000000000002E-4</c:v>
                  </c:pt>
                  <c:pt idx="9">
                    <c:v>5.9999999999999995E-4</c:v>
                  </c:pt>
                  <c:pt idx="10">
                    <c:v>1.1000000000000001E-3</c:v>
                  </c:pt>
                  <c:pt idx="11">
                    <c:v>8.0000000000000004E-4</c:v>
                  </c:pt>
                  <c:pt idx="12">
                    <c:v>5.0000000000000001E-4</c:v>
                  </c:pt>
                  <c:pt idx="13">
                    <c:v>2.0999999999999999E-3</c:v>
                  </c:pt>
                  <c:pt idx="14">
                    <c:v>6.9999999999999999E-4</c:v>
                  </c:pt>
                  <c:pt idx="15">
                    <c:v>5.9999999999999995E-4</c:v>
                  </c:pt>
                  <c:pt idx="16">
                    <c:v>2.9999999999999997E-4</c:v>
                  </c:pt>
                  <c:pt idx="17">
                    <c:v>5.9999999999999995E-4</c:v>
                  </c:pt>
                  <c:pt idx="18">
                    <c:v>4.0000000000000001E-3</c:v>
                  </c:pt>
                  <c:pt idx="19">
                    <c:v>6.9999999999999999E-4</c:v>
                  </c:pt>
                  <c:pt idx="21">
                    <c:v>5.9999999999999995E-4</c:v>
                  </c:pt>
                  <c:pt idx="22">
                    <c:v>5.0000000000000001E-4</c:v>
                  </c:pt>
                  <c:pt idx="23">
                    <c:v>2.0000000000000001E-4</c:v>
                  </c:pt>
                  <c:pt idx="24">
                    <c:v>8.0000000000000004E-4</c:v>
                  </c:pt>
                  <c:pt idx="25">
                    <c:v>5.9999999999999995E-4</c:v>
                  </c:pt>
                  <c:pt idx="26">
                    <c:v>5.9999999999999995E-4</c:v>
                  </c:pt>
                  <c:pt idx="27">
                    <c:v>0</c:v>
                  </c:pt>
                  <c:pt idx="28">
                    <c:v>1E-4</c:v>
                  </c:pt>
                  <c:pt idx="29">
                    <c:v>0</c:v>
                  </c:pt>
                  <c:pt idx="30">
                    <c:v>1E-4</c:v>
                  </c:pt>
                  <c:pt idx="31">
                    <c:v>2.9999999999999997E-4</c:v>
                  </c:pt>
                  <c:pt idx="32">
                    <c:v>2.9999999999999997E-4</c:v>
                  </c:pt>
                  <c:pt idx="33">
                    <c:v>5.0000000000000001E-4</c:v>
                  </c:pt>
                  <c:pt idx="34">
                    <c:v>2.9999999999999997E-4</c:v>
                  </c:pt>
                  <c:pt idx="35">
                    <c:v>5.0000000000000001E-4</c:v>
                  </c:pt>
                  <c:pt idx="36">
                    <c:v>2.9999999999999997E-4</c:v>
                  </c:pt>
                  <c:pt idx="37">
                    <c:v>2.0000000000000001E-4</c:v>
                  </c:pt>
                </c:numCache>
              </c:numRef>
            </c:plus>
            <c:minus>
              <c:numRef>
                <c:f>'Active 1'!$D$21:$D$90</c:f>
                <c:numCache>
                  <c:formatCode>General</c:formatCode>
                  <c:ptCount val="70"/>
                  <c:pt idx="1">
                    <c:v>6.0000000000000001E-3</c:v>
                  </c:pt>
                  <c:pt idx="4">
                    <c:v>1.8E-3</c:v>
                  </c:pt>
                  <c:pt idx="6">
                    <c:v>2.0000000000000001E-4</c:v>
                  </c:pt>
                  <c:pt idx="7">
                    <c:v>1.1999999999999999E-3</c:v>
                  </c:pt>
                  <c:pt idx="8">
                    <c:v>4.0000000000000002E-4</c:v>
                  </c:pt>
                  <c:pt idx="9">
                    <c:v>5.9999999999999995E-4</c:v>
                  </c:pt>
                  <c:pt idx="10">
                    <c:v>1.1000000000000001E-3</c:v>
                  </c:pt>
                  <c:pt idx="11">
                    <c:v>8.0000000000000004E-4</c:v>
                  </c:pt>
                  <c:pt idx="12">
                    <c:v>5.0000000000000001E-4</c:v>
                  </c:pt>
                  <c:pt idx="13">
                    <c:v>2.0999999999999999E-3</c:v>
                  </c:pt>
                  <c:pt idx="14">
                    <c:v>6.9999999999999999E-4</c:v>
                  </c:pt>
                  <c:pt idx="15">
                    <c:v>5.9999999999999995E-4</c:v>
                  </c:pt>
                  <c:pt idx="16">
                    <c:v>2.9999999999999997E-4</c:v>
                  </c:pt>
                  <c:pt idx="17">
                    <c:v>5.9999999999999995E-4</c:v>
                  </c:pt>
                  <c:pt idx="18">
                    <c:v>4.0000000000000001E-3</c:v>
                  </c:pt>
                  <c:pt idx="19">
                    <c:v>6.9999999999999999E-4</c:v>
                  </c:pt>
                  <c:pt idx="21">
                    <c:v>5.9999999999999995E-4</c:v>
                  </c:pt>
                  <c:pt idx="22">
                    <c:v>5.0000000000000001E-4</c:v>
                  </c:pt>
                  <c:pt idx="23">
                    <c:v>2.0000000000000001E-4</c:v>
                  </c:pt>
                  <c:pt idx="24">
                    <c:v>8.0000000000000004E-4</c:v>
                  </c:pt>
                  <c:pt idx="25">
                    <c:v>5.9999999999999995E-4</c:v>
                  </c:pt>
                  <c:pt idx="26">
                    <c:v>5.9999999999999995E-4</c:v>
                  </c:pt>
                  <c:pt idx="27">
                    <c:v>0</c:v>
                  </c:pt>
                  <c:pt idx="28">
                    <c:v>1E-4</c:v>
                  </c:pt>
                  <c:pt idx="29">
                    <c:v>0</c:v>
                  </c:pt>
                  <c:pt idx="30">
                    <c:v>1E-4</c:v>
                  </c:pt>
                  <c:pt idx="31">
                    <c:v>2.9999999999999997E-4</c:v>
                  </c:pt>
                  <c:pt idx="32">
                    <c:v>2.9999999999999997E-4</c:v>
                  </c:pt>
                  <c:pt idx="33">
                    <c:v>5.0000000000000001E-4</c:v>
                  </c:pt>
                  <c:pt idx="34">
                    <c:v>2.9999999999999997E-4</c:v>
                  </c:pt>
                  <c:pt idx="35">
                    <c:v>5.0000000000000001E-4</c:v>
                  </c:pt>
                  <c:pt idx="36">
                    <c:v>2.9999999999999997E-4</c:v>
                  </c:pt>
                  <c:pt idx="37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1'!$F$21:$F$990</c:f>
              <c:numCache>
                <c:formatCode>General</c:formatCode>
                <c:ptCount val="970"/>
                <c:pt idx="0">
                  <c:v>37</c:v>
                </c:pt>
                <c:pt idx="1">
                  <c:v>37</c:v>
                </c:pt>
                <c:pt idx="2">
                  <c:v>89</c:v>
                </c:pt>
                <c:pt idx="3">
                  <c:v>120.5</c:v>
                </c:pt>
                <c:pt idx="4">
                  <c:v>183.5</c:v>
                </c:pt>
                <c:pt idx="5">
                  <c:v>186</c:v>
                </c:pt>
                <c:pt idx="6">
                  <c:v>2161.5</c:v>
                </c:pt>
                <c:pt idx="7">
                  <c:v>2974</c:v>
                </c:pt>
                <c:pt idx="8">
                  <c:v>2974.5</c:v>
                </c:pt>
                <c:pt idx="9">
                  <c:v>2980</c:v>
                </c:pt>
                <c:pt idx="10">
                  <c:v>3005.5</c:v>
                </c:pt>
                <c:pt idx="11">
                  <c:v>3006</c:v>
                </c:pt>
                <c:pt idx="12">
                  <c:v>3040</c:v>
                </c:pt>
                <c:pt idx="13">
                  <c:v>3040.5</c:v>
                </c:pt>
                <c:pt idx="14">
                  <c:v>3142.5</c:v>
                </c:pt>
                <c:pt idx="15">
                  <c:v>3143</c:v>
                </c:pt>
                <c:pt idx="16">
                  <c:v>3151</c:v>
                </c:pt>
                <c:pt idx="17">
                  <c:v>4136.5</c:v>
                </c:pt>
                <c:pt idx="18">
                  <c:v>5149.5</c:v>
                </c:pt>
                <c:pt idx="19">
                  <c:v>5150</c:v>
                </c:pt>
                <c:pt idx="20">
                  <c:v>6346.5</c:v>
                </c:pt>
                <c:pt idx="21">
                  <c:v>7277</c:v>
                </c:pt>
                <c:pt idx="22">
                  <c:v>8376.5</c:v>
                </c:pt>
                <c:pt idx="23">
                  <c:v>9425.5</c:v>
                </c:pt>
                <c:pt idx="24">
                  <c:v>10430.5</c:v>
                </c:pt>
                <c:pt idx="25">
                  <c:v>10747</c:v>
                </c:pt>
                <c:pt idx="26">
                  <c:v>11886.5</c:v>
                </c:pt>
                <c:pt idx="27">
                  <c:v>12588</c:v>
                </c:pt>
                <c:pt idx="28">
                  <c:v>12588</c:v>
                </c:pt>
                <c:pt idx="29">
                  <c:v>13487.5</c:v>
                </c:pt>
                <c:pt idx="30">
                  <c:v>13487.5</c:v>
                </c:pt>
                <c:pt idx="31">
                  <c:v>15529</c:v>
                </c:pt>
                <c:pt idx="32">
                  <c:v>16911</c:v>
                </c:pt>
                <c:pt idx="33">
                  <c:v>16988.5</c:v>
                </c:pt>
                <c:pt idx="34">
                  <c:v>17804.5</c:v>
                </c:pt>
                <c:pt idx="35">
                  <c:v>19053</c:v>
                </c:pt>
                <c:pt idx="36">
                  <c:v>19055.5</c:v>
                </c:pt>
                <c:pt idx="37">
                  <c:v>19895.5</c:v>
                </c:pt>
              </c:numCache>
            </c:numRef>
          </c:xVal>
          <c:yVal>
            <c:numRef>
              <c:f>'Active 1'!$M$21:$M$990</c:f>
              <c:numCache>
                <c:formatCode>General</c:formatCode>
                <c:ptCount val="970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CEF4-4165-BCB4-617C851ECBEF}"/>
            </c:ext>
          </c:extLst>
        </c:ser>
        <c:ser>
          <c:idx val="6"/>
          <c:order val="6"/>
          <c:tx>
            <c:strRef>
              <c:f>'Active 1'!$N$20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1'!$D$21:$D$90</c:f>
                <c:numCache>
                  <c:formatCode>General</c:formatCode>
                  <c:ptCount val="70"/>
                  <c:pt idx="1">
                    <c:v>6.0000000000000001E-3</c:v>
                  </c:pt>
                  <c:pt idx="4">
                    <c:v>1.8E-3</c:v>
                  </c:pt>
                  <c:pt idx="6">
                    <c:v>2.0000000000000001E-4</c:v>
                  </c:pt>
                  <c:pt idx="7">
                    <c:v>1.1999999999999999E-3</c:v>
                  </c:pt>
                  <c:pt idx="8">
                    <c:v>4.0000000000000002E-4</c:v>
                  </c:pt>
                  <c:pt idx="9">
                    <c:v>5.9999999999999995E-4</c:v>
                  </c:pt>
                  <c:pt idx="10">
                    <c:v>1.1000000000000001E-3</c:v>
                  </c:pt>
                  <c:pt idx="11">
                    <c:v>8.0000000000000004E-4</c:v>
                  </c:pt>
                  <c:pt idx="12">
                    <c:v>5.0000000000000001E-4</c:v>
                  </c:pt>
                  <c:pt idx="13">
                    <c:v>2.0999999999999999E-3</c:v>
                  </c:pt>
                  <c:pt idx="14">
                    <c:v>6.9999999999999999E-4</c:v>
                  </c:pt>
                  <c:pt idx="15">
                    <c:v>5.9999999999999995E-4</c:v>
                  </c:pt>
                  <c:pt idx="16">
                    <c:v>2.9999999999999997E-4</c:v>
                  </c:pt>
                  <c:pt idx="17">
                    <c:v>5.9999999999999995E-4</c:v>
                  </c:pt>
                  <c:pt idx="18">
                    <c:v>4.0000000000000001E-3</c:v>
                  </c:pt>
                  <c:pt idx="19">
                    <c:v>6.9999999999999999E-4</c:v>
                  </c:pt>
                  <c:pt idx="21">
                    <c:v>5.9999999999999995E-4</c:v>
                  </c:pt>
                  <c:pt idx="22">
                    <c:v>5.0000000000000001E-4</c:v>
                  </c:pt>
                  <c:pt idx="23">
                    <c:v>2.0000000000000001E-4</c:v>
                  </c:pt>
                  <c:pt idx="24">
                    <c:v>8.0000000000000004E-4</c:v>
                  </c:pt>
                  <c:pt idx="25">
                    <c:v>5.9999999999999995E-4</c:v>
                  </c:pt>
                  <c:pt idx="26">
                    <c:v>5.9999999999999995E-4</c:v>
                  </c:pt>
                  <c:pt idx="27">
                    <c:v>0</c:v>
                  </c:pt>
                  <c:pt idx="28">
                    <c:v>1E-4</c:v>
                  </c:pt>
                  <c:pt idx="29">
                    <c:v>0</c:v>
                  </c:pt>
                  <c:pt idx="30">
                    <c:v>1E-4</c:v>
                  </c:pt>
                  <c:pt idx="31">
                    <c:v>2.9999999999999997E-4</c:v>
                  </c:pt>
                  <c:pt idx="32">
                    <c:v>2.9999999999999997E-4</c:v>
                  </c:pt>
                  <c:pt idx="33">
                    <c:v>5.0000000000000001E-4</c:v>
                  </c:pt>
                  <c:pt idx="34">
                    <c:v>2.9999999999999997E-4</c:v>
                  </c:pt>
                  <c:pt idx="35">
                    <c:v>5.0000000000000001E-4</c:v>
                  </c:pt>
                  <c:pt idx="36">
                    <c:v>2.9999999999999997E-4</c:v>
                  </c:pt>
                  <c:pt idx="37">
                    <c:v>2.0000000000000001E-4</c:v>
                  </c:pt>
                </c:numCache>
              </c:numRef>
            </c:plus>
            <c:minus>
              <c:numRef>
                <c:f>'Active 1'!$D$21:$D$90</c:f>
                <c:numCache>
                  <c:formatCode>General</c:formatCode>
                  <c:ptCount val="70"/>
                  <c:pt idx="1">
                    <c:v>6.0000000000000001E-3</c:v>
                  </c:pt>
                  <c:pt idx="4">
                    <c:v>1.8E-3</c:v>
                  </c:pt>
                  <c:pt idx="6">
                    <c:v>2.0000000000000001E-4</c:v>
                  </c:pt>
                  <c:pt idx="7">
                    <c:v>1.1999999999999999E-3</c:v>
                  </c:pt>
                  <c:pt idx="8">
                    <c:v>4.0000000000000002E-4</c:v>
                  </c:pt>
                  <c:pt idx="9">
                    <c:v>5.9999999999999995E-4</c:v>
                  </c:pt>
                  <c:pt idx="10">
                    <c:v>1.1000000000000001E-3</c:v>
                  </c:pt>
                  <c:pt idx="11">
                    <c:v>8.0000000000000004E-4</c:v>
                  </c:pt>
                  <c:pt idx="12">
                    <c:v>5.0000000000000001E-4</c:v>
                  </c:pt>
                  <c:pt idx="13">
                    <c:v>2.0999999999999999E-3</c:v>
                  </c:pt>
                  <c:pt idx="14">
                    <c:v>6.9999999999999999E-4</c:v>
                  </c:pt>
                  <c:pt idx="15">
                    <c:v>5.9999999999999995E-4</c:v>
                  </c:pt>
                  <c:pt idx="16">
                    <c:v>2.9999999999999997E-4</c:v>
                  </c:pt>
                  <c:pt idx="17">
                    <c:v>5.9999999999999995E-4</c:v>
                  </c:pt>
                  <c:pt idx="18">
                    <c:v>4.0000000000000001E-3</c:v>
                  </c:pt>
                  <c:pt idx="19">
                    <c:v>6.9999999999999999E-4</c:v>
                  </c:pt>
                  <c:pt idx="21">
                    <c:v>5.9999999999999995E-4</c:v>
                  </c:pt>
                  <c:pt idx="22">
                    <c:v>5.0000000000000001E-4</c:v>
                  </c:pt>
                  <c:pt idx="23">
                    <c:v>2.0000000000000001E-4</c:v>
                  </c:pt>
                  <c:pt idx="24">
                    <c:v>8.0000000000000004E-4</c:v>
                  </c:pt>
                  <c:pt idx="25">
                    <c:v>5.9999999999999995E-4</c:v>
                  </c:pt>
                  <c:pt idx="26">
                    <c:v>5.9999999999999995E-4</c:v>
                  </c:pt>
                  <c:pt idx="27">
                    <c:v>0</c:v>
                  </c:pt>
                  <c:pt idx="28">
                    <c:v>1E-4</c:v>
                  </c:pt>
                  <c:pt idx="29">
                    <c:v>0</c:v>
                  </c:pt>
                  <c:pt idx="30">
                    <c:v>1E-4</c:v>
                  </c:pt>
                  <c:pt idx="31">
                    <c:v>2.9999999999999997E-4</c:v>
                  </c:pt>
                  <c:pt idx="32">
                    <c:v>2.9999999999999997E-4</c:v>
                  </c:pt>
                  <c:pt idx="33">
                    <c:v>5.0000000000000001E-4</c:v>
                  </c:pt>
                  <c:pt idx="34">
                    <c:v>2.9999999999999997E-4</c:v>
                  </c:pt>
                  <c:pt idx="35">
                    <c:v>5.0000000000000001E-4</c:v>
                  </c:pt>
                  <c:pt idx="36">
                    <c:v>2.9999999999999997E-4</c:v>
                  </c:pt>
                  <c:pt idx="37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1'!$F$21:$F$990</c:f>
              <c:numCache>
                <c:formatCode>General</c:formatCode>
                <c:ptCount val="970"/>
                <c:pt idx="0">
                  <c:v>37</c:v>
                </c:pt>
                <c:pt idx="1">
                  <c:v>37</c:v>
                </c:pt>
                <c:pt idx="2">
                  <c:v>89</c:v>
                </c:pt>
                <c:pt idx="3">
                  <c:v>120.5</c:v>
                </c:pt>
                <c:pt idx="4">
                  <c:v>183.5</c:v>
                </c:pt>
                <c:pt idx="5">
                  <c:v>186</c:v>
                </c:pt>
                <c:pt idx="6">
                  <c:v>2161.5</c:v>
                </c:pt>
                <c:pt idx="7">
                  <c:v>2974</c:v>
                </c:pt>
                <c:pt idx="8">
                  <c:v>2974.5</c:v>
                </c:pt>
                <c:pt idx="9">
                  <c:v>2980</c:v>
                </c:pt>
                <c:pt idx="10">
                  <c:v>3005.5</c:v>
                </c:pt>
                <c:pt idx="11">
                  <c:v>3006</c:v>
                </c:pt>
                <c:pt idx="12">
                  <c:v>3040</c:v>
                </c:pt>
                <c:pt idx="13">
                  <c:v>3040.5</c:v>
                </c:pt>
                <c:pt idx="14">
                  <c:v>3142.5</c:v>
                </c:pt>
                <c:pt idx="15">
                  <c:v>3143</c:v>
                </c:pt>
                <c:pt idx="16">
                  <c:v>3151</c:v>
                </c:pt>
                <c:pt idx="17">
                  <c:v>4136.5</c:v>
                </c:pt>
                <c:pt idx="18">
                  <c:v>5149.5</c:v>
                </c:pt>
                <c:pt idx="19">
                  <c:v>5150</c:v>
                </c:pt>
                <c:pt idx="20">
                  <c:v>6346.5</c:v>
                </c:pt>
                <c:pt idx="21">
                  <c:v>7277</c:v>
                </c:pt>
                <c:pt idx="22">
                  <c:v>8376.5</c:v>
                </c:pt>
                <c:pt idx="23">
                  <c:v>9425.5</c:v>
                </c:pt>
                <c:pt idx="24">
                  <c:v>10430.5</c:v>
                </c:pt>
                <c:pt idx="25">
                  <c:v>10747</c:v>
                </c:pt>
                <c:pt idx="26">
                  <c:v>11886.5</c:v>
                </c:pt>
                <c:pt idx="27">
                  <c:v>12588</c:v>
                </c:pt>
                <c:pt idx="28">
                  <c:v>12588</c:v>
                </c:pt>
                <c:pt idx="29">
                  <c:v>13487.5</c:v>
                </c:pt>
                <c:pt idx="30">
                  <c:v>13487.5</c:v>
                </c:pt>
                <c:pt idx="31">
                  <c:v>15529</c:v>
                </c:pt>
                <c:pt idx="32">
                  <c:v>16911</c:v>
                </c:pt>
                <c:pt idx="33">
                  <c:v>16988.5</c:v>
                </c:pt>
                <c:pt idx="34">
                  <c:v>17804.5</c:v>
                </c:pt>
                <c:pt idx="35">
                  <c:v>19053</c:v>
                </c:pt>
                <c:pt idx="36">
                  <c:v>19055.5</c:v>
                </c:pt>
                <c:pt idx="37">
                  <c:v>19895.5</c:v>
                </c:pt>
              </c:numCache>
            </c:numRef>
          </c:xVal>
          <c:yVal>
            <c:numRef>
              <c:f>'Active 1'!$N$21:$N$990</c:f>
              <c:numCache>
                <c:formatCode>General</c:formatCode>
                <c:ptCount val="970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CEF4-4165-BCB4-617C851ECBEF}"/>
            </c:ext>
          </c:extLst>
        </c:ser>
        <c:ser>
          <c:idx val="8"/>
          <c:order val="7"/>
          <c:tx>
            <c:strRef>
              <c:f>'Active 1'!$P$20</c:f>
              <c:strCache>
                <c:ptCount val="1"/>
                <c:pt idx="0">
                  <c:v>Q. Fit</c:v>
                </c:pt>
              </c:strCache>
            </c:strRef>
          </c:tx>
          <c:spPr>
            <a:ln w="25400">
              <a:solidFill>
                <a:srgbClr val="0000FF"/>
              </a:solidFill>
              <a:prstDash val="solid"/>
            </a:ln>
          </c:spPr>
          <c:marker>
            <c:symbol val="none"/>
          </c:marker>
          <c:xVal>
            <c:numRef>
              <c:f>'Active 1'!$F$21:$F$990</c:f>
              <c:numCache>
                <c:formatCode>General</c:formatCode>
                <c:ptCount val="970"/>
                <c:pt idx="0">
                  <c:v>37</c:v>
                </c:pt>
                <c:pt idx="1">
                  <c:v>37</c:v>
                </c:pt>
                <c:pt idx="2">
                  <c:v>89</c:v>
                </c:pt>
                <c:pt idx="3">
                  <c:v>120.5</c:v>
                </c:pt>
                <c:pt idx="4">
                  <c:v>183.5</c:v>
                </c:pt>
                <c:pt idx="5">
                  <c:v>186</c:v>
                </c:pt>
                <c:pt idx="6">
                  <c:v>2161.5</c:v>
                </c:pt>
                <c:pt idx="7">
                  <c:v>2974</c:v>
                </c:pt>
                <c:pt idx="8">
                  <c:v>2974.5</c:v>
                </c:pt>
                <c:pt idx="9">
                  <c:v>2980</c:v>
                </c:pt>
                <c:pt idx="10">
                  <c:v>3005.5</c:v>
                </c:pt>
                <c:pt idx="11">
                  <c:v>3006</c:v>
                </c:pt>
                <c:pt idx="12">
                  <c:v>3040</c:v>
                </c:pt>
                <c:pt idx="13">
                  <c:v>3040.5</c:v>
                </c:pt>
                <c:pt idx="14">
                  <c:v>3142.5</c:v>
                </c:pt>
                <c:pt idx="15">
                  <c:v>3143</c:v>
                </c:pt>
                <c:pt idx="16">
                  <c:v>3151</c:v>
                </c:pt>
                <c:pt idx="17">
                  <c:v>4136.5</c:v>
                </c:pt>
                <c:pt idx="18">
                  <c:v>5149.5</c:v>
                </c:pt>
                <c:pt idx="19">
                  <c:v>5150</c:v>
                </c:pt>
                <c:pt idx="20">
                  <c:v>6346.5</c:v>
                </c:pt>
                <c:pt idx="21">
                  <c:v>7277</c:v>
                </c:pt>
                <c:pt idx="22">
                  <c:v>8376.5</c:v>
                </c:pt>
                <c:pt idx="23">
                  <c:v>9425.5</c:v>
                </c:pt>
                <c:pt idx="24">
                  <c:v>10430.5</c:v>
                </c:pt>
                <c:pt idx="25">
                  <c:v>10747</c:v>
                </c:pt>
                <c:pt idx="26">
                  <c:v>11886.5</c:v>
                </c:pt>
                <c:pt idx="27">
                  <c:v>12588</c:v>
                </c:pt>
                <c:pt idx="28">
                  <c:v>12588</c:v>
                </c:pt>
                <c:pt idx="29">
                  <c:v>13487.5</c:v>
                </c:pt>
                <c:pt idx="30">
                  <c:v>13487.5</c:v>
                </c:pt>
                <c:pt idx="31">
                  <c:v>15529</c:v>
                </c:pt>
                <c:pt idx="32">
                  <c:v>16911</c:v>
                </c:pt>
                <c:pt idx="33">
                  <c:v>16988.5</c:v>
                </c:pt>
                <c:pt idx="34">
                  <c:v>17804.5</c:v>
                </c:pt>
                <c:pt idx="35">
                  <c:v>19053</c:v>
                </c:pt>
                <c:pt idx="36">
                  <c:v>19055.5</c:v>
                </c:pt>
                <c:pt idx="37">
                  <c:v>19895.5</c:v>
                </c:pt>
              </c:numCache>
            </c:numRef>
          </c:xVal>
          <c:yVal>
            <c:numRef>
              <c:f>'Active 1'!$P$21:$P$990</c:f>
              <c:numCache>
                <c:formatCode>General</c:formatCode>
                <c:ptCount val="970"/>
                <c:pt idx="0">
                  <c:v>-7.5663674865884493E-3</c:v>
                </c:pt>
                <c:pt idx="1">
                  <c:v>-7.5663674865884493E-3</c:v>
                </c:pt>
                <c:pt idx="2">
                  <c:v>-7.4739605762226703E-3</c:v>
                </c:pt>
                <c:pt idx="3">
                  <c:v>-7.4173969408383635E-3</c:v>
                </c:pt>
                <c:pt idx="4">
                  <c:v>-7.3029424320010545E-3</c:v>
                </c:pt>
                <c:pt idx="5">
                  <c:v>-7.2983640809560274E-3</c:v>
                </c:pt>
                <c:pt idx="6">
                  <c:v>-2.8094274577772915E-3</c:v>
                </c:pt>
                <c:pt idx="7">
                  <c:v>-4.5817899487218686E-4</c:v>
                </c:pt>
                <c:pt idx="8">
                  <c:v>-4.5664145003604904E-4</c:v>
                </c:pt>
                <c:pt idx="9">
                  <c:v>-4.3972110001376779E-4</c:v>
                </c:pt>
                <c:pt idx="10">
                  <c:v>-3.6109597506256636E-4</c:v>
                </c:pt>
                <c:pt idx="11">
                  <c:v>-3.5955140780278465E-4</c:v>
                </c:pt>
                <c:pt idx="12">
                  <c:v>-2.5425933245719909E-4</c:v>
                </c:pt>
                <c:pt idx="13">
                  <c:v>-2.5270707397152163E-4</c:v>
                </c:pt>
                <c:pt idx="14">
                  <c:v>6.6284432954121127E-5</c:v>
                </c:pt>
                <c:pt idx="15">
                  <c:v>6.7859542183401449E-5</c:v>
                </c:pt>
                <c:pt idx="16">
                  <c:v>9.3076449369592848E-5</c:v>
                </c:pt>
                <c:pt idx="17">
                  <c:v>3.4177576830767172E-3</c:v>
                </c:pt>
                <c:pt idx="18">
                  <c:v>7.2865385787855633E-3</c:v>
                </c:pt>
                <c:pt idx="19">
                  <c:v>7.2885611167212965E-3</c:v>
                </c:pt>
                <c:pt idx="20">
                  <c:v>1.2447782932751377E-2</c:v>
                </c:pt>
                <c:pt idx="21">
                  <c:v>1.6901257139945863E-2</c:v>
                </c:pt>
                <c:pt idx="22">
                  <c:v>2.2661169260000797E-2</c:v>
                </c:pt>
                <c:pt idx="23">
                  <c:v>2.8658972399153E-2</c:v>
                </c:pt>
                <c:pt idx="24">
                  <c:v>3.4865395570954499E-2</c:v>
                </c:pt>
                <c:pt idx="25">
                  <c:v>3.691319894370567E-2</c:v>
                </c:pt>
                <c:pt idx="26">
                  <c:v>4.4655810714756439E-2</c:v>
                </c:pt>
                <c:pt idx="27">
                  <c:v>4.9710235022380769E-2</c:v>
                </c:pt>
                <c:pt idx="28">
                  <c:v>4.9710235022380769E-2</c:v>
                </c:pt>
                <c:pt idx="29">
                  <c:v>5.6512329562033094E-2</c:v>
                </c:pt>
                <c:pt idx="30">
                  <c:v>5.6512329562033094E-2</c:v>
                </c:pt>
                <c:pt idx="31">
                  <c:v>7.3288831727432738E-2</c:v>
                </c:pt>
                <c:pt idx="32">
                  <c:v>8.5700501803725446E-2</c:v>
                </c:pt>
                <c:pt idx="33">
                  <c:v>8.6421741623278481E-2</c:v>
                </c:pt>
                <c:pt idx="34">
                  <c:v>9.4178239298012528E-2</c:v>
                </c:pt>
                <c:pt idx="35">
                  <c:v>0.10662048974981898</c:v>
                </c:pt>
                <c:pt idx="36">
                  <c:v>0.10664610137434791</c:v>
                </c:pt>
                <c:pt idx="37">
                  <c:v>0.11540937766726882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CEF4-4165-BCB4-617C851ECBEF}"/>
            </c:ext>
          </c:extLst>
        </c:ser>
        <c:ser>
          <c:idx val="9"/>
          <c:order val="8"/>
          <c:spPr>
            <a:ln w="19050">
              <a:noFill/>
            </a:ln>
          </c:spPr>
          <c:marker>
            <c:symbol val="star"/>
            <c:size val="5"/>
            <c:spPr>
              <a:solidFill>
                <a:srgbClr val="FFFF99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xVal>
            <c:numRef>
              <c:f>'Active 1'!$F$21:$F$990</c:f>
              <c:numCache>
                <c:formatCode>General</c:formatCode>
                <c:ptCount val="970"/>
                <c:pt idx="0">
                  <c:v>37</c:v>
                </c:pt>
                <c:pt idx="1">
                  <c:v>37</c:v>
                </c:pt>
                <c:pt idx="2">
                  <c:v>89</c:v>
                </c:pt>
                <c:pt idx="3">
                  <c:v>120.5</c:v>
                </c:pt>
                <c:pt idx="4">
                  <c:v>183.5</c:v>
                </c:pt>
                <c:pt idx="5">
                  <c:v>186</c:v>
                </c:pt>
                <c:pt idx="6">
                  <c:v>2161.5</c:v>
                </c:pt>
                <c:pt idx="7">
                  <c:v>2974</c:v>
                </c:pt>
                <c:pt idx="8">
                  <c:v>2974.5</c:v>
                </c:pt>
                <c:pt idx="9">
                  <c:v>2980</c:v>
                </c:pt>
                <c:pt idx="10">
                  <c:v>3005.5</c:v>
                </c:pt>
                <c:pt idx="11">
                  <c:v>3006</c:v>
                </c:pt>
                <c:pt idx="12">
                  <c:v>3040</c:v>
                </c:pt>
                <c:pt idx="13">
                  <c:v>3040.5</c:v>
                </c:pt>
                <c:pt idx="14">
                  <c:v>3142.5</c:v>
                </c:pt>
                <c:pt idx="15">
                  <c:v>3143</c:v>
                </c:pt>
                <c:pt idx="16">
                  <c:v>3151</c:v>
                </c:pt>
                <c:pt idx="17">
                  <c:v>4136.5</c:v>
                </c:pt>
                <c:pt idx="18">
                  <c:v>5149.5</c:v>
                </c:pt>
                <c:pt idx="19">
                  <c:v>5150</c:v>
                </c:pt>
                <c:pt idx="20">
                  <c:v>6346.5</c:v>
                </c:pt>
                <c:pt idx="21">
                  <c:v>7277</c:v>
                </c:pt>
                <c:pt idx="22">
                  <c:v>8376.5</c:v>
                </c:pt>
                <c:pt idx="23">
                  <c:v>9425.5</c:v>
                </c:pt>
                <c:pt idx="24">
                  <c:v>10430.5</c:v>
                </c:pt>
                <c:pt idx="25">
                  <c:v>10747</c:v>
                </c:pt>
                <c:pt idx="26">
                  <c:v>11886.5</c:v>
                </c:pt>
                <c:pt idx="27">
                  <c:v>12588</c:v>
                </c:pt>
                <c:pt idx="28">
                  <c:v>12588</c:v>
                </c:pt>
                <c:pt idx="29">
                  <c:v>13487.5</c:v>
                </c:pt>
                <c:pt idx="30">
                  <c:v>13487.5</c:v>
                </c:pt>
                <c:pt idx="31">
                  <c:v>15529</c:v>
                </c:pt>
                <c:pt idx="32">
                  <c:v>16911</c:v>
                </c:pt>
                <c:pt idx="33">
                  <c:v>16988.5</c:v>
                </c:pt>
                <c:pt idx="34">
                  <c:v>17804.5</c:v>
                </c:pt>
                <c:pt idx="35">
                  <c:v>19053</c:v>
                </c:pt>
                <c:pt idx="36">
                  <c:v>19055.5</c:v>
                </c:pt>
                <c:pt idx="37">
                  <c:v>19895.5</c:v>
                </c:pt>
              </c:numCache>
            </c:numRef>
          </c:xVal>
          <c:yVal>
            <c:numRef>
              <c:f>'Active 1'!$U$21:$U$990</c:f>
              <c:numCache>
                <c:formatCode>General</c:formatCode>
                <c:ptCount val="970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CEF4-4165-BCB4-617C851ECBE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36077576"/>
        <c:axId val="1"/>
      </c:scatterChart>
      <c:valAx>
        <c:axId val="536077576"/>
        <c:scaling>
          <c:orientation val="minMax"/>
          <c:max val="20000"/>
          <c:min val="0"/>
        </c:scaling>
        <c:delete val="0"/>
        <c:axPos val="b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2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76049129989764586"/>
              <c:y val="0.93773584905660379"/>
            </c:manualLayout>
          </c:layout>
          <c:overlay val="0"/>
          <c:spPr>
            <a:solidFill>
              <a:srgbClr val="FFFFFF"/>
            </a:solidFill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  <c:min val="-0.02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2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(days)</a:t>
                </a:r>
              </a:p>
            </c:rich>
          </c:tx>
          <c:layout>
            <c:manualLayout>
              <c:xMode val="edge"/>
              <c:yMode val="edge"/>
              <c:x val="5.1177072671443197E-3"/>
              <c:y val="0.41132075471698115"/>
            </c:manualLayout>
          </c:layout>
          <c:overlay val="0"/>
          <c:spPr>
            <a:solidFill>
              <a:srgbClr val="FFFFFF"/>
            </a:solidFill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536077576"/>
        <c:crosses val="autoZero"/>
        <c:crossBetween val="midCat"/>
      </c:valAx>
      <c:spPr>
        <a:noFill/>
        <a:ln w="25400">
          <a:solidFill>
            <a:srgbClr val="000000"/>
          </a:solidFill>
          <a:prstDash val="solid"/>
        </a:ln>
      </c:spPr>
    </c:plotArea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EG CVn   [51246.782, 0.349271] </a:t>
            </a:r>
          </a:p>
        </c:rich>
      </c:tx>
      <c:layout>
        <c:manualLayout>
          <c:xMode val="edge"/>
          <c:yMode val="edge"/>
          <c:x val="0.23486238532110093"/>
          <c:y val="2.3460410557184751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027522935779817"/>
          <c:y val="0.12316715542521994"/>
          <c:w val="0.80550458715596329"/>
          <c:h val="0.72140762463343111"/>
        </c:manualLayout>
      </c:layout>
      <c:scatterChart>
        <c:scatterStyle val="lineMarker"/>
        <c:varyColors val="0"/>
        <c:ser>
          <c:idx val="0"/>
          <c:order val="0"/>
          <c:tx>
            <c:strRef>
              <c:f>'Active 1'!$H$20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4"/>
            <c:spPr>
              <a:solidFill>
                <a:srgbClr val="424242"/>
              </a:solidFill>
              <a:ln>
                <a:solidFill>
                  <a:srgbClr val="424242"/>
                </a:solidFill>
                <a:prstDash val="solid"/>
              </a:ln>
            </c:spPr>
          </c:marker>
          <c:xVal>
            <c:numRef>
              <c:f>'Active 1'!$F$21:$F$990</c:f>
              <c:numCache>
                <c:formatCode>General</c:formatCode>
                <c:ptCount val="970"/>
                <c:pt idx="0">
                  <c:v>37</c:v>
                </c:pt>
                <c:pt idx="1">
                  <c:v>37</c:v>
                </c:pt>
                <c:pt idx="2">
                  <c:v>89</c:v>
                </c:pt>
                <c:pt idx="3">
                  <c:v>120.5</c:v>
                </c:pt>
                <c:pt idx="4">
                  <c:v>183.5</c:v>
                </c:pt>
                <c:pt idx="5">
                  <c:v>186</c:v>
                </c:pt>
                <c:pt idx="6">
                  <c:v>2161.5</c:v>
                </c:pt>
                <c:pt idx="7">
                  <c:v>2974</c:v>
                </c:pt>
                <c:pt idx="8">
                  <c:v>2974.5</c:v>
                </c:pt>
                <c:pt idx="9">
                  <c:v>2980</c:v>
                </c:pt>
                <c:pt idx="10">
                  <c:v>3005.5</c:v>
                </c:pt>
                <c:pt idx="11">
                  <c:v>3006</c:v>
                </c:pt>
                <c:pt idx="12">
                  <c:v>3040</c:v>
                </c:pt>
                <c:pt idx="13">
                  <c:v>3040.5</c:v>
                </c:pt>
                <c:pt idx="14">
                  <c:v>3142.5</c:v>
                </c:pt>
                <c:pt idx="15">
                  <c:v>3143</c:v>
                </c:pt>
                <c:pt idx="16">
                  <c:v>3151</c:v>
                </c:pt>
                <c:pt idx="17">
                  <c:v>4136.5</c:v>
                </c:pt>
                <c:pt idx="18">
                  <c:v>5149.5</c:v>
                </c:pt>
                <c:pt idx="19">
                  <c:v>5150</c:v>
                </c:pt>
                <c:pt idx="20">
                  <c:v>6346.5</c:v>
                </c:pt>
                <c:pt idx="21">
                  <c:v>7277</c:v>
                </c:pt>
                <c:pt idx="22">
                  <c:v>8376.5</c:v>
                </c:pt>
                <c:pt idx="23">
                  <c:v>9425.5</c:v>
                </c:pt>
                <c:pt idx="24">
                  <c:v>10430.5</c:v>
                </c:pt>
                <c:pt idx="25">
                  <c:v>10747</c:v>
                </c:pt>
                <c:pt idx="26">
                  <c:v>11886.5</c:v>
                </c:pt>
                <c:pt idx="27">
                  <c:v>12588</c:v>
                </c:pt>
                <c:pt idx="28">
                  <c:v>12588</c:v>
                </c:pt>
                <c:pt idx="29">
                  <c:v>13487.5</c:v>
                </c:pt>
                <c:pt idx="30">
                  <c:v>13487.5</c:v>
                </c:pt>
                <c:pt idx="31">
                  <c:v>15529</c:v>
                </c:pt>
                <c:pt idx="32">
                  <c:v>16911</c:v>
                </c:pt>
                <c:pt idx="33">
                  <c:v>16988.5</c:v>
                </c:pt>
                <c:pt idx="34">
                  <c:v>17804.5</c:v>
                </c:pt>
                <c:pt idx="35">
                  <c:v>19053</c:v>
                </c:pt>
                <c:pt idx="36">
                  <c:v>19055.5</c:v>
                </c:pt>
                <c:pt idx="37">
                  <c:v>19895.5</c:v>
                </c:pt>
              </c:numCache>
            </c:numRef>
          </c:xVal>
          <c:yVal>
            <c:numRef>
              <c:f>'Active 1'!$G$21:$G$990</c:f>
              <c:numCache>
                <c:formatCode>General</c:formatCode>
                <c:ptCount val="970"/>
                <c:pt idx="0">
                  <c:v>-5.3769999940413982E-3</c:v>
                </c:pt>
                <c:pt idx="1">
                  <c:v>-1.9269999975222163E-3</c:v>
                </c:pt>
                <c:pt idx="2">
                  <c:v>-5.0250000058440492E-3</c:v>
                </c:pt>
                <c:pt idx="3">
                  <c:v>-7.9949999781092629E-4</c:v>
                </c:pt>
                <c:pt idx="4">
                  <c:v>3.3715000026859343E-3</c:v>
                </c:pt>
                <c:pt idx="5">
                  <c:v>-9.8299999954178929E-3</c:v>
                </c:pt>
                <c:pt idx="6">
                  <c:v>1.4335000014398247E-3</c:v>
                </c:pt>
                <c:pt idx="7">
                  <c:v>-3.7540000048466027E-3</c:v>
                </c:pt>
                <c:pt idx="8">
                  <c:v>1.049999991664663E-5</c:v>
                </c:pt>
                <c:pt idx="9">
                  <c:v>1.1200000008102506E-3</c:v>
                </c:pt>
                <c:pt idx="10">
                  <c:v>2.2095000022090971E-3</c:v>
                </c:pt>
                <c:pt idx="11">
                  <c:v>-5.2599999617086723E-4</c:v>
                </c:pt>
                <c:pt idx="12">
                  <c:v>6.0000005760230124E-5</c:v>
                </c:pt>
                <c:pt idx="13">
                  <c:v>-5.375500004447531E-3</c:v>
                </c:pt>
                <c:pt idx="14">
                  <c:v>1.9824999981210567E-3</c:v>
                </c:pt>
                <c:pt idx="15">
                  <c:v>1.4699999883305281E-4</c:v>
                </c:pt>
                <c:pt idx="16">
                  <c:v>2.789999998640269E-4</c:v>
                </c:pt>
                <c:pt idx="17">
                  <c:v>4.6084999994491227E-3</c:v>
                </c:pt>
                <c:pt idx="18">
                  <c:v>6.9855000037932768E-3</c:v>
                </c:pt>
                <c:pt idx="19">
                  <c:v>5.5500000016763806E-3</c:v>
                </c:pt>
                <c:pt idx="20">
                  <c:v>9.6984999981941655E-3</c:v>
                </c:pt>
                <c:pt idx="21">
                  <c:v>1.5733000000182074E-2</c:v>
                </c:pt>
                <c:pt idx="22">
                  <c:v>2.2168499999679625E-2</c:v>
                </c:pt>
                <c:pt idx="23">
                  <c:v>3.028949999861652E-2</c:v>
                </c:pt>
                <c:pt idx="24">
                  <c:v>3.4134500005166046E-2</c:v>
                </c:pt>
                <c:pt idx="25">
                  <c:v>3.8162999997439329E-2</c:v>
                </c:pt>
                <c:pt idx="26">
                  <c:v>4.7258499995223247E-2</c:v>
                </c:pt>
                <c:pt idx="27">
                  <c:v>4.9952000001212582E-2</c:v>
                </c:pt>
                <c:pt idx="28">
                  <c:v>4.9992000000202097E-2</c:v>
                </c:pt>
                <c:pt idx="29">
                  <c:v>5.528749999939464E-2</c:v>
                </c:pt>
                <c:pt idx="30">
                  <c:v>5.5307499998889398E-2</c:v>
                </c:pt>
                <c:pt idx="31">
                  <c:v>6.7710999996052124E-2</c:v>
                </c:pt>
                <c:pt idx="32">
                  <c:v>7.5729000003775582E-2</c:v>
                </c:pt>
                <c:pt idx="33">
                  <c:v>7.4556500003382098E-2</c:v>
                </c:pt>
                <c:pt idx="34">
                  <c:v>8.0510500003583729E-2</c:v>
                </c:pt>
                <c:pt idx="35">
                  <c:v>8.3457000095222611E-2</c:v>
                </c:pt>
                <c:pt idx="36">
                  <c:v>8.7749499813071452E-2</c:v>
                </c:pt>
                <c:pt idx="37">
                  <c:v>8.9919500001997221E-2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1EA8-4EB1-83C5-DF56400878CD}"/>
            </c:ext>
          </c:extLst>
        </c:ser>
        <c:ser>
          <c:idx val="8"/>
          <c:order val="1"/>
          <c:tx>
            <c:strRef>
              <c:f>'Active 1'!$Y$1</c:f>
              <c:strCache>
                <c:ptCount val="1"/>
                <c:pt idx="0">
                  <c:v>Q. Fit</c:v>
                </c:pt>
              </c:strCache>
            </c:strRef>
          </c:tx>
          <c:spPr>
            <a:ln w="12700">
              <a:solidFill>
                <a:srgbClr val="0000FF"/>
              </a:solidFill>
              <a:prstDash val="solid"/>
            </a:ln>
          </c:spPr>
          <c:marker>
            <c:symbol val="none"/>
          </c:marker>
          <c:xVal>
            <c:numRef>
              <c:f>'Active 1'!$X$2:$X$29</c:f>
              <c:numCache>
                <c:formatCode>General</c:formatCode>
                <c:ptCount val="28"/>
                <c:pt idx="0">
                  <c:v>0</c:v>
                </c:pt>
                <c:pt idx="1">
                  <c:v>500</c:v>
                </c:pt>
                <c:pt idx="2">
                  <c:v>1000</c:v>
                </c:pt>
                <c:pt idx="3">
                  <c:v>1500</c:v>
                </c:pt>
                <c:pt idx="4">
                  <c:v>2000</c:v>
                </c:pt>
                <c:pt idx="5">
                  <c:v>2500</c:v>
                </c:pt>
                <c:pt idx="6">
                  <c:v>3000</c:v>
                </c:pt>
                <c:pt idx="7">
                  <c:v>3500</c:v>
                </c:pt>
                <c:pt idx="8">
                  <c:v>4000</c:v>
                </c:pt>
                <c:pt idx="9">
                  <c:v>4500</c:v>
                </c:pt>
                <c:pt idx="10">
                  <c:v>5000</c:v>
                </c:pt>
                <c:pt idx="11">
                  <c:v>5500</c:v>
                </c:pt>
                <c:pt idx="12">
                  <c:v>6000</c:v>
                </c:pt>
                <c:pt idx="13">
                  <c:v>6500</c:v>
                </c:pt>
                <c:pt idx="14">
                  <c:v>7000</c:v>
                </c:pt>
                <c:pt idx="15">
                  <c:v>7500</c:v>
                </c:pt>
                <c:pt idx="16">
                  <c:v>8000</c:v>
                </c:pt>
                <c:pt idx="17">
                  <c:v>8500</c:v>
                </c:pt>
                <c:pt idx="18">
                  <c:v>9000</c:v>
                </c:pt>
                <c:pt idx="19">
                  <c:v>9500</c:v>
                </c:pt>
                <c:pt idx="20">
                  <c:v>10000</c:v>
                </c:pt>
                <c:pt idx="21">
                  <c:v>10500</c:v>
                </c:pt>
                <c:pt idx="22">
                  <c:v>11000</c:v>
                </c:pt>
                <c:pt idx="23">
                  <c:v>11500</c:v>
                </c:pt>
                <c:pt idx="24">
                  <c:v>12500</c:v>
                </c:pt>
                <c:pt idx="25">
                  <c:v>13000</c:v>
                </c:pt>
                <c:pt idx="26">
                  <c:v>13500</c:v>
                </c:pt>
                <c:pt idx="27">
                  <c:v>14000</c:v>
                </c:pt>
              </c:numCache>
            </c:numRef>
          </c:xVal>
          <c:yVal>
            <c:numRef>
              <c:f>'Active 1'!$Y$2:$Y$29</c:f>
              <c:numCache>
                <c:formatCode>General</c:formatCode>
                <c:ptCount val="28"/>
                <c:pt idx="0">
                  <c:v>-7.6313844354872476E-3</c:v>
                </c:pt>
                <c:pt idx="1">
                  <c:v>-6.7011677775053492E-3</c:v>
                </c:pt>
                <c:pt idx="2">
                  <c:v>-5.6594840775567538E-3</c:v>
                </c:pt>
                <c:pt idx="3">
                  <c:v>-4.5063333356414595E-3</c:v>
                </c:pt>
                <c:pt idx="4">
                  <c:v>-3.241715551759468E-3</c:v>
                </c:pt>
                <c:pt idx="5">
                  <c:v>-1.8656307259107788E-3</c:v>
                </c:pt>
                <c:pt idx="6">
                  <c:v>-3.7807885809539076E-4</c:v>
                </c:pt>
                <c:pt idx="7">
                  <c:v>1.2209400516866938E-3</c:v>
                </c:pt>
                <c:pt idx="8">
                  <c:v>2.9314260034354776E-3</c:v>
                </c:pt>
                <c:pt idx="9">
                  <c:v>4.753378997150959E-3</c:v>
                </c:pt>
                <c:pt idx="10">
                  <c:v>6.6867990328331375E-3</c:v>
                </c:pt>
                <c:pt idx="11">
                  <c:v>8.7316861104820148E-3</c:v>
                </c:pt>
                <c:pt idx="12">
                  <c:v>1.0888040230097592E-2</c:v>
                </c:pt>
                <c:pt idx="13">
                  <c:v>1.3155861391679863E-2</c:v>
                </c:pt>
                <c:pt idx="14">
                  <c:v>1.5535149595228833E-2</c:v>
                </c:pt>
                <c:pt idx="15">
                  <c:v>1.8025904840744504E-2</c:v>
                </c:pt>
                <c:pt idx="16">
                  <c:v>2.062812712822687E-2</c:v>
                </c:pt>
                <c:pt idx="17">
                  <c:v>2.3341816457675933E-2</c:v>
                </c:pt>
                <c:pt idx="18">
                  <c:v>2.6166972829091695E-2</c:v>
                </c:pt>
                <c:pt idx="19">
                  <c:v>2.9103596242474154E-2</c:v>
                </c:pt>
                <c:pt idx="20">
                  <c:v>3.2151686697823312E-2</c:v>
                </c:pt>
                <c:pt idx="21">
                  <c:v>3.5311244195139174E-2</c:v>
                </c:pt>
                <c:pt idx="22">
                  <c:v>3.8582268734421721E-2</c:v>
                </c:pt>
                <c:pt idx="23">
                  <c:v>4.1964760315670979E-2</c:v>
                </c:pt>
                <c:pt idx="24">
                  <c:v>4.9064144604069569E-2</c:v>
                </c:pt>
                <c:pt idx="25">
                  <c:v>5.2781037311218915E-2</c:v>
                </c:pt>
                <c:pt idx="26">
                  <c:v>5.6609397060334965E-2</c:v>
                </c:pt>
                <c:pt idx="27">
                  <c:v>6.0549223851417699E-2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1EA8-4EB1-83C5-DF56400878C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19620496"/>
        <c:axId val="1"/>
      </c:scatterChart>
      <c:valAx>
        <c:axId val="719620496"/>
        <c:scaling>
          <c:orientation val="minMax"/>
          <c:max val="14000"/>
          <c:min val="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1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85321100917431192"/>
              <c:y val="0.9061583577712609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1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9.1743119266055051E-3"/>
              <c:y val="0.3636363636363636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719620496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Fig. 1.  EG CVn   [51246.782, 0.349271] </a:t>
            </a:r>
          </a:p>
        </c:rich>
      </c:tx>
      <c:layout>
        <c:manualLayout>
          <c:xMode val="edge"/>
          <c:yMode val="edge"/>
          <c:x val="0.22150582790054468"/>
          <c:y val="1.968503937007874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9139825142441916"/>
          <c:y val="0.14960629921259844"/>
          <c:w val="0.75914137924516811"/>
          <c:h val="0.71259842519685035"/>
        </c:manualLayout>
      </c:layout>
      <c:scatterChart>
        <c:scatterStyle val="lineMarker"/>
        <c:varyColors val="0"/>
        <c:ser>
          <c:idx val="0"/>
          <c:order val="0"/>
          <c:tx>
            <c:strRef>
              <c:f>'Active 1'!$H$20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5"/>
            <c:spPr>
              <a:solidFill>
                <a:srgbClr val="00808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'Active 1'!$F$21:$F$990</c:f>
              <c:numCache>
                <c:formatCode>General</c:formatCode>
                <c:ptCount val="970"/>
                <c:pt idx="0">
                  <c:v>37</c:v>
                </c:pt>
                <c:pt idx="1">
                  <c:v>37</c:v>
                </c:pt>
                <c:pt idx="2">
                  <c:v>89</c:v>
                </c:pt>
                <c:pt idx="3">
                  <c:v>120.5</c:v>
                </c:pt>
                <c:pt idx="4">
                  <c:v>183.5</c:v>
                </c:pt>
                <c:pt idx="5">
                  <c:v>186</c:v>
                </c:pt>
                <c:pt idx="6">
                  <c:v>2161.5</c:v>
                </c:pt>
                <c:pt idx="7">
                  <c:v>2974</c:v>
                </c:pt>
                <c:pt idx="8">
                  <c:v>2974.5</c:v>
                </c:pt>
                <c:pt idx="9">
                  <c:v>2980</c:v>
                </c:pt>
                <c:pt idx="10">
                  <c:v>3005.5</c:v>
                </c:pt>
                <c:pt idx="11">
                  <c:v>3006</c:v>
                </c:pt>
                <c:pt idx="12">
                  <c:v>3040</c:v>
                </c:pt>
                <c:pt idx="13">
                  <c:v>3040.5</c:v>
                </c:pt>
                <c:pt idx="14">
                  <c:v>3142.5</c:v>
                </c:pt>
                <c:pt idx="15">
                  <c:v>3143</c:v>
                </c:pt>
                <c:pt idx="16">
                  <c:v>3151</c:v>
                </c:pt>
                <c:pt idx="17">
                  <c:v>4136.5</c:v>
                </c:pt>
                <c:pt idx="18">
                  <c:v>5149.5</c:v>
                </c:pt>
                <c:pt idx="19">
                  <c:v>5150</c:v>
                </c:pt>
                <c:pt idx="20">
                  <c:v>6346.5</c:v>
                </c:pt>
                <c:pt idx="21">
                  <c:v>7277</c:v>
                </c:pt>
                <c:pt idx="22">
                  <c:v>8376.5</c:v>
                </c:pt>
                <c:pt idx="23">
                  <c:v>9425.5</c:v>
                </c:pt>
                <c:pt idx="24">
                  <c:v>10430.5</c:v>
                </c:pt>
                <c:pt idx="25">
                  <c:v>10747</c:v>
                </c:pt>
                <c:pt idx="26">
                  <c:v>11886.5</c:v>
                </c:pt>
                <c:pt idx="27">
                  <c:v>12588</c:v>
                </c:pt>
                <c:pt idx="28">
                  <c:v>12588</c:v>
                </c:pt>
                <c:pt idx="29">
                  <c:v>13487.5</c:v>
                </c:pt>
                <c:pt idx="30">
                  <c:v>13487.5</c:v>
                </c:pt>
                <c:pt idx="31">
                  <c:v>15529</c:v>
                </c:pt>
                <c:pt idx="32">
                  <c:v>16911</c:v>
                </c:pt>
                <c:pt idx="33">
                  <c:v>16988.5</c:v>
                </c:pt>
                <c:pt idx="34">
                  <c:v>17804.5</c:v>
                </c:pt>
                <c:pt idx="35">
                  <c:v>19053</c:v>
                </c:pt>
                <c:pt idx="36">
                  <c:v>19055.5</c:v>
                </c:pt>
                <c:pt idx="37">
                  <c:v>19895.5</c:v>
                </c:pt>
              </c:numCache>
            </c:numRef>
          </c:xVal>
          <c:yVal>
            <c:numRef>
              <c:f>'Active 1'!$H$21:$H$990</c:f>
              <c:numCache>
                <c:formatCode>General</c:formatCode>
                <c:ptCount val="970"/>
                <c:pt idx="0">
                  <c:v>-5.3769999940413982E-3</c:v>
                </c:pt>
                <c:pt idx="2">
                  <c:v>-5.0250000058440492E-3</c:v>
                </c:pt>
                <c:pt idx="3">
                  <c:v>-7.9949999781092629E-4</c:v>
                </c:pt>
                <c:pt idx="5">
                  <c:v>-9.8299999954178929E-3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DA37-42F6-A6BE-F3FCB699E5A7}"/>
            </c:ext>
          </c:extLst>
        </c:ser>
        <c:ser>
          <c:idx val="1"/>
          <c:order val="1"/>
          <c:tx>
            <c:strRef>
              <c:f>'Active 1'!$I$20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5"/>
            <c:spPr>
              <a:solidFill>
                <a:srgbClr val="FFFF99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1'!$D$21:$D$990</c:f>
                <c:numCache>
                  <c:formatCode>General</c:formatCode>
                  <c:ptCount val="970"/>
                  <c:pt idx="1">
                    <c:v>6.0000000000000001E-3</c:v>
                  </c:pt>
                  <c:pt idx="4">
                    <c:v>1.8E-3</c:v>
                  </c:pt>
                  <c:pt idx="6">
                    <c:v>2.0000000000000001E-4</c:v>
                  </c:pt>
                  <c:pt idx="7">
                    <c:v>1.1999999999999999E-3</c:v>
                  </c:pt>
                  <c:pt idx="8">
                    <c:v>4.0000000000000002E-4</c:v>
                  </c:pt>
                  <c:pt idx="9">
                    <c:v>5.9999999999999995E-4</c:v>
                  </c:pt>
                  <c:pt idx="10">
                    <c:v>1.1000000000000001E-3</c:v>
                  </c:pt>
                  <c:pt idx="11">
                    <c:v>8.0000000000000004E-4</c:v>
                  </c:pt>
                  <c:pt idx="12">
                    <c:v>5.0000000000000001E-4</c:v>
                  </c:pt>
                  <c:pt idx="13">
                    <c:v>2.0999999999999999E-3</c:v>
                  </c:pt>
                  <c:pt idx="14">
                    <c:v>6.9999999999999999E-4</c:v>
                  </c:pt>
                  <c:pt idx="15">
                    <c:v>5.9999999999999995E-4</c:v>
                  </c:pt>
                  <c:pt idx="16">
                    <c:v>2.9999999999999997E-4</c:v>
                  </c:pt>
                  <c:pt idx="17">
                    <c:v>5.9999999999999995E-4</c:v>
                  </c:pt>
                  <c:pt idx="18">
                    <c:v>4.0000000000000001E-3</c:v>
                  </c:pt>
                  <c:pt idx="19">
                    <c:v>6.9999999999999999E-4</c:v>
                  </c:pt>
                  <c:pt idx="21">
                    <c:v>5.9999999999999995E-4</c:v>
                  </c:pt>
                  <c:pt idx="22">
                    <c:v>5.0000000000000001E-4</c:v>
                  </c:pt>
                  <c:pt idx="23">
                    <c:v>2.0000000000000001E-4</c:v>
                  </c:pt>
                  <c:pt idx="24">
                    <c:v>8.0000000000000004E-4</c:v>
                  </c:pt>
                  <c:pt idx="25">
                    <c:v>5.9999999999999995E-4</c:v>
                  </c:pt>
                  <c:pt idx="26">
                    <c:v>5.9999999999999995E-4</c:v>
                  </c:pt>
                  <c:pt idx="27">
                    <c:v>0</c:v>
                  </c:pt>
                  <c:pt idx="28">
                    <c:v>1E-4</c:v>
                  </c:pt>
                  <c:pt idx="29">
                    <c:v>0</c:v>
                  </c:pt>
                  <c:pt idx="30">
                    <c:v>1E-4</c:v>
                  </c:pt>
                  <c:pt idx="31">
                    <c:v>2.9999999999999997E-4</c:v>
                  </c:pt>
                  <c:pt idx="32">
                    <c:v>2.9999999999999997E-4</c:v>
                  </c:pt>
                  <c:pt idx="33">
                    <c:v>5.0000000000000001E-4</c:v>
                  </c:pt>
                  <c:pt idx="34">
                    <c:v>2.9999999999999997E-4</c:v>
                  </c:pt>
                  <c:pt idx="35">
                    <c:v>5.0000000000000001E-4</c:v>
                  </c:pt>
                  <c:pt idx="36">
                    <c:v>2.9999999999999997E-4</c:v>
                  </c:pt>
                  <c:pt idx="37">
                    <c:v>2.0000000000000001E-4</c:v>
                  </c:pt>
                </c:numCache>
              </c:numRef>
            </c:plus>
            <c:minus>
              <c:numRef>
                <c:f>'Active 1'!$D$21:$D$990</c:f>
                <c:numCache>
                  <c:formatCode>General</c:formatCode>
                  <c:ptCount val="970"/>
                  <c:pt idx="1">
                    <c:v>6.0000000000000001E-3</c:v>
                  </c:pt>
                  <c:pt idx="4">
                    <c:v>1.8E-3</c:v>
                  </c:pt>
                  <c:pt idx="6">
                    <c:v>2.0000000000000001E-4</c:v>
                  </c:pt>
                  <c:pt idx="7">
                    <c:v>1.1999999999999999E-3</c:v>
                  </c:pt>
                  <c:pt idx="8">
                    <c:v>4.0000000000000002E-4</c:v>
                  </c:pt>
                  <c:pt idx="9">
                    <c:v>5.9999999999999995E-4</c:v>
                  </c:pt>
                  <c:pt idx="10">
                    <c:v>1.1000000000000001E-3</c:v>
                  </c:pt>
                  <c:pt idx="11">
                    <c:v>8.0000000000000004E-4</c:v>
                  </c:pt>
                  <c:pt idx="12">
                    <c:v>5.0000000000000001E-4</c:v>
                  </c:pt>
                  <c:pt idx="13">
                    <c:v>2.0999999999999999E-3</c:v>
                  </c:pt>
                  <c:pt idx="14">
                    <c:v>6.9999999999999999E-4</c:v>
                  </c:pt>
                  <c:pt idx="15">
                    <c:v>5.9999999999999995E-4</c:v>
                  </c:pt>
                  <c:pt idx="16">
                    <c:v>2.9999999999999997E-4</c:v>
                  </c:pt>
                  <c:pt idx="17">
                    <c:v>5.9999999999999995E-4</c:v>
                  </c:pt>
                  <c:pt idx="18">
                    <c:v>4.0000000000000001E-3</c:v>
                  </c:pt>
                  <c:pt idx="19">
                    <c:v>6.9999999999999999E-4</c:v>
                  </c:pt>
                  <c:pt idx="21">
                    <c:v>5.9999999999999995E-4</c:v>
                  </c:pt>
                  <c:pt idx="22">
                    <c:v>5.0000000000000001E-4</c:v>
                  </c:pt>
                  <c:pt idx="23">
                    <c:v>2.0000000000000001E-4</c:v>
                  </c:pt>
                  <c:pt idx="24">
                    <c:v>8.0000000000000004E-4</c:v>
                  </c:pt>
                  <c:pt idx="25">
                    <c:v>5.9999999999999995E-4</c:v>
                  </c:pt>
                  <c:pt idx="26">
                    <c:v>5.9999999999999995E-4</c:v>
                  </c:pt>
                  <c:pt idx="27">
                    <c:v>0</c:v>
                  </c:pt>
                  <c:pt idx="28">
                    <c:v>1E-4</c:v>
                  </c:pt>
                  <c:pt idx="29">
                    <c:v>0</c:v>
                  </c:pt>
                  <c:pt idx="30">
                    <c:v>1E-4</c:v>
                  </c:pt>
                  <c:pt idx="31">
                    <c:v>2.9999999999999997E-4</c:v>
                  </c:pt>
                  <c:pt idx="32">
                    <c:v>2.9999999999999997E-4</c:v>
                  </c:pt>
                  <c:pt idx="33">
                    <c:v>5.0000000000000001E-4</c:v>
                  </c:pt>
                  <c:pt idx="34">
                    <c:v>2.9999999999999997E-4</c:v>
                  </c:pt>
                  <c:pt idx="35">
                    <c:v>5.0000000000000001E-4</c:v>
                  </c:pt>
                  <c:pt idx="36">
                    <c:v>2.9999999999999997E-4</c:v>
                  </c:pt>
                  <c:pt idx="37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1'!$F$21:$F$990</c:f>
              <c:numCache>
                <c:formatCode>General</c:formatCode>
                <c:ptCount val="970"/>
                <c:pt idx="0">
                  <c:v>37</c:v>
                </c:pt>
                <c:pt idx="1">
                  <c:v>37</c:v>
                </c:pt>
                <c:pt idx="2">
                  <c:v>89</c:v>
                </c:pt>
                <c:pt idx="3">
                  <c:v>120.5</c:v>
                </c:pt>
                <c:pt idx="4">
                  <c:v>183.5</c:v>
                </c:pt>
                <c:pt idx="5">
                  <c:v>186</c:v>
                </c:pt>
                <c:pt idx="6">
                  <c:v>2161.5</c:v>
                </c:pt>
                <c:pt idx="7">
                  <c:v>2974</c:v>
                </c:pt>
                <c:pt idx="8">
                  <c:v>2974.5</c:v>
                </c:pt>
                <c:pt idx="9">
                  <c:v>2980</c:v>
                </c:pt>
                <c:pt idx="10">
                  <c:v>3005.5</c:v>
                </c:pt>
                <c:pt idx="11">
                  <c:v>3006</c:v>
                </c:pt>
                <c:pt idx="12">
                  <c:v>3040</c:v>
                </c:pt>
                <c:pt idx="13">
                  <c:v>3040.5</c:v>
                </c:pt>
                <c:pt idx="14">
                  <c:v>3142.5</c:v>
                </c:pt>
                <c:pt idx="15">
                  <c:v>3143</c:v>
                </c:pt>
                <c:pt idx="16">
                  <c:v>3151</c:v>
                </c:pt>
                <c:pt idx="17">
                  <c:v>4136.5</c:v>
                </c:pt>
                <c:pt idx="18">
                  <c:v>5149.5</c:v>
                </c:pt>
                <c:pt idx="19">
                  <c:v>5150</c:v>
                </c:pt>
                <c:pt idx="20">
                  <c:v>6346.5</c:v>
                </c:pt>
                <c:pt idx="21">
                  <c:v>7277</c:v>
                </c:pt>
                <c:pt idx="22">
                  <c:v>8376.5</c:v>
                </c:pt>
                <c:pt idx="23">
                  <c:v>9425.5</c:v>
                </c:pt>
                <c:pt idx="24">
                  <c:v>10430.5</c:v>
                </c:pt>
                <c:pt idx="25">
                  <c:v>10747</c:v>
                </c:pt>
                <c:pt idx="26">
                  <c:v>11886.5</c:v>
                </c:pt>
                <c:pt idx="27">
                  <c:v>12588</c:v>
                </c:pt>
                <c:pt idx="28">
                  <c:v>12588</c:v>
                </c:pt>
                <c:pt idx="29">
                  <c:v>13487.5</c:v>
                </c:pt>
                <c:pt idx="30">
                  <c:v>13487.5</c:v>
                </c:pt>
                <c:pt idx="31">
                  <c:v>15529</c:v>
                </c:pt>
                <c:pt idx="32">
                  <c:v>16911</c:v>
                </c:pt>
                <c:pt idx="33">
                  <c:v>16988.5</c:v>
                </c:pt>
                <c:pt idx="34">
                  <c:v>17804.5</c:v>
                </c:pt>
                <c:pt idx="35">
                  <c:v>19053</c:v>
                </c:pt>
                <c:pt idx="36">
                  <c:v>19055.5</c:v>
                </c:pt>
                <c:pt idx="37">
                  <c:v>19895.5</c:v>
                </c:pt>
              </c:numCache>
            </c:numRef>
          </c:xVal>
          <c:yVal>
            <c:numRef>
              <c:f>'Active 1'!$I$21:$I$990</c:f>
              <c:numCache>
                <c:formatCode>General</c:formatCode>
                <c:ptCount val="970"/>
                <c:pt idx="17">
                  <c:v>4.6084999994491227E-3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DA37-42F6-A6BE-F3FCB699E5A7}"/>
            </c:ext>
          </c:extLst>
        </c:ser>
        <c:ser>
          <c:idx val="3"/>
          <c:order val="2"/>
          <c:tx>
            <c:strRef>
              <c:f>'Active 1'!$J$20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1'!$D$21:$D$41</c:f>
                <c:numCache>
                  <c:formatCode>General</c:formatCode>
                  <c:ptCount val="21"/>
                  <c:pt idx="1">
                    <c:v>6.0000000000000001E-3</c:v>
                  </c:pt>
                  <c:pt idx="4">
                    <c:v>1.8E-3</c:v>
                  </c:pt>
                  <c:pt idx="6">
                    <c:v>2.0000000000000001E-4</c:v>
                  </c:pt>
                  <c:pt idx="7">
                    <c:v>1.1999999999999999E-3</c:v>
                  </c:pt>
                  <c:pt idx="8">
                    <c:v>4.0000000000000002E-4</c:v>
                  </c:pt>
                  <c:pt idx="9">
                    <c:v>5.9999999999999995E-4</c:v>
                  </c:pt>
                  <c:pt idx="10">
                    <c:v>1.1000000000000001E-3</c:v>
                  </c:pt>
                  <c:pt idx="11">
                    <c:v>8.0000000000000004E-4</c:v>
                  </c:pt>
                  <c:pt idx="12">
                    <c:v>5.0000000000000001E-4</c:v>
                  </c:pt>
                  <c:pt idx="13">
                    <c:v>2.0999999999999999E-3</c:v>
                  </c:pt>
                  <c:pt idx="14">
                    <c:v>6.9999999999999999E-4</c:v>
                  </c:pt>
                  <c:pt idx="15">
                    <c:v>5.9999999999999995E-4</c:v>
                  </c:pt>
                  <c:pt idx="16">
                    <c:v>2.9999999999999997E-4</c:v>
                  </c:pt>
                  <c:pt idx="17">
                    <c:v>5.9999999999999995E-4</c:v>
                  </c:pt>
                  <c:pt idx="18">
                    <c:v>4.0000000000000001E-3</c:v>
                  </c:pt>
                  <c:pt idx="19">
                    <c:v>6.9999999999999999E-4</c:v>
                  </c:pt>
                </c:numCache>
              </c:numRef>
            </c:plus>
            <c:minus>
              <c:numRef>
                <c:f>'Active 1'!$D$21:$D$41</c:f>
                <c:numCache>
                  <c:formatCode>General</c:formatCode>
                  <c:ptCount val="21"/>
                  <c:pt idx="1">
                    <c:v>6.0000000000000001E-3</c:v>
                  </c:pt>
                  <c:pt idx="4">
                    <c:v>1.8E-3</c:v>
                  </c:pt>
                  <c:pt idx="6">
                    <c:v>2.0000000000000001E-4</c:v>
                  </c:pt>
                  <c:pt idx="7">
                    <c:v>1.1999999999999999E-3</c:v>
                  </c:pt>
                  <c:pt idx="8">
                    <c:v>4.0000000000000002E-4</c:v>
                  </c:pt>
                  <c:pt idx="9">
                    <c:v>5.9999999999999995E-4</c:v>
                  </c:pt>
                  <c:pt idx="10">
                    <c:v>1.1000000000000001E-3</c:v>
                  </c:pt>
                  <c:pt idx="11">
                    <c:v>8.0000000000000004E-4</c:v>
                  </c:pt>
                  <c:pt idx="12">
                    <c:v>5.0000000000000001E-4</c:v>
                  </c:pt>
                  <c:pt idx="13">
                    <c:v>2.0999999999999999E-3</c:v>
                  </c:pt>
                  <c:pt idx="14">
                    <c:v>6.9999999999999999E-4</c:v>
                  </c:pt>
                  <c:pt idx="15">
                    <c:v>5.9999999999999995E-4</c:v>
                  </c:pt>
                  <c:pt idx="16">
                    <c:v>2.9999999999999997E-4</c:v>
                  </c:pt>
                  <c:pt idx="17">
                    <c:v>5.9999999999999995E-4</c:v>
                  </c:pt>
                  <c:pt idx="18">
                    <c:v>4.0000000000000001E-3</c:v>
                  </c:pt>
                  <c:pt idx="19">
                    <c:v>6.9999999999999999E-4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1'!$F$21:$F$990</c:f>
              <c:numCache>
                <c:formatCode>General</c:formatCode>
                <c:ptCount val="970"/>
                <c:pt idx="0">
                  <c:v>37</c:v>
                </c:pt>
                <c:pt idx="1">
                  <c:v>37</c:v>
                </c:pt>
                <c:pt idx="2">
                  <c:v>89</c:v>
                </c:pt>
                <c:pt idx="3">
                  <c:v>120.5</c:v>
                </c:pt>
                <c:pt idx="4">
                  <c:v>183.5</c:v>
                </c:pt>
                <c:pt idx="5">
                  <c:v>186</c:v>
                </c:pt>
                <c:pt idx="6">
                  <c:v>2161.5</c:v>
                </c:pt>
                <c:pt idx="7">
                  <c:v>2974</c:v>
                </c:pt>
                <c:pt idx="8">
                  <c:v>2974.5</c:v>
                </c:pt>
                <c:pt idx="9">
                  <c:v>2980</c:v>
                </c:pt>
                <c:pt idx="10">
                  <c:v>3005.5</c:v>
                </c:pt>
                <c:pt idx="11">
                  <c:v>3006</c:v>
                </c:pt>
                <c:pt idx="12">
                  <c:v>3040</c:v>
                </c:pt>
                <c:pt idx="13">
                  <c:v>3040.5</c:v>
                </c:pt>
                <c:pt idx="14">
                  <c:v>3142.5</c:v>
                </c:pt>
                <c:pt idx="15">
                  <c:v>3143</c:v>
                </c:pt>
                <c:pt idx="16">
                  <c:v>3151</c:v>
                </c:pt>
                <c:pt idx="17">
                  <c:v>4136.5</c:v>
                </c:pt>
                <c:pt idx="18">
                  <c:v>5149.5</c:v>
                </c:pt>
                <c:pt idx="19">
                  <c:v>5150</c:v>
                </c:pt>
                <c:pt idx="20">
                  <c:v>6346.5</c:v>
                </c:pt>
                <c:pt idx="21">
                  <c:v>7277</c:v>
                </c:pt>
                <c:pt idx="22">
                  <c:v>8376.5</c:v>
                </c:pt>
                <c:pt idx="23">
                  <c:v>9425.5</c:v>
                </c:pt>
                <c:pt idx="24">
                  <c:v>10430.5</c:v>
                </c:pt>
                <c:pt idx="25">
                  <c:v>10747</c:v>
                </c:pt>
                <c:pt idx="26">
                  <c:v>11886.5</c:v>
                </c:pt>
                <c:pt idx="27">
                  <c:v>12588</c:v>
                </c:pt>
                <c:pt idx="28">
                  <c:v>12588</c:v>
                </c:pt>
                <c:pt idx="29">
                  <c:v>13487.5</c:v>
                </c:pt>
                <c:pt idx="30">
                  <c:v>13487.5</c:v>
                </c:pt>
                <c:pt idx="31">
                  <c:v>15529</c:v>
                </c:pt>
                <c:pt idx="32">
                  <c:v>16911</c:v>
                </c:pt>
                <c:pt idx="33">
                  <c:v>16988.5</c:v>
                </c:pt>
                <c:pt idx="34">
                  <c:v>17804.5</c:v>
                </c:pt>
                <c:pt idx="35">
                  <c:v>19053</c:v>
                </c:pt>
                <c:pt idx="36">
                  <c:v>19055.5</c:v>
                </c:pt>
                <c:pt idx="37">
                  <c:v>19895.5</c:v>
                </c:pt>
              </c:numCache>
            </c:numRef>
          </c:xVal>
          <c:yVal>
            <c:numRef>
              <c:f>'Active 1'!$J$21:$J$990</c:f>
              <c:numCache>
                <c:formatCode>General</c:formatCode>
                <c:ptCount val="970"/>
                <c:pt idx="21">
                  <c:v>1.5733000000182074E-2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DA37-42F6-A6BE-F3FCB699E5A7}"/>
            </c:ext>
          </c:extLst>
        </c:ser>
        <c:ser>
          <c:idx val="4"/>
          <c:order val="3"/>
          <c:tx>
            <c:strRef>
              <c:f>'Active 1'!$K$20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1'!$D$21:$D$90</c:f>
                <c:numCache>
                  <c:formatCode>General</c:formatCode>
                  <c:ptCount val="70"/>
                  <c:pt idx="1">
                    <c:v>6.0000000000000001E-3</c:v>
                  </c:pt>
                  <c:pt idx="4">
                    <c:v>1.8E-3</c:v>
                  </c:pt>
                  <c:pt idx="6">
                    <c:v>2.0000000000000001E-4</c:v>
                  </c:pt>
                  <c:pt idx="7">
                    <c:v>1.1999999999999999E-3</c:v>
                  </c:pt>
                  <c:pt idx="8">
                    <c:v>4.0000000000000002E-4</c:v>
                  </c:pt>
                  <c:pt idx="9">
                    <c:v>5.9999999999999995E-4</c:v>
                  </c:pt>
                  <c:pt idx="10">
                    <c:v>1.1000000000000001E-3</c:v>
                  </c:pt>
                  <c:pt idx="11">
                    <c:v>8.0000000000000004E-4</c:v>
                  </c:pt>
                  <c:pt idx="12">
                    <c:v>5.0000000000000001E-4</c:v>
                  </c:pt>
                  <c:pt idx="13">
                    <c:v>2.0999999999999999E-3</c:v>
                  </c:pt>
                  <c:pt idx="14">
                    <c:v>6.9999999999999999E-4</c:v>
                  </c:pt>
                  <c:pt idx="15">
                    <c:v>5.9999999999999995E-4</c:v>
                  </c:pt>
                  <c:pt idx="16">
                    <c:v>2.9999999999999997E-4</c:v>
                  </c:pt>
                  <c:pt idx="17">
                    <c:v>5.9999999999999995E-4</c:v>
                  </c:pt>
                  <c:pt idx="18">
                    <c:v>4.0000000000000001E-3</c:v>
                  </c:pt>
                  <c:pt idx="19">
                    <c:v>6.9999999999999999E-4</c:v>
                  </c:pt>
                  <c:pt idx="21">
                    <c:v>5.9999999999999995E-4</c:v>
                  </c:pt>
                  <c:pt idx="22">
                    <c:v>5.0000000000000001E-4</c:v>
                  </c:pt>
                  <c:pt idx="23">
                    <c:v>2.0000000000000001E-4</c:v>
                  </c:pt>
                  <c:pt idx="24">
                    <c:v>8.0000000000000004E-4</c:v>
                  </c:pt>
                  <c:pt idx="25">
                    <c:v>5.9999999999999995E-4</c:v>
                  </c:pt>
                  <c:pt idx="26">
                    <c:v>5.9999999999999995E-4</c:v>
                  </c:pt>
                  <c:pt idx="27">
                    <c:v>0</c:v>
                  </c:pt>
                  <c:pt idx="28">
                    <c:v>1E-4</c:v>
                  </c:pt>
                  <c:pt idx="29">
                    <c:v>0</c:v>
                  </c:pt>
                  <c:pt idx="30">
                    <c:v>1E-4</c:v>
                  </c:pt>
                  <c:pt idx="31">
                    <c:v>2.9999999999999997E-4</c:v>
                  </c:pt>
                  <c:pt idx="32">
                    <c:v>2.9999999999999997E-4</c:v>
                  </c:pt>
                  <c:pt idx="33">
                    <c:v>5.0000000000000001E-4</c:v>
                  </c:pt>
                  <c:pt idx="34">
                    <c:v>2.9999999999999997E-4</c:v>
                  </c:pt>
                  <c:pt idx="35">
                    <c:v>5.0000000000000001E-4</c:v>
                  </c:pt>
                  <c:pt idx="36">
                    <c:v>2.9999999999999997E-4</c:v>
                  </c:pt>
                  <c:pt idx="37">
                    <c:v>2.0000000000000001E-4</c:v>
                  </c:pt>
                </c:numCache>
              </c:numRef>
            </c:plus>
            <c:minus>
              <c:numRef>
                <c:f>'Active 1'!$D$21:$D$90</c:f>
                <c:numCache>
                  <c:formatCode>General</c:formatCode>
                  <c:ptCount val="70"/>
                  <c:pt idx="1">
                    <c:v>6.0000000000000001E-3</c:v>
                  </c:pt>
                  <c:pt idx="4">
                    <c:v>1.8E-3</c:v>
                  </c:pt>
                  <c:pt idx="6">
                    <c:v>2.0000000000000001E-4</c:v>
                  </c:pt>
                  <c:pt idx="7">
                    <c:v>1.1999999999999999E-3</c:v>
                  </c:pt>
                  <c:pt idx="8">
                    <c:v>4.0000000000000002E-4</c:v>
                  </c:pt>
                  <c:pt idx="9">
                    <c:v>5.9999999999999995E-4</c:v>
                  </c:pt>
                  <c:pt idx="10">
                    <c:v>1.1000000000000001E-3</c:v>
                  </c:pt>
                  <c:pt idx="11">
                    <c:v>8.0000000000000004E-4</c:v>
                  </c:pt>
                  <c:pt idx="12">
                    <c:v>5.0000000000000001E-4</c:v>
                  </c:pt>
                  <c:pt idx="13">
                    <c:v>2.0999999999999999E-3</c:v>
                  </c:pt>
                  <c:pt idx="14">
                    <c:v>6.9999999999999999E-4</c:v>
                  </c:pt>
                  <c:pt idx="15">
                    <c:v>5.9999999999999995E-4</c:v>
                  </c:pt>
                  <c:pt idx="16">
                    <c:v>2.9999999999999997E-4</c:v>
                  </c:pt>
                  <c:pt idx="17">
                    <c:v>5.9999999999999995E-4</c:v>
                  </c:pt>
                  <c:pt idx="18">
                    <c:v>4.0000000000000001E-3</c:v>
                  </c:pt>
                  <c:pt idx="19">
                    <c:v>6.9999999999999999E-4</c:v>
                  </c:pt>
                  <c:pt idx="21">
                    <c:v>5.9999999999999995E-4</c:v>
                  </c:pt>
                  <c:pt idx="22">
                    <c:v>5.0000000000000001E-4</c:v>
                  </c:pt>
                  <c:pt idx="23">
                    <c:v>2.0000000000000001E-4</c:v>
                  </c:pt>
                  <c:pt idx="24">
                    <c:v>8.0000000000000004E-4</c:v>
                  </c:pt>
                  <c:pt idx="25">
                    <c:v>5.9999999999999995E-4</c:v>
                  </c:pt>
                  <c:pt idx="26">
                    <c:v>5.9999999999999995E-4</c:v>
                  </c:pt>
                  <c:pt idx="27">
                    <c:v>0</c:v>
                  </c:pt>
                  <c:pt idx="28">
                    <c:v>1E-4</c:v>
                  </c:pt>
                  <c:pt idx="29">
                    <c:v>0</c:v>
                  </c:pt>
                  <c:pt idx="30">
                    <c:v>1E-4</c:v>
                  </c:pt>
                  <c:pt idx="31">
                    <c:v>2.9999999999999997E-4</c:v>
                  </c:pt>
                  <c:pt idx="32">
                    <c:v>2.9999999999999997E-4</c:v>
                  </c:pt>
                  <c:pt idx="33">
                    <c:v>5.0000000000000001E-4</c:v>
                  </c:pt>
                  <c:pt idx="34">
                    <c:v>2.9999999999999997E-4</c:v>
                  </c:pt>
                  <c:pt idx="35">
                    <c:v>5.0000000000000001E-4</c:v>
                  </c:pt>
                  <c:pt idx="36">
                    <c:v>2.9999999999999997E-4</c:v>
                  </c:pt>
                  <c:pt idx="37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1'!$F$21:$F$990</c:f>
              <c:numCache>
                <c:formatCode>General</c:formatCode>
                <c:ptCount val="970"/>
                <c:pt idx="0">
                  <c:v>37</c:v>
                </c:pt>
                <c:pt idx="1">
                  <c:v>37</c:v>
                </c:pt>
                <c:pt idx="2">
                  <c:v>89</c:v>
                </c:pt>
                <c:pt idx="3">
                  <c:v>120.5</c:v>
                </c:pt>
                <c:pt idx="4">
                  <c:v>183.5</c:v>
                </c:pt>
                <c:pt idx="5">
                  <c:v>186</c:v>
                </c:pt>
                <c:pt idx="6">
                  <c:v>2161.5</c:v>
                </c:pt>
                <c:pt idx="7">
                  <c:v>2974</c:v>
                </c:pt>
                <c:pt idx="8">
                  <c:v>2974.5</c:v>
                </c:pt>
                <c:pt idx="9">
                  <c:v>2980</c:v>
                </c:pt>
                <c:pt idx="10">
                  <c:v>3005.5</c:v>
                </c:pt>
                <c:pt idx="11">
                  <c:v>3006</c:v>
                </c:pt>
                <c:pt idx="12">
                  <c:v>3040</c:v>
                </c:pt>
                <c:pt idx="13">
                  <c:v>3040.5</c:v>
                </c:pt>
                <c:pt idx="14">
                  <c:v>3142.5</c:v>
                </c:pt>
                <c:pt idx="15">
                  <c:v>3143</c:v>
                </c:pt>
                <c:pt idx="16">
                  <c:v>3151</c:v>
                </c:pt>
                <c:pt idx="17">
                  <c:v>4136.5</c:v>
                </c:pt>
                <c:pt idx="18">
                  <c:v>5149.5</c:v>
                </c:pt>
                <c:pt idx="19">
                  <c:v>5150</c:v>
                </c:pt>
                <c:pt idx="20">
                  <c:v>6346.5</c:v>
                </c:pt>
                <c:pt idx="21">
                  <c:v>7277</c:v>
                </c:pt>
                <c:pt idx="22">
                  <c:v>8376.5</c:v>
                </c:pt>
                <c:pt idx="23">
                  <c:v>9425.5</c:v>
                </c:pt>
                <c:pt idx="24">
                  <c:v>10430.5</c:v>
                </c:pt>
                <c:pt idx="25">
                  <c:v>10747</c:v>
                </c:pt>
                <c:pt idx="26">
                  <c:v>11886.5</c:v>
                </c:pt>
                <c:pt idx="27">
                  <c:v>12588</c:v>
                </c:pt>
                <c:pt idx="28">
                  <c:v>12588</c:v>
                </c:pt>
                <c:pt idx="29">
                  <c:v>13487.5</c:v>
                </c:pt>
                <c:pt idx="30">
                  <c:v>13487.5</c:v>
                </c:pt>
                <c:pt idx="31">
                  <c:v>15529</c:v>
                </c:pt>
                <c:pt idx="32">
                  <c:v>16911</c:v>
                </c:pt>
                <c:pt idx="33">
                  <c:v>16988.5</c:v>
                </c:pt>
                <c:pt idx="34">
                  <c:v>17804.5</c:v>
                </c:pt>
                <c:pt idx="35">
                  <c:v>19053</c:v>
                </c:pt>
                <c:pt idx="36">
                  <c:v>19055.5</c:v>
                </c:pt>
                <c:pt idx="37">
                  <c:v>19895.5</c:v>
                </c:pt>
              </c:numCache>
            </c:numRef>
          </c:xVal>
          <c:yVal>
            <c:numRef>
              <c:f>'Active 1'!$K$21:$K$990</c:f>
              <c:numCache>
                <c:formatCode>General</c:formatCode>
                <c:ptCount val="970"/>
                <c:pt idx="1">
                  <c:v>-1.9269999975222163E-3</c:v>
                </c:pt>
                <c:pt idx="4">
                  <c:v>3.3715000026859343E-3</c:v>
                </c:pt>
                <c:pt idx="6">
                  <c:v>1.4335000014398247E-3</c:v>
                </c:pt>
                <c:pt idx="7">
                  <c:v>-3.7540000048466027E-3</c:v>
                </c:pt>
                <c:pt idx="8">
                  <c:v>1.049999991664663E-5</c:v>
                </c:pt>
                <c:pt idx="9">
                  <c:v>1.1200000008102506E-3</c:v>
                </c:pt>
                <c:pt idx="10">
                  <c:v>2.2095000022090971E-3</c:v>
                </c:pt>
                <c:pt idx="11">
                  <c:v>-5.2599999617086723E-4</c:v>
                </c:pt>
                <c:pt idx="12">
                  <c:v>6.0000005760230124E-5</c:v>
                </c:pt>
                <c:pt idx="13">
                  <c:v>-5.375500004447531E-3</c:v>
                </c:pt>
                <c:pt idx="14">
                  <c:v>1.9824999981210567E-3</c:v>
                </c:pt>
                <c:pt idx="15">
                  <c:v>1.4699999883305281E-4</c:v>
                </c:pt>
                <c:pt idx="16">
                  <c:v>2.789999998640269E-4</c:v>
                </c:pt>
                <c:pt idx="18">
                  <c:v>6.9855000037932768E-3</c:v>
                </c:pt>
                <c:pt idx="19">
                  <c:v>5.5500000016763806E-3</c:v>
                </c:pt>
                <c:pt idx="20">
                  <c:v>9.6984999981941655E-3</c:v>
                </c:pt>
                <c:pt idx="22">
                  <c:v>2.2168499999679625E-2</c:v>
                </c:pt>
                <c:pt idx="23">
                  <c:v>3.028949999861652E-2</c:v>
                </c:pt>
                <c:pt idx="24">
                  <c:v>3.4134500005166046E-2</c:v>
                </c:pt>
                <c:pt idx="25">
                  <c:v>3.8162999997439329E-2</c:v>
                </c:pt>
                <c:pt idx="26">
                  <c:v>4.7258499995223247E-2</c:v>
                </c:pt>
                <c:pt idx="27">
                  <c:v>4.9952000001212582E-2</c:v>
                </c:pt>
                <c:pt idx="28">
                  <c:v>4.9992000000202097E-2</c:v>
                </c:pt>
                <c:pt idx="29">
                  <c:v>5.528749999939464E-2</c:v>
                </c:pt>
                <c:pt idx="30">
                  <c:v>5.5307499998889398E-2</c:v>
                </c:pt>
                <c:pt idx="31">
                  <c:v>6.7710999996052124E-2</c:v>
                </c:pt>
                <c:pt idx="32">
                  <c:v>7.5729000003775582E-2</c:v>
                </c:pt>
                <c:pt idx="33">
                  <c:v>7.4556500003382098E-2</c:v>
                </c:pt>
                <c:pt idx="34">
                  <c:v>8.0510500003583729E-2</c:v>
                </c:pt>
                <c:pt idx="35">
                  <c:v>8.3457000095222611E-2</c:v>
                </c:pt>
                <c:pt idx="36">
                  <c:v>8.7749499813071452E-2</c:v>
                </c:pt>
                <c:pt idx="37">
                  <c:v>8.9919500001997221E-2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DA37-42F6-A6BE-F3FCB699E5A7}"/>
            </c:ext>
          </c:extLst>
        </c:ser>
        <c:ser>
          <c:idx val="2"/>
          <c:order val="4"/>
          <c:tx>
            <c:strRef>
              <c:f>'Active 1'!$L$20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1'!$D$21:$D$90</c:f>
                <c:numCache>
                  <c:formatCode>General</c:formatCode>
                  <c:ptCount val="70"/>
                  <c:pt idx="1">
                    <c:v>6.0000000000000001E-3</c:v>
                  </c:pt>
                  <c:pt idx="4">
                    <c:v>1.8E-3</c:v>
                  </c:pt>
                  <c:pt idx="6">
                    <c:v>2.0000000000000001E-4</c:v>
                  </c:pt>
                  <c:pt idx="7">
                    <c:v>1.1999999999999999E-3</c:v>
                  </c:pt>
                  <c:pt idx="8">
                    <c:v>4.0000000000000002E-4</c:v>
                  </c:pt>
                  <c:pt idx="9">
                    <c:v>5.9999999999999995E-4</c:v>
                  </c:pt>
                  <c:pt idx="10">
                    <c:v>1.1000000000000001E-3</c:v>
                  </c:pt>
                  <c:pt idx="11">
                    <c:v>8.0000000000000004E-4</c:v>
                  </c:pt>
                  <c:pt idx="12">
                    <c:v>5.0000000000000001E-4</c:v>
                  </c:pt>
                  <c:pt idx="13">
                    <c:v>2.0999999999999999E-3</c:v>
                  </c:pt>
                  <c:pt idx="14">
                    <c:v>6.9999999999999999E-4</c:v>
                  </c:pt>
                  <c:pt idx="15">
                    <c:v>5.9999999999999995E-4</c:v>
                  </c:pt>
                  <c:pt idx="16">
                    <c:v>2.9999999999999997E-4</c:v>
                  </c:pt>
                  <c:pt idx="17">
                    <c:v>5.9999999999999995E-4</c:v>
                  </c:pt>
                  <c:pt idx="18">
                    <c:v>4.0000000000000001E-3</c:v>
                  </c:pt>
                  <c:pt idx="19">
                    <c:v>6.9999999999999999E-4</c:v>
                  </c:pt>
                  <c:pt idx="21">
                    <c:v>5.9999999999999995E-4</c:v>
                  </c:pt>
                  <c:pt idx="22">
                    <c:v>5.0000000000000001E-4</c:v>
                  </c:pt>
                  <c:pt idx="23">
                    <c:v>2.0000000000000001E-4</c:v>
                  </c:pt>
                  <c:pt idx="24">
                    <c:v>8.0000000000000004E-4</c:v>
                  </c:pt>
                  <c:pt idx="25">
                    <c:v>5.9999999999999995E-4</c:v>
                  </c:pt>
                  <c:pt idx="26">
                    <c:v>5.9999999999999995E-4</c:v>
                  </c:pt>
                  <c:pt idx="27">
                    <c:v>0</c:v>
                  </c:pt>
                  <c:pt idx="28">
                    <c:v>1E-4</c:v>
                  </c:pt>
                  <c:pt idx="29">
                    <c:v>0</c:v>
                  </c:pt>
                  <c:pt idx="30">
                    <c:v>1E-4</c:v>
                  </c:pt>
                  <c:pt idx="31">
                    <c:v>2.9999999999999997E-4</c:v>
                  </c:pt>
                  <c:pt idx="32">
                    <c:v>2.9999999999999997E-4</c:v>
                  </c:pt>
                  <c:pt idx="33">
                    <c:v>5.0000000000000001E-4</c:v>
                  </c:pt>
                  <c:pt idx="34">
                    <c:v>2.9999999999999997E-4</c:v>
                  </c:pt>
                  <c:pt idx="35">
                    <c:v>5.0000000000000001E-4</c:v>
                  </c:pt>
                  <c:pt idx="36">
                    <c:v>2.9999999999999997E-4</c:v>
                  </c:pt>
                  <c:pt idx="37">
                    <c:v>2.0000000000000001E-4</c:v>
                  </c:pt>
                </c:numCache>
              </c:numRef>
            </c:plus>
            <c:minus>
              <c:numRef>
                <c:f>'Active 1'!$D$21:$D$90</c:f>
                <c:numCache>
                  <c:formatCode>General</c:formatCode>
                  <c:ptCount val="70"/>
                  <c:pt idx="1">
                    <c:v>6.0000000000000001E-3</c:v>
                  </c:pt>
                  <c:pt idx="4">
                    <c:v>1.8E-3</c:v>
                  </c:pt>
                  <c:pt idx="6">
                    <c:v>2.0000000000000001E-4</c:v>
                  </c:pt>
                  <c:pt idx="7">
                    <c:v>1.1999999999999999E-3</c:v>
                  </c:pt>
                  <c:pt idx="8">
                    <c:v>4.0000000000000002E-4</c:v>
                  </c:pt>
                  <c:pt idx="9">
                    <c:v>5.9999999999999995E-4</c:v>
                  </c:pt>
                  <c:pt idx="10">
                    <c:v>1.1000000000000001E-3</c:v>
                  </c:pt>
                  <c:pt idx="11">
                    <c:v>8.0000000000000004E-4</c:v>
                  </c:pt>
                  <c:pt idx="12">
                    <c:v>5.0000000000000001E-4</c:v>
                  </c:pt>
                  <c:pt idx="13">
                    <c:v>2.0999999999999999E-3</c:v>
                  </c:pt>
                  <c:pt idx="14">
                    <c:v>6.9999999999999999E-4</c:v>
                  </c:pt>
                  <c:pt idx="15">
                    <c:v>5.9999999999999995E-4</c:v>
                  </c:pt>
                  <c:pt idx="16">
                    <c:v>2.9999999999999997E-4</c:v>
                  </c:pt>
                  <c:pt idx="17">
                    <c:v>5.9999999999999995E-4</c:v>
                  </c:pt>
                  <c:pt idx="18">
                    <c:v>4.0000000000000001E-3</c:v>
                  </c:pt>
                  <c:pt idx="19">
                    <c:v>6.9999999999999999E-4</c:v>
                  </c:pt>
                  <c:pt idx="21">
                    <c:v>5.9999999999999995E-4</c:v>
                  </c:pt>
                  <c:pt idx="22">
                    <c:v>5.0000000000000001E-4</c:v>
                  </c:pt>
                  <c:pt idx="23">
                    <c:v>2.0000000000000001E-4</c:v>
                  </c:pt>
                  <c:pt idx="24">
                    <c:v>8.0000000000000004E-4</c:v>
                  </c:pt>
                  <c:pt idx="25">
                    <c:v>5.9999999999999995E-4</c:v>
                  </c:pt>
                  <c:pt idx="26">
                    <c:v>5.9999999999999995E-4</c:v>
                  </c:pt>
                  <c:pt idx="27">
                    <c:v>0</c:v>
                  </c:pt>
                  <c:pt idx="28">
                    <c:v>1E-4</c:v>
                  </c:pt>
                  <c:pt idx="29">
                    <c:v>0</c:v>
                  </c:pt>
                  <c:pt idx="30">
                    <c:v>1E-4</c:v>
                  </c:pt>
                  <c:pt idx="31">
                    <c:v>2.9999999999999997E-4</c:v>
                  </c:pt>
                  <c:pt idx="32">
                    <c:v>2.9999999999999997E-4</c:v>
                  </c:pt>
                  <c:pt idx="33">
                    <c:v>5.0000000000000001E-4</c:v>
                  </c:pt>
                  <c:pt idx="34">
                    <c:v>2.9999999999999997E-4</c:v>
                  </c:pt>
                  <c:pt idx="35">
                    <c:v>5.0000000000000001E-4</c:v>
                  </c:pt>
                  <c:pt idx="36">
                    <c:v>2.9999999999999997E-4</c:v>
                  </c:pt>
                  <c:pt idx="37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1'!$F$21:$F$990</c:f>
              <c:numCache>
                <c:formatCode>General</c:formatCode>
                <c:ptCount val="970"/>
                <c:pt idx="0">
                  <c:v>37</c:v>
                </c:pt>
                <c:pt idx="1">
                  <c:v>37</c:v>
                </c:pt>
                <c:pt idx="2">
                  <c:v>89</c:v>
                </c:pt>
                <c:pt idx="3">
                  <c:v>120.5</c:v>
                </c:pt>
                <c:pt idx="4">
                  <c:v>183.5</c:v>
                </c:pt>
                <c:pt idx="5">
                  <c:v>186</c:v>
                </c:pt>
                <c:pt idx="6">
                  <c:v>2161.5</c:v>
                </c:pt>
                <c:pt idx="7">
                  <c:v>2974</c:v>
                </c:pt>
                <c:pt idx="8">
                  <c:v>2974.5</c:v>
                </c:pt>
                <c:pt idx="9">
                  <c:v>2980</c:v>
                </c:pt>
                <c:pt idx="10">
                  <c:v>3005.5</c:v>
                </c:pt>
                <c:pt idx="11">
                  <c:v>3006</c:v>
                </c:pt>
                <c:pt idx="12">
                  <c:v>3040</c:v>
                </c:pt>
                <c:pt idx="13">
                  <c:v>3040.5</c:v>
                </c:pt>
                <c:pt idx="14">
                  <c:v>3142.5</c:v>
                </c:pt>
                <c:pt idx="15">
                  <c:v>3143</c:v>
                </c:pt>
                <c:pt idx="16">
                  <c:v>3151</c:v>
                </c:pt>
                <c:pt idx="17">
                  <c:v>4136.5</c:v>
                </c:pt>
                <c:pt idx="18">
                  <c:v>5149.5</c:v>
                </c:pt>
                <c:pt idx="19">
                  <c:v>5150</c:v>
                </c:pt>
                <c:pt idx="20">
                  <c:v>6346.5</c:v>
                </c:pt>
                <c:pt idx="21">
                  <c:v>7277</c:v>
                </c:pt>
                <c:pt idx="22">
                  <c:v>8376.5</c:v>
                </c:pt>
                <c:pt idx="23">
                  <c:v>9425.5</c:v>
                </c:pt>
                <c:pt idx="24">
                  <c:v>10430.5</c:v>
                </c:pt>
                <c:pt idx="25">
                  <c:v>10747</c:v>
                </c:pt>
                <c:pt idx="26">
                  <c:v>11886.5</c:v>
                </c:pt>
                <c:pt idx="27">
                  <c:v>12588</c:v>
                </c:pt>
                <c:pt idx="28">
                  <c:v>12588</c:v>
                </c:pt>
                <c:pt idx="29">
                  <c:v>13487.5</c:v>
                </c:pt>
                <c:pt idx="30">
                  <c:v>13487.5</c:v>
                </c:pt>
                <c:pt idx="31">
                  <c:v>15529</c:v>
                </c:pt>
                <c:pt idx="32">
                  <c:v>16911</c:v>
                </c:pt>
                <c:pt idx="33">
                  <c:v>16988.5</c:v>
                </c:pt>
                <c:pt idx="34">
                  <c:v>17804.5</c:v>
                </c:pt>
                <c:pt idx="35">
                  <c:v>19053</c:v>
                </c:pt>
                <c:pt idx="36">
                  <c:v>19055.5</c:v>
                </c:pt>
                <c:pt idx="37">
                  <c:v>19895.5</c:v>
                </c:pt>
              </c:numCache>
            </c:numRef>
          </c:xVal>
          <c:yVal>
            <c:numRef>
              <c:f>'Active 1'!$L$21:$L$990</c:f>
              <c:numCache>
                <c:formatCode>General</c:formatCode>
                <c:ptCount val="970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DA37-42F6-A6BE-F3FCB699E5A7}"/>
            </c:ext>
          </c:extLst>
        </c:ser>
        <c:ser>
          <c:idx val="5"/>
          <c:order val="5"/>
          <c:tx>
            <c:strRef>
              <c:f>'Active 1'!$M$20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1'!$D$21:$D$90</c:f>
                <c:numCache>
                  <c:formatCode>General</c:formatCode>
                  <c:ptCount val="70"/>
                  <c:pt idx="1">
                    <c:v>6.0000000000000001E-3</c:v>
                  </c:pt>
                  <c:pt idx="4">
                    <c:v>1.8E-3</c:v>
                  </c:pt>
                  <c:pt idx="6">
                    <c:v>2.0000000000000001E-4</c:v>
                  </c:pt>
                  <c:pt idx="7">
                    <c:v>1.1999999999999999E-3</c:v>
                  </c:pt>
                  <c:pt idx="8">
                    <c:v>4.0000000000000002E-4</c:v>
                  </c:pt>
                  <c:pt idx="9">
                    <c:v>5.9999999999999995E-4</c:v>
                  </c:pt>
                  <c:pt idx="10">
                    <c:v>1.1000000000000001E-3</c:v>
                  </c:pt>
                  <c:pt idx="11">
                    <c:v>8.0000000000000004E-4</c:v>
                  </c:pt>
                  <c:pt idx="12">
                    <c:v>5.0000000000000001E-4</c:v>
                  </c:pt>
                  <c:pt idx="13">
                    <c:v>2.0999999999999999E-3</c:v>
                  </c:pt>
                  <c:pt idx="14">
                    <c:v>6.9999999999999999E-4</c:v>
                  </c:pt>
                  <c:pt idx="15">
                    <c:v>5.9999999999999995E-4</c:v>
                  </c:pt>
                  <c:pt idx="16">
                    <c:v>2.9999999999999997E-4</c:v>
                  </c:pt>
                  <c:pt idx="17">
                    <c:v>5.9999999999999995E-4</c:v>
                  </c:pt>
                  <c:pt idx="18">
                    <c:v>4.0000000000000001E-3</c:v>
                  </c:pt>
                  <c:pt idx="19">
                    <c:v>6.9999999999999999E-4</c:v>
                  </c:pt>
                  <c:pt idx="21">
                    <c:v>5.9999999999999995E-4</c:v>
                  </c:pt>
                  <c:pt idx="22">
                    <c:v>5.0000000000000001E-4</c:v>
                  </c:pt>
                  <c:pt idx="23">
                    <c:v>2.0000000000000001E-4</c:v>
                  </c:pt>
                  <c:pt idx="24">
                    <c:v>8.0000000000000004E-4</c:v>
                  </c:pt>
                  <c:pt idx="25">
                    <c:v>5.9999999999999995E-4</c:v>
                  </c:pt>
                  <c:pt idx="26">
                    <c:v>5.9999999999999995E-4</c:v>
                  </c:pt>
                  <c:pt idx="27">
                    <c:v>0</c:v>
                  </c:pt>
                  <c:pt idx="28">
                    <c:v>1E-4</c:v>
                  </c:pt>
                  <c:pt idx="29">
                    <c:v>0</c:v>
                  </c:pt>
                  <c:pt idx="30">
                    <c:v>1E-4</c:v>
                  </c:pt>
                  <c:pt idx="31">
                    <c:v>2.9999999999999997E-4</c:v>
                  </c:pt>
                  <c:pt idx="32">
                    <c:v>2.9999999999999997E-4</c:v>
                  </c:pt>
                  <c:pt idx="33">
                    <c:v>5.0000000000000001E-4</c:v>
                  </c:pt>
                  <c:pt idx="34">
                    <c:v>2.9999999999999997E-4</c:v>
                  </c:pt>
                  <c:pt idx="35">
                    <c:v>5.0000000000000001E-4</c:v>
                  </c:pt>
                  <c:pt idx="36">
                    <c:v>2.9999999999999997E-4</c:v>
                  </c:pt>
                  <c:pt idx="37">
                    <c:v>2.0000000000000001E-4</c:v>
                  </c:pt>
                </c:numCache>
              </c:numRef>
            </c:plus>
            <c:minus>
              <c:numRef>
                <c:f>'Active 1'!$D$21:$D$90</c:f>
                <c:numCache>
                  <c:formatCode>General</c:formatCode>
                  <c:ptCount val="70"/>
                  <c:pt idx="1">
                    <c:v>6.0000000000000001E-3</c:v>
                  </c:pt>
                  <c:pt idx="4">
                    <c:v>1.8E-3</c:v>
                  </c:pt>
                  <c:pt idx="6">
                    <c:v>2.0000000000000001E-4</c:v>
                  </c:pt>
                  <c:pt idx="7">
                    <c:v>1.1999999999999999E-3</c:v>
                  </c:pt>
                  <c:pt idx="8">
                    <c:v>4.0000000000000002E-4</c:v>
                  </c:pt>
                  <c:pt idx="9">
                    <c:v>5.9999999999999995E-4</c:v>
                  </c:pt>
                  <c:pt idx="10">
                    <c:v>1.1000000000000001E-3</c:v>
                  </c:pt>
                  <c:pt idx="11">
                    <c:v>8.0000000000000004E-4</c:v>
                  </c:pt>
                  <c:pt idx="12">
                    <c:v>5.0000000000000001E-4</c:v>
                  </c:pt>
                  <c:pt idx="13">
                    <c:v>2.0999999999999999E-3</c:v>
                  </c:pt>
                  <c:pt idx="14">
                    <c:v>6.9999999999999999E-4</c:v>
                  </c:pt>
                  <c:pt idx="15">
                    <c:v>5.9999999999999995E-4</c:v>
                  </c:pt>
                  <c:pt idx="16">
                    <c:v>2.9999999999999997E-4</c:v>
                  </c:pt>
                  <c:pt idx="17">
                    <c:v>5.9999999999999995E-4</c:v>
                  </c:pt>
                  <c:pt idx="18">
                    <c:v>4.0000000000000001E-3</c:v>
                  </c:pt>
                  <c:pt idx="19">
                    <c:v>6.9999999999999999E-4</c:v>
                  </c:pt>
                  <c:pt idx="21">
                    <c:v>5.9999999999999995E-4</c:v>
                  </c:pt>
                  <c:pt idx="22">
                    <c:v>5.0000000000000001E-4</c:v>
                  </c:pt>
                  <c:pt idx="23">
                    <c:v>2.0000000000000001E-4</c:v>
                  </c:pt>
                  <c:pt idx="24">
                    <c:v>8.0000000000000004E-4</c:v>
                  </c:pt>
                  <c:pt idx="25">
                    <c:v>5.9999999999999995E-4</c:v>
                  </c:pt>
                  <c:pt idx="26">
                    <c:v>5.9999999999999995E-4</c:v>
                  </c:pt>
                  <c:pt idx="27">
                    <c:v>0</c:v>
                  </c:pt>
                  <c:pt idx="28">
                    <c:v>1E-4</c:v>
                  </c:pt>
                  <c:pt idx="29">
                    <c:v>0</c:v>
                  </c:pt>
                  <c:pt idx="30">
                    <c:v>1E-4</c:v>
                  </c:pt>
                  <c:pt idx="31">
                    <c:v>2.9999999999999997E-4</c:v>
                  </c:pt>
                  <c:pt idx="32">
                    <c:v>2.9999999999999997E-4</c:v>
                  </c:pt>
                  <c:pt idx="33">
                    <c:v>5.0000000000000001E-4</c:v>
                  </c:pt>
                  <c:pt idx="34">
                    <c:v>2.9999999999999997E-4</c:v>
                  </c:pt>
                  <c:pt idx="35">
                    <c:v>5.0000000000000001E-4</c:v>
                  </c:pt>
                  <c:pt idx="36">
                    <c:v>2.9999999999999997E-4</c:v>
                  </c:pt>
                  <c:pt idx="37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1'!$F$21:$F$990</c:f>
              <c:numCache>
                <c:formatCode>General</c:formatCode>
                <c:ptCount val="970"/>
                <c:pt idx="0">
                  <c:v>37</c:v>
                </c:pt>
                <c:pt idx="1">
                  <c:v>37</c:v>
                </c:pt>
                <c:pt idx="2">
                  <c:v>89</c:v>
                </c:pt>
                <c:pt idx="3">
                  <c:v>120.5</c:v>
                </c:pt>
                <c:pt idx="4">
                  <c:v>183.5</c:v>
                </c:pt>
                <c:pt idx="5">
                  <c:v>186</c:v>
                </c:pt>
                <c:pt idx="6">
                  <c:v>2161.5</c:v>
                </c:pt>
                <c:pt idx="7">
                  <c:v>2974</c:v>
                </c:pt>
                <c:pt idx="8">
                  <c:v>2974.5</c:v>
                </c:pt>
                <c:pt idx="9">
                  <c:v>2980</c:v>
                </c:pt>
                <c:pt idx="10">
                  <c:v>3005.5</c:v>
                </c:pt>
                <c:pt idx="11">
                  <c:v>3006</c:v>
                </c:pt>
                <c:pt idx="12">
                  <c:v>3040</c:v>
                </c:pt>
                <c:pt idx="13">
                  <c:v>3040.5</c:v>
                </c:pt>
                <c:pt idx="14">
                  <c:v>3142.5</c:v>
                </c:pt>
                <c:pt idx="15">
                  <c:v>3143</c:v>
                </c:pt>
                <c:pt idx="16">
                  <c:v>3151</c:v>
                </c:pt>
                <c:pt idx="17">
                  <c:v>4136.5</c:v>
                </c:pt>
                <c:pt idx="18">
                  <c:v>5149.5</c:v>
                </c:pt>
                <c:pt idx="19">
                  <c:v>5150</c:v>
                </c:pt>
                <c:pt idx="20">
                  <c:v>6346.5</c:v>
                </c:pt>
                <c:pt idx="21">
                  <c:v>7277</c:v>
                </c:pt>
                <c:pt idx="22">
                  <c:v>8376.5</c:v>
                </c:pt>
                <c:pt idx="23">
                  <c:v>9425.5</c:v>
                </c:pt>
                <c:pt idx="24">
                  <c:v>10430.5</c:v>
                </c:pt>
                <c:pt idx="25">
                  <c:v>10747</c:v>
                </c:pt>
                <c:pt idx="26">
                  <c:v>11886.5</c:v>
                </c:pt>
                <c:pt idx="27">
                  <c:v>12588</c:v>
                </c:pt>
                <c:pt idx="28">
                  <c:v>12588</c:v>
                </c:pt>
                <c:pt idx="29">
                  <c:v>13487.5</c:v>
                </c:pt>
                <c:pt idx="30">
                  <c:v>13487.5</c:v>
                </c:pt>
                <c:pt idx="31">
                  <c:v>15529</c:v>
                </c:pt>
                <c:pt idx="32">
                  <c:v>16911</c:v>
                </c:pt>
                <c:pt idx="33">
                  <c:v>16988.5</c:v>
                </c:pt>
                <c:pt idx="34">
                  <c:v>17804.5</c:v>
                </c:pt>
                <c:pt idx="35">
                  <c:v>19053</c:v>
                </c:pt>
                <c:pt idx="36">
                  <c:v>19055.5</c:v>
                </c:pt>
                <c:pt idx="37">
                  <c:v>19895.5</c:v>
                </c:pt>
              </c:numCache>
            </c:numRef>
          </c:xVal>
          <c:yVal>
            <c:numRef>
              <c:f>'Active 1'!$M$21:$M$990</c:f>
              <c:numCache>
                <c:formatCode>General</c:formatCode>
                <c:ptCount val="970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DA37-42F6-A6BE-F3FCB699E5A7}"/>
            </c:ext>
          </c:extLst>
        </c:ser>
        <c:ser>
          <c:idx val="6"/>
          <c:order val="6"/>
          <c:tx>
            <c:strRef>
              <c:f>'Active 1'!$N$20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1'!$D$21:$D$90</c:f>
                <c:numCache>
                  <c:formatCode>General</c:formatCode>
                  <c:ptCount val="70"/>
                  <c:pt idx="1">
                    <c:v>6.0000000000000001E-3</c:v>
                  </c:pt>
                  <c:pt idx="4">
                    <c:v>1.8E-3</c:v>
                  </c:pt>
                  <c:pt idx="6">
                    <c:v>2.0000000000000001E-4</c:v>
                  </c:pt>
                  <c:pt idx="7">
                    <c:v>1.1999999999999999E-3</c:v>
                  </c:pt>
                  <c:pt idx="8">
                    <c:v>4.0000000000000002E-4</c:v>
                  </c:pt>
                  <c:pt idx="9">
                    <c:v>5.9999999999999995E-4</c:v>
                  </c:pt>
                  <c:pt idx="10">
                    <c:v>1.1000000000000001E-3</c:v>
                  </c:pt>
                  <c:pt idx="11">
                    <c:v>8.0000000000000004E-4</c:v>
                  </c:pt>
                  <c:pt idx="12">
                    <c:v>5.0000000000000001E-4</c:v>
                  </c:pt>
                  <c:pt idx="13">
                    <c:v>2.0999999999999999E-3</c:v>
                  </c:pt>
                  <c:pt idx="14">
                    <c:v>6.9999999999999999E-4</c:v>
                  </c:pt>
                  <c:pt idx="15">
                    <c:v>5.9999999999999995E-4</c:v>
                  </c:pt>
                  <c:pt idx="16">
                    <c:v>2.9999999999999997E-4</c:v>
                  </c:pt>
                  <c:pt idx="17">
                    <c:v>5.9999999999999995E-4</c:v>
                  </c:pt>
                  <c:pt idx="18">
                    <c:v>4.0000000000000001E-3</c:v>
                  </c:pt>
                  <c:pt idx="19">
                    <c:v>6.9999999999999999E-4</c:v>
                  </c:pt>
                  <c:pt idx="21">
                    <c:v>5.9999999999999995E-4</c:v>
                  </c:pt>
                  <c:pt idx="22">
                    <c:v>5.0000000000000001E-4</c:v>
                  </c:pt>
                  <c:pt idx="23">
                    <c:v>2.0000000000000001E-4</c:v>
                  </c:pt>
                  <c:pt idx="24">
                    <c:v>8.0000000000000004E-4</c:v>
                  </c:pt>
                  <c:pt idx="25">
                    <c:v>5.9999999999999995E-4</c:v>
                  </c:pt>
                  <c:pt idx="26">
                    <c:v>5.9999999999999995E-4</c:v>
                  </c:pt>
                  <c:pt idx="27">
                    <c:v>0</c:v>
                  </c:pt>
                  <c:pt idx="28">
                    <c:v>1E-4</c:v>
                  </c:pt>
                  <c:pt idx="29">
                    <c:v>0</c:v>
                  </c:pt>
                  <c:pt idx="30">
                    <c:v>1E-4</c:v>
                  </c:pt>
                  <c:pt idx="31">
                    <c:v>2.9999999999999997E-4</c:v>
                  </c:pt>
                  <c:pt idx="32">
                    <c:v>2.9999999999999997E-4</c:v>
                  </c:pt>
                  <c:pt idx="33">
                    <c:v>5.0000000000000001E-4</c:v>
                  </c:pt>
                  <c:pt idx="34">
                    <c:v>2.9999999999999997E-4</c:v>
                  </c:pt>
                  <c:pt idx="35">
                    <c:v>5.0000000000000001E-4</c:v>
                  </c:pt>
                  <c:pt idx="36">
                    <c:v>2.9999999999999997E-4</c:v>
                  </c:pt>
                  <c:pt idx="37">
                    <c:v>2.0000000000000001E-4</c:v>
                  </c:pt>
                </c:numCache>
              </c:numRef>
            </c:plus>
            <c:minus>
              <c:numRef>
                <c:f>'Active 1'!$D$21:$D$90</c:f>
                <c:numCache>
                  <c:formatCode>General</c:formatCode>
                  <c:ptCount val="70"/>
                  <c:pt idx="1">
                    <c:v>6.0000000000000001E-3</c:v>
                  </c:pt>
                  <c:pt idx="4">
                    <c:v>1.8E-3</c:v>
                  </c:pt>
                  <c:pt idx="6">
                    <c:v>2.0000000000000001E-4</c:v>
                  </c:pt>
                  <c:pt idx="7">
                    <c:v>1.1999999999999999E-3</c:v>
                  </c:pt>
                  <c:pt idx="8">
                    <c:v>4.0000000000000002E-4</c:v>
                  </c:pt>
                  <c:pt idx="9">
                    <c:v>5.9999999999999995E-4</c:v>
                  </c:pt>
                  <c:pt idx="10">
                    <c:v>1.1000000000000001E-3</c:v>
                  </c:pt>
                  <c:pt idx="11">
                    <c:v>8.0000000000000004E-4</c:v>
                  </c:pt>
                  <c:pt idx="12">
                    <c:v>5.0000000000000001E-4</c:v>
                  </c:pt>
                  <c:pt idx="13">
                    <c:v>2.0999999999999999E-3</c:v>
                  </c:pt>
                  <c:pt idx="14">
                    <c:v>6.9999999999999999E-4</c:v>
                  </c:pt>
                  <c:pt idx="15">
                    <c:v>5.9999999999999995E-4</c:v>
                  </c:pt>
                  <c:pt idx="16">
                    <c:v>2.9999999999999997E-4</c:v>
                  </c:pt>
                  <c:pt idx="17">
                    <c:v>5.9999999999999995E-4</c:v>
                  </c:pt>
                  <c:pt idx="18">
                    <c:v>4.0000000000000001E-3</c:v>
                  </c:pt>
                  <c:pt idx="19">
                    <c:v>6.9999999999999999E-4</c:v>
                  </c:pt>
                  <c:pt idx="21">
                    <c:v>5.9999999999999995E-4</c:v>
                  </c:pt>
                  <c:pt idx="22">
                    <c:v>5.0000000000000001E-4</c:v>
                  </c:pt>
                  <c:pt idx="23">
                    <c:v>2.0000000000000001E-4</c:v>
                  </c:pt>
                  <c:pt idx="24">
                    <c:v>8.0000000000000004E-4</c:v>
                  </c:pt>
                  <c:pt idx="25">
                    <c:v>5.9999999999999995E-4</c:v>
                  </c:pt>
                  <c:pt idx="26">
                    <c:v>5.9999999999999995E-4</c:v>
                  </c:pt>
                  <c:pt idx="27">
                    <c:v>0</c:v>
                  </c:pt>
                  <c:pt idx="28">
                    <c:v>1E-4</c:v>
                  </c:pt>
                  <c:pt idx="29">
                    <c:v>0</c:v>
                  </c:pt>
                  <c:pt idx="30">
                    <c:v>1E-4</c:v>
                  </c:pt>
                  <c:pt idx="31">
                    <c:v>2.9999999999999997E-4</c:v>
                  </c:pt>
                  <c:pt idx="32">
                    <c:v>2.9999999999999997E-4</c:v>
                  </c:pt>
                  <c:pt idx="33">
                    <c:v>5.0000000000000001E-4</c:v>
                  </c:pt>
                  <c:pt idx="34">
                    <c:v>2.9999999999999997E-4</c:v>
                  </c:pt>
                  <c:pt idx="35">
                    <c:v>5.0000000000000001E-4</c:v>
                  </c:pt>
                  <c:pt idx="36">
                    <c:v>2.9999999999999997E-4</c:v>
                  </c:pt>
                  <c:pt idx="37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1'!$F$21:$F$990</c:f>
              <c:numCache>
                <c:formatCode>General</c:formatCode>
                <c:ptCount val="970"/>
                <c:pt idx="0">
                  <c:v>37</c:v>
                </c:pt>
                <c:pt idx="1">
                  <c:v>37</c:v>
                </c:pt>
                <c:pt idx="2">
                  <c:v>89</c:v>
                </c:pt>
                <c:pt idx="3">
                  <c:v>120.5</c:v>
                </c:pt>
                <c:pt idx="4">
                  <c:v>183.5</c:v>
                </c:pt>
                <c:pt idx="5">
                  <c:v>186</c:v>
                </c:pt>
                <c:pt idx="6">
                  <c:v>2161.5</c:v>
                </c:pt>
                <c:pt idx="7">
                  <c:v>2974</c:v>
                </c:pt>
                <c:pt idx="8">
                  <c:v>2974.5</c:v>
                </c:pt>
                <c:pt idx="9">
                  <c:v>2980</c:v>
                </c:pt>
                <c:pt idx="10">
                  <c:v>3005.5</c:v>
                </c:pt>
                <c:pt idx="11">
                  <c:v>3006</c:v>
                </c:pt>
                <c:pt idx="12">
                  <c:v>3040</c:v>
                </c:pt>
                <c:pt idx="13">
                  <c:v>3040.5</c:v>
                </c:pt>
                <c:pt idx="14">
                  <c:v>3142.5</c:v>
                </c:pt>
                <c:pt idx="15">
                  <c:v>3143</c:v>
                </c:pt>
                <c:pt idx="16">
                  <c:v>3151</c:v>
                </c:pt>
                <c:pt idx="17">
                  <c:v>4136.5</c:v>
                </c:pt>
                <c:pt idx="18">
                  <c:v>5149.5</c:v>
                </c:pt>
                <c:pt idx="19">
                  <c:v>5150</c:v>
                </c:pt>
                <c:pt idx="20">
                  <c:v>6346.5</c:v>
                </c:pt>
                <c:pt idx="21">
                  <c:v>7277</c:v>
                </c:pt>
                <c:pt idx="22">
                  <c:v>8376.5</c:v>
                </c:pt>
                <c:pt idx="23">
                  <c:v>9425.5</c:v>
                </c:pt>
                <c:pt idx="24">
                  <c:v>10430.5</c:v>
                </c:pt>
                <c:pt idx="25">
                  <c:v>10747</c:v>
                </c:pt>
                <c:pt idx="26">
                  <c:v>11886.5</c:v>
                </c:pt>
                <c:pt idx="27">
                  <c:v>12588</c:v>
                </c:pt>
                <c:pt idx="28">
                  <c:v>12588</c:v>
                </c:pt>
                <c:pt idx="29">
                  <c:v>13487.5</c:v>
                </c:pt>
                <c:pt idx="30">
                  <c:v>13487.5</c:v>
                </c:pt>
                <c:pt idx="31">
                  <c:v>15529</c:v>
                </c:pt>
                <c:pt idx="32">
                  <c:v>16911</c:v>
                </c:pt>
                <c:pt idx="33">
                  <c:v>16988.5</c:v>
                </c:pt>
                <c:pt idx="34">
                  <c:v>17804.5</c:v>
                </c:pt>
                <c:pt idx="35">
                  <c:v>19053</c:v>
                </c:pt>
                <c:pt idx="36">
                  <c:v>19055.5</c:v>
                </c:pt>
                <c:pt idx="37">
                  <c:v>19895.5</c:v>
                </c:pt>
              </c:numCache>
            </c:numRef>
          </c:xVal>
          <c:yVal>
            <c:numRef>
              <c:f>'Active 1'!$N$21:$N$990</c:f>
              <c:numCache>
                <c:formatCode>General</c:formatCode>
                <c:ptCount val="970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DA37-42F6-A6BE-F3FCB699E5A7}"/>
            </c:ext>
          </c:extLst>
        </c:ser>
        <c:ser>
          <c:idx val="7"/>
          <c:order val="7"/>
          <c:tx>
            <c:strRef>
              <c:f>'Active 1'!$O$20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'Active 1'!$F$21:$F$990</c:f>
              <c:numCache>
                <c:formatCode>General</c:formatCode>
                <c:ptCount val="970"/>
                <c:pt idx="0">
                  <c:v>37</c:v>
                </c:pt>
                <c:pt idx="1">
                  <c:v>37</c:v>
                </c:pt>
                <c:pt idx="2">
                  <c:v>89</c:v>
                </c:pt>
                <c:pt idx="3">
                  <c:v>120.5</c:v>
                </c:pt>
                <c:pt idx="4">
                  <c:v>183.5</c:v>
                </c:pt>
                <c:pt idx="5">
                  <c:v>186</c:v>
                </c:pt>
                <c:pt idx="6">
                  <c:v>2161.5</c:v>
                </c:pt>
                <c:pt idx="7">
                  <c:v>2974</c:v>
                </c:pt>
                <c:pt idx="8">
                  <c:v>2974.5</c:v>
                </c:pt>
                <c:pt idx="9">
                  <c:v>2980</c:v>
                </c:pt>
                <c:pt idx="10">
                  <c:v>3005.5</c:v>
                </c:pt>
                <c:pt idx="11">
                  <c:v>3006</c:v>
                </c:pt>
                <c:pt idx="12">
                  <c:v>3040</c:v>
                </c:pt>
                <c:pt idx="13">
                  <c:v>3040.5</c:v>
                </c:pt>
                <c:pt idx="14">
                  <c:v>3142.5</c:v>
                </c:pt>
                <c:pt idx="15">
                  <c:v>3143</c:v>
                </c:pt>
                <c:pt idx="16">
                  <c:v>3151</c:v>
                </c:pt>
                <c:pt idx="17">
                  <c:v>4136.5</c:v>
                </c:pt>
                <c:pt idx="18">
                  <c:v>5149.5</c:v>
                </c:pt>
                <c:pt idx="19">
                  <c:v>5150</c:v>
                </c:pt>
                <c:pt idx="20">
                  <c:v>6346.5</c:v>
                </c:pt>
                <c:pt idx="21">
                  <c:v>7277</c:v>
                </c:pt>
                <c:pt idx="22">
                  <c:v>8376.5</c:v>
                </c:pt>
                <c:pt idx="23">
                  <c:v>9425.5</c:v>
                </c:pt>
                <c:pt idx="24">
                  <c:v>10430.5</c:v>
                </c:pt>
                <c:pt idx="25">
                  <c:v>10747</c:v>
                </c:pt>
                <c:pt idx="26">
                  <c:v>11886.5</c:v>
                </c:pt>
                <c:pt idx="27">
                  <c:v>12588</c:v>
                </c:pt>
                <c:pt idx="28">
                  <c:v>12588</c:v>
                </c:pt>
                <c:pt idx="29">
                  <c:v>13487.5</c:v>
                </c:pt>
                <c:pt idx="30">
                  <c:v>13487.5</c:v>
                </c:pt>
                <c:pt idx="31">
                  <c:v>15529</c:v>
                </c:pt>
                <c:pt idx="32">
                  <c:v>16911</c:v>
                </c:pt>
                <c:pt idx="33">
                  <c:v>16988.5</c:v>
                </c:pt>
                <c:pt idx="34">
                  <c:v>17804.5</c:v>
                </c:pt>
                <c:pt idx="35">
                  <c:v>19053</c:v>
                </c:pt>
                <c:pt idx="36">
                  <c:v>19055.5</c:v>
                </c:pt>
                <c:pt idx="37">
                  <c:v>19895.5</c:v>
                </c:pt>
              </c:numCache>
            </c:numRef>
          </c:xVal>
          <c:yVal>
            <c:numRef>
              <c:f>'Active 1'!$O$21:$O$990</c:f>
              <c:numCache>
                <c:formatCode>General</c:formatCode>
                <c:ptCount val="970"/>
                <c:pt idx="20">
                  <c:v>1.3856356191557506E-2</c:v>
                </c:pt>
                <c:pt idx="21">
                  <c:v>1.9180203461013574E-2</c:v>
                </c:pt>
                <c:pt idx="22">
                  <c:v>2.5470982690209643E-2</c:v>
                </c:pt>
                <c:pt idx="23">
                  <c:v>3.1472826629660916E-2</c:v>
                </c:pt>
                <c:pt idx="24">
                  <c:v>3.7222924970126629E-2</c:v>
                </c:pt>
                <c:pt idx="25">
                  <c:v>3.903377683555688E-2</c:v>
                </c:pt>
                <c:pt idx="26">
                  <c:v>4.5553415700194375E-2</c:v>
                </c:pt>
                <c:pt idx="27">
                  <c:v>4.9567041556748292E-2</c:v>
                </c:pt>
                <c:pt idx="28">
                  <c:v>4.9567041556748292E-2</c:v>
                </c:pt>
                <c:pt idx="29">
                  <c:v>5.4713522608737269E-2</c:v>
                </c:pt>
                <c:pt idx="30">
                  <c:v>5.4713522608737269E-2</c:v>
                </c:pt>
                <c:pt idx="31">
                  <c:v>6.6393946252578814E-2</c:v>
                </c:pt>
                <c:pt idx="32">
                  <c:v>7.4301046657079914E-2</c:v>
                </c:pt>
                <c:pt idx="33">
                  <c:v>7.4744462200747666E-2</c:v>
                </c:pt>
                <c:pt idx="34">
                  <c:v>7.9413198763752663E-2</c:v>
                </c:pt>
                <c:pt idx="35">
                  <c:v>8.6556480134968028E-2</c:v>
                </c:pt>
                <c:pt idx="36">
                  <c:v>8.6570783862183129E-2</c:v>
                </c:pt>
                <c:pt idx="37">
                  <c:v>9.1376836206452969E-2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DA37-42F6-A6BE-F3FCB699E5A7}"/>
            </c:ext>
          </c:extLst>
        </c:ser>
        <c:ser>
          <c:idx val="8"/>
          <c:order val="8"/>
          <c:tx>
            <c:strRef>
              <c:f>'Active 1'!$P$20</c:f>
              <c:strCache>
                <c:ptCount val="1"/>
                <c:pt idx="0">
                  <c:v>Q. Fit</c:v>
                </c:pt>
              </c:strCache>
            </c:strRef>
          </c:tx>
          <c:spPr>
            <a:ln w="12700">
              <a:solidFill>
                <a:srgbClr val="0000FF"/>
              </a:solidFill>
              <a:prstDash val="solid"/>
            </a:ln>
          </c:spPr>
          <c:marker>
            <c:symbol val="none"/>
          </c:marker>
          <c:xVal>
            <c:numRef>
              <c:f>'Active 1'!$F$21:$F$990</c:f>
              <c:numCache>
                <c:formatCode>General</c:formatCode>
                <c:ptCount val="970"/>
                <c:pt idx="0">
                  <c:v>37</c:v>
                </c:pt>
                <c:pt idx="1">
                  <c:v>37</c:v>
                </c:pt>
                <c:pt idx="2">
                  <c:v>89</c:v>
                </c:pt>
                <c:pt idx="3">
                  <c:v>120.5</c:v>
                </c:pt>
                <c:pt idx="4">
                  <c:v>183.5</c:v>
                </c:pt>
                <c:pt idx="5">
                  <c:v>186</c:v>
                </c:pt>
                <c:pt idx="6">
                  <c:v>2161.5</c:v>
                </c:pt>
                <c:pt idx="7">
                  <c:v>2974</c:v>
                </c:pt>
                <c:pt idx="8">
                  <c:v>2974.5</c:v>
                </c:pt>
                <c:pt idx="9">
                  <c:v>2980</c:v>
                </c:pt>
                <c:pt idx="10">
                  <c:v>3005.5</c:v>
                </c:pt>
                <c:pt idx="11">
                  <c:v>3006</c:v>
                </c:pt>
                <c:pt idx="12">
                  <c:v>3040</c:v>
                </c:pt>
                <c:pt idx="13">
                  <c:v>3040.5</c:v>
                </c:pt>
                <c:pt idx="14">
                  <c:v>3142.5</c:v>
                </c:pt>
                <c:pt idx="15">
                  <c:v>3143</c:v>
                </c:pt>
                <c:pt idx="16">
                  <c:v>3151</c:v>
                </c:pt>
                <c:pt idx="17">
                  <c:v>4136.5</c:v>
                </c:pt>
                <c:pt idx="18">
                  <c:v>5149.5</c:v>
                </c:pt>
                <c:pt idx="19">
                  <c:v>5150</c:v>
                </c:pt>
                <c:pt idx="20">
                  <c:v>6346.5</c:v>
                </c:pt>
                <c:pt idx="21">
                  <c:v>7277</c:v>
                </c:pt>
                <c:pt idx="22">
                  <c:v>8376.5</c:v>
                </c:pt>
                <c:pt idx="23">
                  <c:v>9425.5</c:v>
                </c:pt>
                <c:pt idx="24">
                  <c:v>10430.5</c:v>
                </c:pt>
                <c:pt idx="25">
                  <c:v>10747</c:v>
                </c:pt>
                <c:pt idx="26">
                  <c:v>11886.5</c:v>
                </c:pt>
                <c:pt idx="27">
                  <c:v>12588</c:v>
                </c:pt>
                <c:pt idx="28">
                  <c:v>12588</c:v>
                </c:pt>
                <c:pt idx="29">
                  <c:v>13487.5</c:v>
                </c:pt>
                <c:pt idx="30">
                  <c:v>13487.5</c:v>
                </c:pt>
                <c:pt idx="31">
                  <c:v>15529</c:v>
                </c:pt>
                <c:pt idx="32">
                  <c:v>16911</c:v>
                </c:pt>
                <c:pt idx="33">
                  <c:v>16988.5</c:v>
                </c:pt>
                <c:pt idx="34">
                  <c:v>17804.5</c:v>
                </c:pt>
                <c:pt idx="35">
                  <c:v>19053</c:v>
                </c:pt>
                <c:pt idx="36">
                  <c:v>19055.5</c:v>
                </c:pt>
                <c:pt idx="37">
                  <c:v>19895.5</c:v>
                </c:pt>
              </c:numCache>
            </c:numRef>
          </c:xVal>
          <c:yVal>
            <c:numRef>
              <c:f>'Active 1'!$P$21:$P$990</c:f>
              <c:numCache>
                <c:formatCode>General</c:formatCode>
                <c:ptCount val="970"/>
                <c:pt idx="0">
                  <c:v>-7.5663674865884493E-3</c:v>
                </c:pt>
                <c:pt idx="1">
                  <c:v>-7.5663674865884493E-3</c:v>
                </c:pt>
                <c:pt idx="2">
                  <c:v>-7.4739605762226703E-3</c:v>
                </c:pt>
                <c:pt idx="3">
                  <c:v>-7.4173969408383635E-3</c:v>
                </c:pt>
                <c:pt idx="4">
                  <c:v>-7.3029424320010545E-3</c:v>
                </c:pt>
                <c:pt idx="5">
                  <c:v>-7.2983640809560274E-3</c:v>
                </c:pt>
                <c:pt idx="6">
                  <c:v>-2.8094274577772915E-3</c:v>
                </c:pt>
                <c:pt idx="7">
                  <c:v>-4.5817899487218686E-4</c:v>
                </c:pt>
                <c:pt idx="8">
                  <c:v>-4.5664145003604904E-4</c:v>
                </c:pt>
                <c:pt idx="9">
                  <c:v>-4.3972110001376779E-4</c:v>
                </c:pt>
                <c:pt idx="10">
                  <c:v>-3.6109597506256636E-4</c:v>
                </c:pt>
                <c:pt idx="11">
                  <c:v>-3.5955140780278465E-4</c:v>
                </c:pt>
                <c:pt idx="12">
                  <c:v>-2.5425933245719909E-4</c:v>
                </c:pt>
                <c:pt idx="13">
                  <c:v>-2.5270707397152163E-4</c:v>
                </c:pt>
                <c:pt idx="14">
                  <c:v>6.6284432954121127E-5</c:v>
                </c:pt>
                <c:pt idx="15">
                  <c:v>6.7859542183401449E-5</c:v>
                </c:pt>
                <c:pt idx="16">
                  <c:v>9.3076449369592848E-5</c:v>
                </c:pt>
                <c:pt idx="17">
                  <c:v>3.4177576830767172E-3</c:v>
                </c:pt>
                <c:pt idx="18">
                  <c:v>7.2865385787855633E-3</c:v>
                </c:pt>
                <c:pt idx="19">
                  <c:v>7.2885611167212965E-3</c:v>
                </c:pt>
                <c:pt idx="20">
                  <c:v>1.2447782932751377E-2</c:v>
                </c:pt>
                <c:pt idx="21">
                  <c:v>1.6901257139945863E-2</c:v>
                </c:pt>
                <c:pt idx="22">
                  <c:v>2.2661169260000797E-2</c:v>
                </c:pt>
                <c:pt idx="23">
                  <c:v>2.8658972399153E-2</c:v>
                </c:pt>
                <c:pt idx="24">
                  <c:v>3.4865395570954499E-2</c:v>
                </c:pt>
                <c:pt idx="25">
                  <c:v>3.691319894370567E-2</c:v>
                </c:pt>
                <c:pt idx="26">
                  <c:v>4.4655810714756439E-2</c:v>
                </c:pt>
                <c:pt idx="27">
                  <c:v>4.9710235022380769E-2</c:v>
                </c:pt>
                <c:pt idx="28">
                  <c:v>4.9710235022380769E-2</c:v>
                </c:pt>
                <c:pt idx="29">
                  <c:v>5.6512329562033094E-2</c:v>
                </c:pt>
                <c:pt idx="30">
                  <c:v>5.6512329562033094E-2</c:v>
                </c:pt>
                <c:pt idx="31">
                  <c:v>7.3288831727432738E-2</c:v>
                </c:pt>
                <c:pt idx="32">
                  <c:v>8.5700501803725446E-2</c:v>
                </c:pt>
                <c:pt idx="33">
                  <c:v>8.6421741623278481E-2</c:v>
                </c:pt>
                <c:pt idx="34">
                  <c:v>9.4178239298012528E-2</c:v>
                </c:pt>
                <c:pt idx="35">
                  <c:v>0.10662048974981898</c:v>
                </c:pt>
                <c:pt idx="36">
                  <c:v>0.10664610137434791</c:v>
                </c:pt>
                <c:pt idx="37">
                  <c:v>0.11540937766726882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DA37-42F6-A6BE-F3FCB699E5A7}"/>
            </c:ext>
          </c:extLst>
        </c:ser>
        <c:ser>
          <c:idx val="9"/>
          <c:order val="9"/>
          <c:spPr>
            <a:ln w="19050">
              <a:noFill/>
            </a:ln>
          </c:spPr>
          <c:marker>
            <c:symbol val="star"/>
            <c:size val="5"/>
            <c:spPr>
              <a:solidFill>
                <a:srgbClr val="FFFF99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xVal>
            <c:numRef>
              <c:f>'Active 1'!$F$21:$F$990</c:f>
              <c:numCache>
                <c:formatCode>General</c:formatCode>
                <c:ptCount val="970"/>
                <c:pt idx="0">
                  <c:v>37</c:v>
                </c:pt>
                <c:pt idx="1">
                  <c:v>37</c:v>
                </c:pt>
                <c:pt idx="2">
                  <c:v>89</c:v>
                </c:pt>
                <c:pt idx="3">
                  <c:v>120.5</c:v>
                </c:pt>
                <c:pt idx="4">
                  <c:v>183.5</c:v>
                </c:pt>
                <c:pt idx="5">
                  <c:v>186</c:v>
                </c:pt>
                <c:pt idx="6">
                  <c:v>2161.5</c:v>
                </c:pt>
                <c:pt idx="7">
                  <c:v>2974</c:v>
                </c:pt>
                <c:pt idx="8">
                  <c:v>2974.5</c:v>
                </c:pt>
                <c:pt idx="9">
                  <c:v>2980</c:v>
                </c:pt>
                <c:pt idx="10">
                  <c:v>3005.5</c:v>
                </c:pt>
                <c:pt idx="11">
                  <c:v>3006</c:v>
                </c:pt>
                <c:pt idx="12">
                  <c:v>3040</c:v>
                </c:pt>
                <c:pt idx="13">
                  <c:v>3040.5</c:v>
                </c:pt>
                <c:pt idx="14">
                  <c:v>3142.5</c:v>
                </c:pt>
                <c:pt idx="15">
                  <c:v>3143</c:v>
                </c:pt>
                <c:pt idx="16">
                  <c:v>3151</c:v>
                </c:pt>
                <c:pt idx="17">
                  <c:v>4136.5</c:v>
                </c:pt>
                <c:pt idx="18">
                  <c:v>5149.5</c:v>
                </c:pt>
                <c:pt idx="19">
                  <c:v>5150</c:v>
                </c:pt>
                <c:pt idx="20">
                  <c:v>6346.5</c:v>
                </c:pt>
                <c:pt idx="21">
                  <c:v>7277</c:v>
                </c:pt>
                <c:pt idx="22">
                  <c:v>8376.5</c:v>
                </c:pt>
                <c:pt idx="23">
                  <c:v>9425.5</c:v>
                </c:pt>
                <c:pt idx="24">
                  <c:v>10430.5</c:v>
                </c:pt>
                <c:pt idx="25">
                  <c:v>10747</c:v>
                </c:pt>
                <c:pt idx="26">
                  <c:v>11886.5</c:v>
                </c:pt>
                <c:pt idx="27">
                  <c:v>12588</c:v>
                </c:pt>
                <c:pt idx="28">
                  <c:v>12588</c:v>
                </c:pt>
                <c:pt idx="29">
                  <c:v>13487.5</c:v>
                </c:pt>
                <c:pt idx="30">
                  <c:v>13487.5</c:v>
                </c:pt>
                <c:pt idx="31">
                  <c:v>15529</c:v>
                </c:pt>
                <c:pt idx="32">
                  <c:v>16911</c:v>
                </c:pt>
                <c:pt idx="33">
                  <c:v>16988.5</c:v>
                </c:pt>
                <c:pt idx="34">
                  <c:v>17804.5</c:v>
                </c:pt>
                <c:pt idx="35">
                  <c:v>19053</c:v>
                </c:pt>
                <c:pt idx="36">
                  <c:v>19055.5</c:v>
                </c:pt>
                <c:pt idx="37">
                  <c:v>19895.5</c:v>
                </c:pt>
              </c:numCache>
            </c:numRef>
          </c:xVal>
          <c:yVal>
            <c:numRef>
              <c:f>'Active 1'!$U$21:$U$990</c:f>
              <c:numCache>
                <c:formatCode>General</c:formatCode>
                <c:ptCount val="970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9-DA37-42F6-A6BE-F3FCB699E5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94607480"/>
        <c:axId val="1"/>
      </c:scatterChart>
      <c:valAx>
        <c:axId val="594607480"/>
        <c:scaling>
          <c:orientation val="minMax"/>
          <c:min val="0"/>
        </c:scaling>
        <c:delete val="0"/>
        <c:axPos val="b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  <c:min val="-0.02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594607480"/>
        <c:crosses val="autoZero"/>
        <c:crossBetween val="midCat"/>
      </c:valAx>
      <c:spPr>
        <a:noFill/>
        <a:ln w="25400">
          <a:solidFill>
            <a:srgbClr val="000000"/>
          </a:solidFill>
          <a:prstDash val="solid"/>
        </a:ln>
      </c:spPr>
    </c:plotArea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EG CVn - residuals from quad fit</a:t>
            </a:r>
          </a:p>
        </c:rich>
      </c:tx>
      <c:layout>
        <c:manualLayout>
          <c:xMode val="edge"/>
          <c:yMode val="edge"/>
          <c:x val="0.28960817717206133"/>
          <c:y val="3.6666666666666667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672913117546849"/>
          <c:y val="0.16000052083502875"/>
          <c:w val="0.79045996592844969"/>
          <c:h val="0.6300020507879257"/>
        </c:manualLayout>
      </c:layout>
      <c:scatterChart>
        <c:scatterStyle val="lineMarker"/>
        <c:varyColors val="0"/>
        <c:ser>
          <c:idx val="1"/>
          <c:order val="0"/>
          <c:tx>
            <c:strRef>
              <c:f>'Active 1'!$V$20</c:f>
              <c:strCache>
                <c:ptCount val="1"/>
                <c:pt idx="0">
                  <c:v>Residuals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1'!$D$21:$D$990</c:f>
                <c:numCache>
                  <c:formatCode>General</c:formatCode>
                  <c:ptCount val="970"/>
                  <c:pt idx="1">
                    <c:v>6.0000000000000001E-3</c:v>
                  </c:pt>
                  <c:pt idx="4">
                    <c:v>1.8E-3</c:v>
                  </c:pt>
                  <c:pt idx="6">
                    <c:v>2.0000000000000001E-4</c:v>
                  </c:pt>
                  <c:pt idx="7">
                    <c:v>1.1999999999999999E-3</c:v>
                  </c:pt>
                  <c:pt idx="8">
                    <c:v>4.0000000000000002E-4</c:v>
                  </c:pt>
                  <c:pt idx="9">
                    <c:v>5.9999999999999995E-4</c:v>
                  </c:pt>
                  <c:pt idx="10">
                    <c:v>1.1000000000000001E-3</c:v>
                  </c:pt>
                  <c:pt idx="11">
                    <c:v>8.0000000000000004E-4</c:v>
                  </c:pt>
                  <c:pt idx="12">
                    <c:v>5.0000000000000001E-4</c:v>
                  </c:pt>
                  <c:pt idx="13">
                    <c:v>2.0999999999999999E-3</c:v>
                  </c:pt>
                  <c:pt idx="14">
                    <c:v>6.9999999999999999E-4</c:v>
                  </c:pt>
                  <c:pt idx="15">
                    <c:v>5.9999999999999995E-4</c:v>
                  </c:pt>
                  <c:pt idx="16">
                    <c:v>2.9999999999999997E-4</c:v>
                  </c:pt>
                  <c:pt idx="17">
                    <c:v>5.9999999999999995E-4</c:v>
                  </c:pt>
                  <c:pt idx="18">
                    <c:v>4.0000000000000001E-3</c:v>
                  </c:pt>
                  <c:pt idx="19">
                    <c:v>6.9999999999999999E-4</c:v>
                  </c:pt>
                  <c:pt idx="21">
                    <c:v>5.9999999999999995E-4</c:v>
                  </c:pt>
                  <c:pt idx="22">
                    <c:v>5.0000000000000001E-4</c:v>
                  </c:pt>
                  <c:pt idx="23">
                    <c:v>2.0000000000000001E-4</c:v>
                  </c:pt>
                  <c:pt idx="24">
                    <c:v>8.0000000000000004E-4</c:v>
                  </c:pt>
                  <c:pt idx="25">
                    <c:v>5.9999999999999995E-4</c:v>
                  </c:pt>
                  <c:pt idx="26">
                    <c:v>5.9999999999999995E-4</c:v>
                  </c:pt>
                  <c:pt idx="27">
                    <c:v>0</c:v>
                  </c:pt>
                  <c:pt idx="28">
                    <c:v>1E-4</c:v>
                  </c:pt>
                  <c:pt idx="29">
                    <c:v>0</c:v>
                  </c:pt>
                  <c:pt idx="30">
                    <c:v>1E-4</c:v>
                  </c:pt>
                  <c:pt idx="31">
                    <c:v>2.9999999999999997E-4</c:v>
                  </c:pt>
                  <c:pt idx="32">
                    <c:v>2.9999999999999997E-4</c:v>
                  </c:pt>
                  <c:pt idx="33">
                    <c:v>5.0000000000000001E-4</c:v>
                  </c:pt>
                  <c:pt idx="34">
                    <c:v>2.9999999999999997E-4</c:v>
                  </c:pt>
                  <c:pt idx="35">
                    <c:v>5.0000000000000001E-4</c:v>
                  </c:pt>
                  <c:pt idx="36">
                    <c:v>2.9999999999999997E-4</c:v>
                  </c:pt>
                  <c:pt idx="37">
                    <c:v>2.0000000000000001E-4</c:v>
                  </c:pt>
                </c:numCache>
              </c:numRef>
            </c:plus>
            <c:minus>
              <c:numRef>
                <c:f>'Active 1'!$D$21:$D$990</c:f>
                <c:numCache>
                  <c:formatCode>General</c:formatCode>
                  <c:ptCount val="970"/>
                  <c:pt idx="1">
                    <c:v>6.0000000000000001E-3</c:v>
                  </c:pt>
                  <c:pt idx="4">
                    <c:v>1.8E-3</c:v>
                  </c:pt>
                  <c:pt idx="6">
                    <c:v>2.0000000000000001E-4</c:v>
                  </c:pt>
                  <c:pt idx="7">
                    <c:v>1.1999999999999999E-3</c:v>
                  </c:pt>
                  <c:pt idx="8">
                    <c:v>4.0000000000000002E-4</c:v>
                  </c:pt>
                  <c:pt idx="9">
                    <c:v>5.9999999999999995E-4</c:v>
                  </c:pt>
                  <c:pt idx="10">
                    <c:v>1.1000000000000001E-3</c:v>
                  </c:pt>
                  <c:pt idx="11">
                    <c:v>8.0000000000000004E-4</c:v>
                  </c:pt>
                  <c:pt idx="12">
                    <c:v>5.0000000000000001E-4</c:v>
                  </c:pt>
                  <c:pt idx="13">
                    <c:v>2.0999999999999999E-3</c:v>
                  </c:pt>
                  <c:pt idx="14">
                    <c:v>6.9999999999999999E-4</c:v>
                  </c:pt>
                  <c:pt idx="15">
                    <c:v>5.9999999999999995E-4</c:v>
                  </c:pt>
                  <c:pt idx="16">
                    <c:v>2.9999999999999997E-4</c:v>
                  </c:pt>
                  <c:pt idx="17">
                    <c:v>5.9999999999999995E-4</c:v>
                  </c:pt>
                  <c:pt idx="18">
                    <c:v>4.0000000000000001E-3</c:v>
                  </c:pt>
                  <c:pt idx="19">
                    <c:v>6.9999999999999999E-4</c:v>
                  </c:pt>
                  <c:pt idx="21">
                    <c:v>5.9999999999999995E-4</c:v>
                  </c:pt>
                  <c:pt idx="22">
                    <c:v>5.0000000000000001E-4</c:v>
                  </c:pt>
                  <c:pt idx="23">
                    <c:v>2.0000000000000001E-4</c:v>
                  </c:pt>
                  <c:pt idx="24">
                    <c:v>8.0000000000000004E-4</c:v>
                  </c:pt>
                  <c:pt idx="25">
                    <c:v>5.9999999999999995E-4</c:v>
                  </c:pt>
                  <c:pt idx="26">
                    <c:v>5.9999999999999995E-4</c:v>
                  </c:pt>
                  <c:pt idx="27">
                    <c:v>0</c:v>
                  </c:pt>
                  <c:pt idx="28">
                    <c:v>1E-4</c:v>
                  </c:pt>
                  <c:pt idx="29">
                    <c:v>0</c:v>
                  </c:pt>
                  <c:pt idx="30">
                    <c:v>1E-4</c:v>
                  </c:pt>
                  <c:pt idx="31">
                    <c:v>2.9999999999999997E-4</c:v>
                  </c:pt>
                  <c:pt idx="32">
                    <c:v>2.9999999999999997E-4</c:v>
                  </c:pt>
                  <c:pt idx="33">
                    <c:v>5.0000000000000001E-4</c:v>
                  </c:pt>
                  <c:pt idx="34">
                    <c:v>2.9999999999999997E-4</c:v>
                  </c:pt>
                  <c:pt idx="35">
                    <c:v>5.0000000000000001E-4</c:v>
                  </c:pt>
                  <c:pt idx="36">
                    <c:v>2.9999999999999997E-4</c:v>
                  </c:pt>
                  <c:pt idx="37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1'!$F$21:$F$990</c:f>
              <c:numCache>
                <c:formatCode>General</c:formatCode>
                <c:ptCount val="970"/>
                <c:pt idx="0">
                  <c:v>37</c:v>
                </c:pt>
                <c:pt idx="1">
                  <c:v>37</c:v>
                </c:pt>
                <c:pt idx="2">
                  <c:v>89</c:v>
                </c:pt>
                <c:pt idx="3">
                  <c:v>120.5</c:v>
                </c:pt>
                <c:pt idx="4">
                  <c:v>183.5</c:v>
                </c:pt>
                <c:pt idx="5">
                  <c:v>186</c:v>
                </c:pt>
                <c:pt idx="6">
                  <c:v>2161.5</c:v>
                </c:pt>
                <c:pt idx="7">
                  <c:v>2974</c:v>
                </c:pt>
                <c:pt idx="8">
                  <c:v>2974.5</c:v>
                </c:pt>
                <c:pt idx="9">
                  <c:v>2980</c:v>
                </c:pt>
                <c:pt idx="10">
                  <c:v>3005.5</c:v>
                </c:pt>
                <c:pt idx="11">
                  <c:v>3006</c:v>
                </c:pt>
                <c:pt idx="12">
                  <c:v>3040</c:v>
                </c:pt>
                <c:pt idx="13">
                  <c:v>3040.5</c:v>
                </c:pt>
                <c:pt idx="14">
                  <c:v>3142.5</c:v>
                </c:pt>
                <c:pt idx="15">
                  <c:v>3143</c:v>
                </c:pt>
                <c:pt idx="16">
                  <c:v>3151</c:v>
                </c:pt>
                <c:pt idx="17">
                  <c:v>4136.5</c:v>
                </c:pt>
                <c:pt idx="18">
                  <c:v>5149.5</c:v>
                </c:pt>
                <c:pt idx="19">
                  <c:v>5150</c:v>
                </c:pt>
                <c:pt idx="20">
                  <c:v>6346.5</c:v>
                </c:pt>
                <c:pt idx="21">
                  <c:v>7277</c:v>
                </c:pt>
                <c:pt idx="22">
                  <c:v>8376.5</c:v>
                </c:pt>
                <c:pt idx="23">
                  <c:v>9425.5</c:v>
                </c:pt>
                <c:pt idx="24">
                  <c:v>10430.5</c:v>
                </c:pt>
                <c:pt idx="25">
                  <c:v>10747</c:v>
                </c:pt>
                <c:pt idx="26">
                  <c:v>11886.5</c:v>
                </c:pt>
                <c:pt idx="27">
                  <c:v>12588</c:v>
                </c:pt>
                <c:pt idx="28">
                  <c:v>12588</c:v>
                </c:pt>
                <c:pt idx="29">
                  <c:v>13487.5</c:v>
                </c:pt>
                <c:pt idx="30">
                  <c:v>13487.5</c:v>
                </c:pt>
                <c:pt idx="31">
                  <c:v>15529</c:v>
                </c:pt>
                <c:pt idx="32">
                  <c:v>16911</c:v>
                </c:pt>
                <c:pt idx="33">
                  <c:v>16988.5</c:v>
                </c:pt>
                <c:pt idx="34">
                  <c:v>17804.5</c:v>
                </c:pt>
                <c:pt idx="35">
                  <c:v>19053</c:v>
                </c:pt>
                <c:pt idx="36">
                  <c:v>19055.5</c:v>
                </c:pt>
                <c:pt idx="37">
                  <c:v>19895.5</c:v>
                </c:pt>
              </c:numCache>
            </c:numRef>
          </c:xVal>
          <c:yVal>
            <c:numRef>
              <c:f>'Active 1'!$V$21:$V$990</c:f>
              <c:numCache>
                <c:formatCode>General</c:formatCode>
                <c:ptCount val="970"/>
                <c:pt idx="0">
                  <c:v>2.1893674925470511E-3</c:v>
                </c:pt>
                <c:pt idx="1">
                  <c:v>5.639367489066233E-3</c:v>
                </c:pt>
                <c:pt idx="2">
                  <c:v>2.4489605703786211E-3</c:v>
                </c:pt>
                <c:pt idx="3">
                  <c:v>6.6178969430274372E-3</c:v>
                </c:pt>
                <c:pt idx="4">
                  <c:v>1.0674442434686989E-2</c:v>
                </c:pt>
                <c:pt idx="5">
                  <c:v>-2.5316359144618656E-3</c:v>
                </c:pt>
                <c:pt idx="6">
                  <c:v>4.2429274592171162E-3</c:v>
                </c:pt>
                <c:pt idx="7">
                  <c:v>-3.2958210099744158E-3</c:v>
                </c:pt>
                <c:pt idx="8">
                  <c:v>4.6714144995269567E-4</c:v>
                </c:pt>
                <c:pt idx="9">
                  <c:v>1.5597211008240184E-3</c:v>
                </c:pt>
                <c:pt idx="10">
                  <c:v>2.5705959772716635E-3</c:v>
                </c:pt>
                <c:pt idx="11">
                  <c:v>-1.6644858836808258E-4</c:v>
                </c:pt>
                <c:pt idx="12">
                  <c:v>3.1425933821742922E-4</c:v>
                </c:pt>
                <c:pt idx="13">
                  <c:v>-5.1227929304760098E-3</c:v>
                </c:pt>
                <c:pt idx="14">
                  <c:v>1.9162155651669356E-3</c:v>
                </c:pt>
                <c:pt idx="15">
                  <c:v>7.9140456649651365E-5</c:v>
                </c:pt>
                <c:pt idx="16">
                  <c:v>1.8592355049443406E-4</c:v>
                </c:pt>
                <c:pt idx="17">
                  <c:v>1.1907423163724055E-3</c:v>
                </c:pt>
                <c:pt idx="18">
                  <c:v>-3.0103857499228642E-4</c:v>
                </c:pt>
                <c:pt idx="19">
                  <c:v>-1.7385611150449159E-3</c:v>
                </c:pt>
                <c:pt idx="20">
                  <c:v>-2.7492829345572116E-3</c:v>
                </c:pt>
                <c:pt idx="21">
                  <c:v>-1.1682571397637898E-3</c:v>
                </c:pt>
                <c:pt idx="22">
                  <c:v>-4.92669260321172E-4</c:v>
                </c:pt>
                <c:pt idx="23">
                  <c:v>1.6305275994635202E-3</c:v>
                </c:pt>
                <c:pt idx="24">
                  <c:v>-7.3089556578845305E-4</c:v>
                </c:pt>
                <c:pt idx="25">
                  <c:v>1.2498010537336582E-3</c:v>
                </c:pt>
                <c:pt idx="26">
                  <c:v>2.6026892804668078E-3</c:v>
                </c:pt>
                <c:pt idx="27">
                  <c:v>2.4176497883181269E-4</c:v>
                </c:pt>
                <c:pt idx="28">
                  <c:v>2.817649778213277E-4</c:v>
                </c:pt>
                <c:pt idx="29">
                  <c:v>-1.2248295626384534E-3</c:v>
                </c:pt>
                <c:pt idx="30">
                  <c:v>-1.2048295631436959E-3</c:v>
                </c:pt>
                <c:pt idx="31">
                  <c:v>-5.5778317313806142E-3</c:v>
                </c:pt>
                <c:pt idx="32">
                  <c:v>-9.971501799949864E-3</c:v>
                </c:pt>
                <c:pt idx="33">
                  <c:v>-1.1865241619896383E-2</c:v>
                </c:pt>
                <c:pt idx="34">
                  <c:v>-1.3667739294428799E-2</c:v>
                </c:pt>
                <c:pt idx="35">
                  <c:v>-2.3163489654596373E-2</c:v>
                </c:pt>
                <c:pt idx="36">
                  <c:v>-1.8896601561276455E-2</c:v>
                </c:pt>
                <c:pt idx="37">
                  <c:v>-2.5489877665271596E-2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7ACB-4008-90FD-13AB203142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10925176"/>
        <c:axId val="1"/>
      </c:scatterChart>
      <c:valAx>
        <c:axId val="610925176"/>
        <c:scaling>
          <c:orientation val="minMax"/>
          <c:min val="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981260647359452"/>
              <c:y val="0.8566694663167103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5.1107325383304938E-2"/>
              <c:y val="0.3733343832020997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610925176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50425894378194203"/>
          <c:y val="0.91333613298337712"/>
          <c:w val="0.11073253833049401"/>
          <c:h val="6.666701662292218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verticalDpi="0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3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EG CVn -- O-C Diagram</a:t>
            </a:r>
          </a:p>
        </c:rich>
      </c:tx>
      <c:layout>
        <c:manualLayout>
          <c:xMode val="edge"/>
          <c:yMode val="edge"/>
          <c:x val="0.37468381009335855"/>
          <c:y val="3.1963470319634701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6.962029619529779E-2"/>
          <c:y val="9.5890624756137535E-2"/>
          <c:w val="0.90000055627012232"/>
          <c:h val="0.77169121827558296"/>
        </c:manualLayout>
      </c:layout>
      <c:scatterChart>
        <c:scatterStyle val="lineMarker"/>
        <c:varyColors val="0"/>
        <c:ser>
          <c:idx val="0"/>
          <c:order val="0"/>
          <c:tx>
            <c:strRef>
              <c:f>Q_fit!$E$20</c:f>
              <c:strCache>
                <c:ptCount val="1"/>
                <c:pt idx="0">
                  <c:v>Y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xVal>
            <c:numRef>
              <c:f>Q_fit!$D$21:$D$48</c:f>
              <c:numCache>
                <c:formatCode>General</c:formatCode>
                <c:ptCount val="28"/>
                <c:pt idx="0">
                  <c:v>3.7000000000000002E-3</c:v>
                </c:pt>
                <c:pt idx="1">
                  <c:v>3.7000000000000002E-3</c:v>
                </c:pt>
                <c:pt idx="2">
                  <c:v>8.8999999999999999E-3</c:v>
                </c:pt>
                <c:pt idx="3">
                  <c:v>1.205E-2</c:v>
                </c:pt>
                <c:pt idx="4">
                  <c:v>1.8350000000000002E-2</c:v>
                </c:pt>
                <c:pt idx="5">
                  <c:v>0.21615000000000001</c:v>
                </c:pt>
                <c:pt idx="6">
                  <c:v>0.29744999999999999</c:v>
                </c:pt>
                <c:pt idx="7">
                  <c:v>0.29799999999999999</c:v>
                </c:pt>
                <c:pt idx="8">
                  <c:v>0.30054999999999998</c:v>
                </c:pt>
                <c:pt idx="9">
                  <c:v>0.30059999999999998</c:v>
                </c:pt>
                <c:pt idx="10">
                  <c:v>0.30399999999999999</c:v>
                </c:pt>
                <c:pt idx="11">
                  <c:v>0.31424999999999997</c:v>
                </c:pt>
                <c:pt idx="12">
                  <c:v>0.31430000000000002</c:v>
                </c:pt>
                <c:pt idx="13">
                  <c:v>0.31509999999999999</c:v>
                </c:pt>
                <c:pt idx="14">
                  <c:v>0.41365000000000002</c:v>
                </c:pt>
                <c:pt idx="15">
                  <c:v>0.51495000000000002</c:v>
                </c:pt>
                <c:pt idx="16">
                  <c:v>0.51500000000000001</c:v>
                </c:pt>
                <c:pt idx="17">
                  <c:v>0.63465000000000005</c:v>
                </c:pt>
                <c:pt idx="18">
                  <c:v>0.72770000000000001</c:v>
                </c:pt>
                <c:pt idx="19">
                  <c:v>0.83765000000000001</c:v>
                </c:pt>
                <c:pt idx="20">
                  <c:v>0.94255</c:v>
                </c:pt>
                <c:pt idx="21">
                  <c:v>1.04305</c:v>
                </c:pt>
                <c:pt idx="22">
                  <c:v>1.0747</c:v>
                </c:pt>
                <c:pt idx="23">
                  <c:v>1.18865</c:v>
                </c:pt>
                <c:pt idx="24">
                  <c:v>1.2587999999999999</c:v>
                </c:pt>
                <c:pt idx="25">
                  <c:v>1.3487499999999999</c:v>
                </c:pt>
                <c:pt idx="26">
                  <c:v>0</c:v>
                </c:pt>
                <c:pt idx="27">
                  <c:v>0</c:v>
                </c:pt>
              </c:numCache>
            </c:numRef>
          </c:xVal>
          <c:yVal>
            <c:numRef>
              <c:f>Q_fit!$E$21:$E$48</c:f>
              <c:numCache>
                <c:formatCode>General</c:formatCode>
                <c:ptCount val="28"/>
                <c:pt idx="0">
                  <c:v>-5.3769999940413982E-3</c:v>
                </c:pt>
                <c:pt idx="1">
                  <c:v>-1.9269999975222163E-3</c:v>
                </c:pt>
                <c:pt idx="2">
                  <c:v>-5.0250000058440492E-3</c:v>
                </c:pt>
                <c:pt idx="3">
                  <c:v>-7.9949999781092629E-4</c:v>
                </c:pt>
                <c:pt idx="4">
                  <c:v>3.3715000026859343E-3</c:v>
                </c:pt>
                <c:pt idx="5">
                  <c:v>7.3350000457139686E-4</c:v>
                </c:pt>
                <c:pt idx="6">
                  <c:v>1.049999991664663E-5</c:v>
                </c:pt>
                <c:pt idx="7">
                  <c:v>1.1200000008102506E-3</c:v>
                </c:pt>
                <c:pt idx="8">
                  <c:v>2.2095000022090971E-3</c:v>
                </c:pt>
                <c:pt idx="9">
                  <c:v>-5.2599999617086723E-4</c:v>
                </c:pt>
                <c:pt idx="10">
                  <c:v>6.0000005760230124E-5</c:v>
                </c:pt>
                <c:pt idx="11">
                  <c:v>1.9824999981210567E-3</c:v>
                </c:pt>
                <c:pt idx="12">
                  <c:v>1.4699999883305281E-4</c:v>
                </c:pt>
                <c:pt idx="13">
                  <c:v>2.789999998640269E-4</c:v>
                </c:pt>
                <c:pt idx="14">
                  <c:v>4.6084999994491227E-3</c:v>
                </c:pt>
                <c:pt idx="15">
                  <c:v>6.9855000037932768E-3</c:v>
                </c:pt>
                <c:pt idx="16">
                  <c:v>5.5500000016763806E-3</c:v>
                </c:pt>
                <c:pt idx="17">
                  <c:v>9.6984999981941655E-3</c:v>
                </c:pt>
                <c:pt idx="18">
                  <c:v>1.5733000000182074E-2</c:v>
                </c:pt>
                <c:pt idx="19">
                  <c:v>2.2168499999679625E-2</c:v>
                </c:pt>
                <c:pt idx="20">
                  <c:v>3.028949999861652E-2</c:v>
                </c:pt>
                <c:pt idx="21">
                  <c:v>3.4134500005166046E-2</c:v>
                </c:pt>
                <c:pt idx="22">
                  <c:v>3.8162999997439329E-2</c:v>
                </c:pt>
                <c:pt idx="23">
                  <c:v>4.7258499995223247E-2</c:v>
                </c:pt>
                <c:pt idx="24">
                  <c:v>4.9992000000202097E-2</c:v>
                </c:pt>
                <c:pt idx="25">
                  <c:v>5.5307499998889398E-2</c:v>
                </c:pt>
                <c:pt idx="26">
                  <c:v>0</c:v>
                </c:pt>
                <c:pt idx="2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59AD-460E-A9D2-EC96C1240D31}"/>
            </c:ext>
          </c:extLst>
        </c:ser>
        <c:ser>
          <c:idx val="1"/>
          <c:order val="1"/>
          <c:tx>
            <c:strRef>
              <c:f>Q_fit!$V$1</c:f>
              <c:strCache>
                <c:ptCount val="1"/>
                <c:pt idx="0">
                  <c:v>Q.Fit</c:v>
                </c:pt>
              </c:strCache>
            </c:strRef>
          </c:tx>
          <c:spPr>
            <a:ln w="3175">
              <a:solidFill>
                <a:srgbClr val="FF00FF"/>
              </a:solidFill>
              <a:prstDash val="solid"/>
            </a:ln>
          </c:spPr>
          <c:marker>
            <c:symbol val="none"/>
          </c:marker>
          <c:xVal>
            <c:numRef>
              <c:f>Q_fit!$U$2:$U$29</c:f>
              <c:numCache>
                <c:formatCode>General</c:formatCode>
                <c:ptCount val="28"/>
                <c:pt idx="0">
                  <c:v>0</c:v>
                </c:pt>
                <c:pt idx="1">
                  <c:v>0.05</c:v>
                </c:pt>
                <c:pt idx="2">
                  <c:v>0.1</c:v>
                </c:pt>
                <c:pt idx="3">
                  <c:v>0.15</c:v>
                </c:pt>
                <c:pt idx="4">
                  <c:v>0.2</c:v>
                </c:pt>
                <c:pt idx="5">
                  <c:v>0.25</c:v>
                </c:pt>
                <c:pt idx="6">
                  <c:v>0.3</c:v>
                </c:pt>
                <c:pt idx="7">
                  <c:v>0.35</c:v>
                </c:pt>
                <c:pt idx="8">
                  <c:v>0.4</c:v>
                </c:pt>
                <c:pt idx="9">
                  <c:v>0.45</c:v>
                </c:pt>
                <c:pt idx="10">
                  <c:v>0.5</c:v>
                </c:pt>
                <c:pt idx="11">
                  <c:v>0.55000000000000004</c:v>
                </c:pt>
                <c:pt idx="12">
                  <c:v>0.6</c:v>
                </c:pt>
                <c:pt idx="13">
                  <c:v>0.65</c:v>
                </c:pt>
                <c:pt idx="14">
                  <c:v>0.7</c:v>
                </c:pt>
                <c:pt idx="15">
                  <c:v>0.75</c:v>
                </c:pt>
                <c:pt idx="16">
                  <c:v>0.8</c:v>
                </c:pt>
                <c:pt idx="17">
                  <c:v>0.85</c:v>
                </c:pt>
                <c:pt idx="18">
                  <c:v>0.9</c:v>
                </c:pt>
                <c:pt idx="19">
                  <c:v>0.95</c:v>
                </c:pt>
                <c:pt idx="20">
                  <c:v>1</c:v>
                </c:pt>
                <c:pt idx="21">
                  <c:v>1.05</c:v>
                </c:pt>
                <c:pt idx="22">
                  <c:v>1.1000000000000001</c:v>
                </c:pt>
                <c:pt idx="23">
                  <c:v>1.1499999999999999</c:v>
                </c:pt>
                <c:pt idx="24">
                  <c:v>1.2</c:v>
                </c:pt>
                <c:pt idx="25">
                  <c:v>1.25</c:v>
                </c:pt>
                <c:pt idx="26">
                  <c:v>1.3</c:v>
                </c:pt>
                <c:pt idx="27">
                  <c:v>1.35</c:v>
                </c:pt>
              </c:numCache>
            </c:numRef>
          </c:xVal>
          <c:yVal>
            <c:numRef>
              <c:f>Q_fit!$V$2:$V$29</c:f>
              <c:numCache>
                <c:formatCode>General</c:formatCode>
                <c:ptCount val="28"/>
                <c:pt idx="0">
                  <c:v>-4.1280661373027452E-3</c:v>
                </c:pt>
                <c:pt idx="1">
                  <c:v>-3.7055046288431608E-3</c:v>
                </c:pt>
                <c:pt idx="2">
                  <c:v>-3.1387905724096598E-3</c:v>
                </c:pt>
                <c:pt idx="3">
                  <c:v>-2.4279239680022428E-3</c:v>
                </c:pt>
                <c:pt idx="4">
                  <c:v>-1.5729048156209095E-3</c:v>
                </c:pt>
                <c:pt idx="5">
                  <c:v>-5.737331152656604E-4</c:v>
                </c:pt>
                <c:pt idx="6">
                  <c:v>5.6959113306350459E-4</c:v>
                </c:pt>
                <c:pt idx="7">
                  <c:v>1.8570679293665863E-3</c:v>
                </c:pt>
                <c:pt idx="8">
                  <c:v>3.2886972736435862E-3</c:v>
                </c:pt>
                <c:pt idx="9">
                  <c:v>4.8644791658944992E-3</c:v>
                </c:pt>
                <c:pt idx="10">
                  <c:v>6.5844136061193291E-3</c:v>
                </c:pt>
                <c:pt idx="11">
                  <c:v>8.4485005943180785E-3</c:v>
                </c:pt>
                <c:pt idx="12">
                  <c:v>1.0456740130490739E-2</c:v>
                </c:pt>
                <c:pt idx="13">
                  <c:v>1.260913221463732E-2</c:v>
                </c:pt>
                <c:pt idx="14">
                  <c:v>1.4905676846757813E-2</c:v>
                </c:pt>
                <c:pt idx="15">
                  <c:v>1.7346374026852227E-2</c:v>
                </c:pt>
                <c:pt idx="16">
                  <c:v>1.9931223754920558E-2</c:v>
                </c:pt>
                <c:pt idx="17">
                  <c:v>2.2660226030962797E-2</c:v>
                </c:pt>
                <c:pt idx="18">
                  <c:v>2.5533380854978961E-2</c:v>
                </c:pt>
                <c:pt idx="19">
                  <c:v>2.8550688226969035E-2</c:v>
                </c:pt>
                <c:pt idx="20">
                  <c:v>3.1712148146933024E-2</c:v>
                </c:pt>
                <c:pt idx="21">
                  <c:v>3.5017760614870934E-2</c:v>
                </c:pt>
                <c:pt idx="22">
                  <c:v>3.8467525630782769E-2</c:v>
                </c:pt>
                <c:pt idx="23">
                  <c:v>4.2061443194668494E-2</c:v>
                </c:pt>
                <c:pt idx="24">
                  <c:v>4.5799513306528157E-2</c:v>
                </c:pt>
                <c:pt idx="25">
                  <c:v>4.9681735966361731E-2</c:v>
                </c:pt>
                <c:pt idx="26">
                  <c:v>5.370811117416923E-2</c:v>
                </c:pt>
                <c:pt idx="27">
                  <c:v>5.787863892995064E-2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59AD-460E-A9D2-EC96C1240D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31382632"/>
        <c:axId val="1"/>
      </c:scatterChart>
      <c:valAx>
        <c:axId val="431382632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  <c:min val="-0.01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431382632"/>
        <c:crosses val="autoZero"/>
        <c:crossBetween val="midCat"/>
      </c:valAx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wMode val="edge"/>
          <c:hMode val="edge"/>
          <c:x val="0.45316482275158643"/>
          <c:y val="0.93607521662531912"/>
          <c:w val="0.58354470248181001"/>
          <c:h val="0.98173731708194012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71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3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EG CVn -- O-C Diagram</a:t>
            </a:r>
          </a:p>
        </c:rich>
      </c:tx>
      <c:layout>
        <c:manualLayout>
          <c:xMode val="edge"/>
          <c:yMode val="edge"/>
          <c:x val="0.37468381009335855"/>
          <c:y val="3.1963470319634701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6.962029619529779E-2"/>
          <c:y val="9.5890624756137535E-2"/>
          <c:w val="0.90000055627012232"/>
          <c:h val="0.77169121827558296"/>
        </c:manualLayout>
      </c:layout>
      <c:scatterChart>
        <c:scatterStyle val="lineMarker"/>
        <c:varyColors val="0"/>
        <c:ser>
          <c:idx val="0"/>
          <c:order val="0"/>
          <c:tx>
            <c:strRef>
              <c:f>'Q_fit (2)'!$E$20</c:f>
              <c:strCache>
                <c:ptCount val="1"/>
                <c:pt idx="0">
                  <c:v>Y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xVal>
            <c:numRef>
              <c:f>'Q_fit (2)'!$D$21:$D$48</c:f>
              <c:numCache>
                <c:formatCode>General</c:formatCode>
                <c:ptCount val="28"/>
                <c:pt idx="0">
                  <c:v>3.7000000000000002E-3</c:v>
                </c:pt>
                <c:pt idx="1">
                  <c:v>3.7000000000000002E-3</c:v>
                </c:pt>
                <c:pt idx="2">
                  <c:v>8.8999999999999999E-3</c:v>
                </c:pt>
                <c:pt idx="3">
                  <c:v>1.205E-2</c:v>
                </c:pt>
                <c:pt idx="4">
                  <c:v>1.8350000000000002E-2</c:v>
                </c:pt>
                <c:pt idx="5">
                  <c:v>1.8599999999999998E-2</c:v>
                </c:pt>
                <c:pt idx="6">
                  <c:v>0.21615000000000001</c:v>
                </c:pt>
                <c:pt idx="7">
                  <c:v>0.2974</c:v>
                </c:pt>
                <c:pt idx="8">
                  <c:v>0.29744999999999999</c:v>
                </c:pt>
                <c:pt idx="9">
                  <c:v>0.29799999999999999</c:v>
                </c:pt>
                <c:pt idx="10">
                  <c:v>0.30054999999999998</c:v>
                </c:pt>
                <c:pt idx="11">
                  <c:v>0.30059999999999998</c:v>
                </c:pt>
                <c:pt idx="12">
                  <c:v>0.30399999999999999</c:v>
                </c:pt>
                <c:pt idx="13">
                  <c:v>0.30404999999999999</c:v>
                </c:pt>
                <c:pt idx="14">
                  <c:v>0.31424999999999997</c:v>
                </c:pt>
                <c:pt idx="15">
                  <c:v>0.31430000000000002</c:v>
                </c:pt>
                <c:pt idx="16">
                  <c:v>0.31509999999999999</c:v>
                </c:pt>
                <c:pt idx="17">
                  <c:v>0.41365000000000002</c:v>
                </c:pt>
                <c:pt idx="18">
                  <c:v>0.51495000000000002</c:v>
                </c:pt>
                <c:pt idx="19">
                  <c:v>0.51500000000000001</c:v>
                </c:pt>
                <c:pt idx="20">
                  <c:v>0.63465000000000005</c:v>
                </c:pt>
                <c:pt idx="21">
                  <c:v>0.72770000000000001</c:v>
                </c:pt>
                <c:pt idx="22">
                  <c:v>0.83765000000000001</c:v>
                </c:pt>
                <c:pt idx="23">
                  <c:v>0.94255</c:v>
                </c:pt>
                <c:pt idx="24">
                  <c:v>1.04305</c:v>
                </c:pt>
                <c:pt idx="25">
                  <c:v>1.0747</c:v>
                </c:pt>
                <c:pt idx="26">
                  <c:v>1.18865</c:v>
                </c:pt>
                <c:pt idx="27">
                  <c:v>1.2587999999999999</c:v>
                </c:pt>
              </c:numCache>
            </c:numRef>
          </c:xVal>
          <c:yVal>
            <c:numRef>
              <c:f>'Q_fit (2)'!$E$21:$E$48</c:f>
              <c:numCache>
                <c:formatCode>General</c:formatCode>
                <c:ptCount val="28"/>
                <c:pt idx="0">
                  <c:v>-5.3769999940413982E-3</c:v>
                </c:pt>
                <c:pt idx="1">
                  <c:v>-1.9269999975222163E-3</c:v>
                </c:pt>
                <c:pt idx="2">
                  <c:v>-5.0250000058440492E-3</c:v>
                </c:pt>
                <c:pt idx="3">
                  <c:v>-7.9949999781092629E-4</c:v>
                </c:pt>
                <c:pt idx="4">
                  <c:v>3.3715000026859343E-3</c:v>
                </c:pt>
                <c:pt idx="5">
                  <c:v>-9.8299999954178929E-3</c:v>
                </c:pt>
                <c:pt idx="6">
                  <c:v>1.4335000014398247E-3</c:v>
                </c:pt>
                <c:pt idx="7">
                  <c:v>-3.7540000048466027E-3</c:v>
                </c:pt>
                <c:pt idx="8">
                  <c:v>1.049999991664663E-5</c:v>
                </c:pt>
                <c:pt idx="9">
                  <c:v>1.1200000008102506E-3</c:v>
                </c:pt>
                <c:pt idx="10">
                  <c:v>2.2095000022090971E-3</c:v>
                </c:pt>
                <c:pt idx="11">
                  <c:v>-5.2599999617086723E-4</c:v>
                </c:pt>
                <c:pt idx="12">
                  <c:v>6.0000005760230124E-5</c:v>
                </c:pt>
                <c:pt idx="13">
                  <c:v>-5.375500004447531E-3</c:v>
                </c:pt>
                <c:pt idx="14">
                  <c:v>1.9824999981210567E-3</c:v>
                </c:pt>
                <c:pt idx="15">
                  <c:v>1.4699999883305281E-4</c:v>
                </c:pt>
                <c:pt idx="16">
                  <c:v>2.789999998640269E-4</c:v>
                </c:pt>
                <c:pt idx="17">
                  <c:v>4.6084999994491227E-3</c:v>
                </c:pt>
                <c:pt idx="18">
                  <c:v>6.9855000037932768E-3</c:v>
                </c:pt>
                <c:pt idx="19">
                  <c:v>5.5500000016763806E-3</c:v>
                </c:pt>
                <c:pt idx="20">
                  <c:v>9.6984999981941655E-3</c:v>
                </c:pt>
                <c:pt idx="21">
                  <c:v>1.5733000000182074E-2</c:v>
                </c:pt>
                <c:pt idx="22">
                  <c:v>2.2168499999679625E-2</c:v>
                </c:pt>
                <c:pt idx="23">
                  <c:v>3.028949999861652E-2</c:v>
                </c:pt>
                <c:pt idx="24">
                  <c:v>3.4134500005166046E-2</c:v>
                </c:pt>
                <c:pt idx="25">
                  <c:v>3.8162999997439329E-2</c:v>
                </c:pt>
                <c:pt idx="26">
                  <c:v>4.7258499995223247E-2</c:v>
                </c:pt>
                <c:pt idx="27">
                  <c:v>4.9952000001212582E-2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1402-459B-B2E5-EB7960201FF9}"/>
            </c:ext>
          </c:extLst>
        </c:ser>
        <c:ser>
          <c:idx val="1"/>
          <c:order val="1"/>
          <c:tx>
            <c:strRef>
              <c:f>'Q_fit (2)'!$V$1</c:f>
              <c:strCache>
                <c:ptCount val="1"/>
                <c:pt idx="0">
                  <c:v>Q.Fit</c:v>
                </c:pt>
              </c:strCache>
            </c:strRef>
          </c:tx>
          <c:spPr>
            <a:ln w="3175">
              <a:solidFill>
                <a:srgbClr val="FF00FF"/>
              </a:solidFill>
              <a:prstDash val="solid"/>
            </a:ln>
          </c:spPr>
          <c:marker>
            <c:symbol val="none"/>
          </c:marker>
          <c:xVal>
            <c:numRef>
              <c:f>'Q_fit (2)'!$U$2:$U$29</c:f>
              <c:numCache>
                <c:formatCode>General</c:formatCode>
                <c:ptCount val="28"/>
                <c:pt idx="0">
                  <c:v>0</c:v>
                </c:pt>
                <c:pt idx="1">
                  <c:v>0.05</c:v>
                </c:pt>
                <c:pt idx="2">
                  <c:v>0.1</c:v>
                </c:pt>
                <c:pt idx="3">
                  <c:v>0.15</c:v>
                </c:pt>
                <c:pt idx="4">
                  <c:v>0.2</c:v>
                </c:pt>
                <c:pt idx="5">
                  <c:v>0.25</c:v>
                </c:pt>
                <c:pt idx="6">
                  <c:v>0.3</c:v>
                </c:pt>
                <c:pt idx="7">
                  <c:v>0.35</c:v>
                </c:pt>
                <c:pt idx="8">
                  <c:v>0.4</c:v>
                </c:pt>
                <c:pt idx="9">
                  <c:v>0.45</c:v>
                </c:pt>
                <c:pt idx="10">
                  <c:v>0.5</c:v>
                </c:pt>
                <c:pt idx="11">
                  <c:v>0.55000000000000004</c:v>
                </c:pt>
                <c:pt idx="12">
                  <c:v>0.6</c:v>
                </c:pt>
                <c:pt idx="13">
                  <c:v>0.65</c:v>
                </c:pt>
                <c:pt idx="14">
                  <c:v>0.7</c:v>
                </c:pt>
                <c:pt idx="15">
                  <c:v>0.75</c:v>
                </c:pt>
                <c:pt idx="16">
                  <c:v>0.8</c:v>
                </c:pt>
                <c:pt idx="17">
                  <c:v>0.85</c:v>
                </c:pt>
                <c:pt idx="18">
                  <c:v>0.9</c:v>
                </c:pt>
                <c:pt idx="19">
                  <c:v>0.95</c:v>
                </c:pt>
                <c:pt idx="20">
                  <c:v>1</c:v>
                </c:pt>
                <c:pt idx="21">
                  <c:v>1.05</c:v>
                </c:pt>
                <c:pt idx="22">
                  <c:v>1.1000000000000001</c:v>
                </c:pt>
                <c:pt idx="23">
                  <c:v>1.1499999999999999</c:v>
                </c:pt>
                <c:pt idx="24">
                  <c:v>1.2</c:v>
                </c:pt>
                <c:pt idx="25">
                  <c:v>1.25</c:v>
                </c:pt>
                <c:pt idx="26">
                  <c:v>1.3</c:v>
                </c:pt>
                <c:pt idx="27">
                  <c:v>1.35</c:v>
                </c:pt>
              </c:numCache>
            </c:numRef>
          </c:xVal>
          <c:yVal>
            <c:numRef>
              <c:f>'Q_fit (2)'!$V$2:$V$29</c:f>
              <c:numCache>
                <c:formatCode>General</c:formatCode>
                <c:ptCount val="28"/>
                <c:pt idx="0">
                  <c:v>-3.7524922614928713E-3</c:v>
                </c:pt>
                <c:pt idx="1">
                  <c:v>-3.3214797059927274E-3</c:v>
                </c:pt>
                <c:pt idx="2">
                  <c:v>-2.7500386942498523E-3</c:v>
                </c:pt>
                <c:pt idx="3">
                  <c:v>-2.0381692262642455E-3</c:v>
                </c:pt>
                <c:pt idx="4">
                  <c:v>-1.1858713020359069E-3</c:v>
                </c:pt>
                <c:pt idx="5">
                  <c:v>-1.9314492156483672E-4</c:v>
                </c:pt>
                <c:pt idx="6">
                  <c:v>9.4000991514896475E-4</c:v>
                </c:pt>
                <c:pt idx="7">
                  <c:v>2.2135932081054979E-3</c:v>
                </c:pt>
                <c:pt idx="8">
                  <c:v>3.6276049573047641E-3</c:v>
                </c:pt>
                <c:pt idx="9">
                  <c:v>5.1820451627467611E-3</c:v>
                </c:pt>
                <c:pt idx="10">
                  <c:v>6.8769138244314885E-3</c:v>
                </c:pt>
                <c:pt idx="11">
                  <c:v>8.7122109423589493E-3</c:v>
                </c:pt>
                <c:pt idx="12">
                  <c:v>1.0687936516529139E-2</c:v>
                </c:pt>
                <c:pt idx="13">
                  <c:v>1.2804090546942065E-2</c:v>
                </c:pt>
                <c:pt idx="14">
                  <c:v>1.5060673033597715E-2</c:v>
                </c:pt>
                <c:pt idx="15">
                  <c:v>1.7457683976496104E-2</c:v>
                </c:pt>
                <c:pt idx="16">
                  <c:v>1.9995123375637226E-2</c:v>
                </c:pt>
                <c:pt idx="17">
                  <c:v>2.267299123102107E-2</c:v>
                </c:pt>
                <c:pt idx="18">
                  <c:v>2.5491287542647657E-2</c:v>
                </c:pt>
                <c:pt idx="19">
                  <c:v>2.8450012310516967E-2</c:v>
                </c:pt>
                <c:pt idx="20">
                  <c:v>3.1549165534629012E-2</c:v>
                </c:pt>
                <c:pt idx="21">
                  <c:v>3.478874721498379E-2</c:v>
                </c:pt>
                <c:pt idx="22">
                  <c:v>3.8168757351581303E-2</c:v>
                </c:pt>
                <c:pt idx="23">
                  <c:v>4.1689195944421525E-2</c:v>
                </c:pt>
                <c:pt idx="24">
                  <c:v>4.5350062993504504E-2</c:v>
                </c:pt>
                <c:pt idx="25">
                  <c:v>4.9151358498830212E-2</c:v>
                </c:pt>
                <c:pt idx="26">
                  <c:v>5.309308246039865E-2</c:v>
                </c:pt>
                <c:pt idx="27">
                  <c:v>5.7175234878209809E-2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1402-459B-B2E5-EB7960201FF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31385152"/>
        <c:axId val="1"/>
      </c:scatterChart>
      <c:valAx>
        <c:axId val="431385152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  <c:min val="-0.01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431385152"/>
        <c:crosses val="autoZero"/>
        <c:crossBetween val="midCat"/>
      </c:valAx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wMode val="edge"/>
          <c:hMode val="edge"/>
          <c:x val="0.45316482275158643"/>
          <c:y val="0.93607521662531912"/>
          <c:w val="0.58354470248181001"/>
          <c:h val="0.98173731708194012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71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5.xml"/><Relationship Id="rId2" Type="http://schemas.openxmlformats.org/officeDocument/2006/relationships/chart" Target="../charts/chart4.xml"/><Relationship Id="rId1" Type="http://schemas.openxmlformats.org/officeDocument/2006/relationships/chart" Target="../charts/chart3.xml"/><Relationship Id="rId4" Type="http://schemas.openxmlformats.org/officeDocument/2006/relationships/chart" Target="../charts/chart6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8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247650</xdr:colOff>
      <xdr:row>0</xdr:row>
      <xdr:rowOff>0</xdr:rowOff>
    </xdr:from>
    <xdr:to>
      <xdr:col>20</xdr:col>
      <xdr:colOff>476250</xdr:colOff>
      <xdr:row>17</xdr:row>
      <xdr:rowOff>142875</xdr:rowOff>
    </xdr:to>
    <xdr:graphicFrame macro="">
      <xdr:nvGraphicFramePr>
        <xdr:cNvPr id="50190" name="Chart 1">
          <a:extLst>
            <a:ext uri="{FF2B5EF4-FFF2-40B4-BE49-F238E27FC236}">
              <a16:creationId xmlns:a16="http://schemas.microsoft.com/office/drawing/2014/main" id="{AB3494C8-37A7-0125-9408-95C6935E512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28</xdr:col>
      <xdr:colOff>447675</xdr:colOff>
      <xdr:row>7</xdr:row>
      <xdr:rowOff>9525</xdr:rowOff>
    </xdr:from>
    <xdr:to>
      <xdr:col>36</xdr:col>
      <xdr:colOff>142875</xdr:colOff>
      <xdr:row>25</xdr:row>
      <xdr:rowOff>0</xdr:rowOff>
    </xdr:to>
    <xdr:graphicFrame macro="">
      <xdr:nvGraphicFramePr>
        <xdr:cNvPr id="50191" name="Chart 2">
          <a:extLst>
            <a:ext uri="{FF2B5EF4-FFF2-40B4-BE49-F238E27FC236}">
              <a16:creationId xmlns:a16="http://schemas.microsoft.com/office/drawing/2014/main" id="{41C4820D-EA45-41FE-72D4-FEF4BA48BF1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123825</xdr:colOff>
      <xdr:row>21</xdr:row>
      <xdr:rowOff>95249</xdr:rowOff>
    </xdr:from>
    <xdr:to>
      <xdr:col>10</xdr:col>
      <xdr:colOff>381000</xdr:colOff>
      <xdr:row>43</xdr:row>
      <xdr:rowOff>0</xdr:rowOff>
    </xdr:to>
    <xdr:graphicFrame macro="">
      <xdr:nvGraphicFramePr>
        <xdr:cNvPr id="2" name="Chart 7">
          <a:extLst>
            <a:ext uri="{FF2B5EF4-FFF2-40B4-BE49-F238E27FC236}">
              <a16:creationId xmlns:a16="http://schemas.microsoft.com/office/drawing/2014/main" id="{0B62834E-7CB5-D575-28F9-8D2859628B54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47625</xdr:colOff>
      <xdr:row>0</xdr:row>
      <xdr:rowOff>95250</xdr:rowOff>
    </xdr:from>
    <xdr:to>
      <xdr:col>10</xdr:col>
      <xdr:colOff>400050</xdr:colOff>
      <xdr:row>21</xdr:row>
      <xdr:rowOff>114300</xdr:rowOff>
    </xdr:to>
    <xdr:graphicFrame macro="">
      <xdr:nvGraphicFramePr>
        <xdr:cNvPr id="3" name="Chart 3">
          <a:extLst>
            <a:ext uri="{FF2B5EF4-FFF2-40B4-BE49-F238E27FC236}">
              <a16:creationId xmlns:a16="http://schemas.microsoft.com/office/drawing/2014/main" id="{ADBE18D1-117F-DB0E-E646-FE341BA4AD32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11</xdr:col>
      <xdr:colOff>152400</xdr:colOff>
      <xdr:row>0</xdr:row>
      <xdr:rowOff>95249</xdr:rowOff>
    </xdr:from>
    <xdr:to>
      <xdr:col>20</xdr:col>
      <xdr:colOff>104775</xdr:colOff>
      <xdr:row>20</xdr:row>
      <xdr:rowOff>123824</xdr:rowOff>
    </xdr:to>
    <xdr:graphicFrame macro="">
      <xdr:nvGraphicFramePr>
        <xdr:cNvPr id="4" name="Chart 6">
          <a:extLst>
            <a:ext uri="{FF2B5EF4-FFF2-40B4-BE49-F238E27FC236}">
              <a16:creationId xmlns:a16="http://schemas.microsoft.com/office/drawing/2014/main" id="{C378C248-3559-6113-2FED-DEB0325F536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11</xdr:col>
      <xdr:colOff>57150</xdr:colOff>
      <xdr:row>22</xdr:row>
      <xdr:rowOff>47625</xdr:rowOff>
    </xdr:from>
    <xdr:to>
      <xdr:col>20</xdr:col>
      <xdr:colOff>161925</xdr:colOff>
      <xdr:row>39</xdr:row>
      <xdr:rowOff>152400</xdr:rowOff>
    </xdr:to>
    <xdr:graphicFrame macro="">
      <xdr:nvGraphicFramePr>
        <xdr:cNvPr id="5" name="Chart 5">
          <a:extLst>
            <a:ext uri="{FF2B5EF4-FFF2-40B4-BE49-F238E27FC236}">
              <a16:creationId xmlns:a16="http://schemas.microsoft.com/office/drawing/2014/main" id="{501109BF-84E5-96BA-A923-2A1F8E52CCD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666750</xdr:colOff>
      <xdr:row>0</xdr:row>
      <xdr:rowOff>0</xdr:rowOff>
    </xdr:from>
    <xdr:to>
      <xdr:col>18</xdr:col>
      <xdr:colOff>447675</xdr:colOff>
      <xdr:row>25</xdr:row>
      <xdr:rowOff>0</xdr:rowOff>
    </xdr:to>
    <xdr:graphicFrame macro="">
      <xdr:nvGraphicFramePr>
        <xdr:cNvPr id="52228" name="Chart 1">
          <a:extLst>
            <a:ext uri="{FF2B5EF4-FFF2-40B4-BE49-F238E27FC236}">
              <a16:creationId xmlns:a16="http://schemas.microsoft.com/office/drawing/2014/main" id="{05235180-5C64-AD4A-002D-F3EC967EDD8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590550</xdr:colOff>
      <xdr:row>0</xdr:row>
      <xdr:rowOff>0</xdr:rowOff>
    </xdr:from>
    <xdr:to>
      <xdr:col>19</xdr:col>
      <xdr:colOff>476250</xdr:colOff>
      <xdr:row>25</xdr:row>
      <xdr:rowOff>0</xdr:rowOff>
    </xdr:to>
    <xdr:graphicFrame macro="">
      <xdr:nvGraphicFramePr>
        <xdr:cNvPr id="54275" name="Chart 1">
          <a:extLst>
            <a:ext uri="{FF2B5EF4-FFF2-40B4-BE49-F238E27FC236}">
              <a16:creationId xmlns:a16="http://schemas.microsoft.com/office/drawing/2014/main" id="{A8469D62-7CB2-1DB2-2595-51C11F2F13E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vsolj.cetus-net.org/bulletin.html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hyperlink" Target="http://var.astro.cz/ocgat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2"/>
  </sheetPr>
  <dimension ref="A1:Y216"/>
  <sheetViews>
    <sheetView tabSelected="1" workbookViewId="0">
      <pane xSplit="13" ySplit="22" topLeftCell="N41" activePane="bottomRight" state="frozen"/>
      <selection pane="topRight" activeCell="N1" sqref="N1"/>
      <selection pane="bottomLeft" activeCell="A23" sqref="A23"/>
      <selection pane="bottomRight" activeCell="E9" sqref="E9"/>
    </sheetView>
  </sheetViews>
  <sheetFormatPr defaultColWidth="10.28515625" defaultRowHeight="12.75"/>
  <cols>
    <col min="1" max="1" width="14.42578125" customWidth="1"/>
    <col min="2" max="2" width="5.140625" customWidth="1"/>
    <col min="3" max="3" width="11.85546875" customWidth="1"/>
    <col min="4" max="4" width="10.85546875" customWidth="1"/>
    <col min="5" max="5" width="13.140625" bestFit="1" customWidth="1"/>
    <col min="6" max="6" width="16" customWidth="1"/>
    <col min="7" max="7" width="8.140625" customWidth="1"/>
    <col min="8" max="10" width="8.5703125" customWidth="1"/>
    <col min="11" max="11" width="8.5703125" style="130" customWidth="1"/>
    <col min="12" max="14" width="8.5703125" customWidth="1"/>
    <col min="15" max="15" width="8" customWidth="1"/>
    <col min="16" max="16" width="7.7109375" customWidth="1"/>
    <col min="17" max="17" width="9.85546875" customWidth="1"/>
  </cols>
  <sheetData>
    <row r="1" spans="1:25" ht="21" thickBot="1">
      <c r="A1" s="6" t="s">
        <v>38</v>
      </c>
      <c r="B1" s="4"/>
      <c r="C1" s="4"/>
      <c r="E1" s="4"/>
      <c r="F1" s="4"/>
      <c r="X1" s="2" t="s">
        <v>9</v>
      </c>
      <c r="Y1" s="3" t="s">
        <v>20</v>
      </c>
    </row>
    <row r="2" spans="1:25" s="63" customFormat="1" ht="12.95" customHeight="1">
      <c r="A2" s="63" t="s">
        <v>23</v>
      </c>
      <c r="B2" s="64" t="s">
        <v>33</v>
      </c>
      <c r="C2" s="64"/>
      <c r="D2" s="63" t="s">
        <v>29</v>
      </c>
      <c r="E2" s="64"/>
      <c r="F2" s="64"/>
      <c r="K2" s="131"/>
      <c r="X2" s="63">
        <v>0</v>
      </c>
      <c r="Y2" s="63">
        <f>+D$11+D$12*X2+D$13*X2^2</f>
        <v>-7.6313844354872476E-3</v>
      </c>
    </row>
    <row r="3" spans="1:25" s="63" customFormat="1" ht="12.95" customHeight="1" thickBot="1">
      <c r="K3" s="131"/>
      <c r="X3" s="63">
        <v>500</v>
      </c>
      <c r="Y3" s="63">
        <f t="shared" ref="Y3:Y29" si="0">+D$11+D$12*X3+D$13*X3^2</f>
        <v>-6.7011677775053492E-3</v>
      </c>
    </row>
    <row r="4" spans="1:25" s="63" customFormat="1" ht="12.95" customHeight="1" thickBot="1">
      <c r="A4" s="65" t="s">
        <v>0</v>
      </c>
      <c r="C4" s="66" t="s">
        <v>28</v>
      </c>
      <c r="D4" s="67" t="s">
        <v>28</v>
      </c>
      <c r="K4" s="131"/>
      <c r="X4" s="63">
        <v>1000</v>
      </c>
      <c r="Y4" s="63">
        <f t="shared" si="0"/>
        <v>-5.6594840775567538E-3</v>
      </c>
    </row>
    <row r="5" spans="1:25" s="63" customFormat="1" ht="12.95" customHeight="1">
      <c r="A5" s="68" t="s">
        <v>135</v>
      </c>
      <c r="C5" s="69">
        <v>-9.5</v>
      </c>
      <c r="D5" s="63" t="s">
        <v>136</v>
      </c>
      <c r="K5" s="131"/>
      <c r="X5" s="63">
        <v>1500</v>
      </c>
      <c r="Y5" s="63">
        <f t="shared" si="0"/>
        <v>-4.5063333356414595E-3</v>
      </c>
    </row>
    <row r="6" spans="1:25" s="63" customFormat="1" ht="12.95" customHeight="1">
      <c r="A6" s="65" t="s">
        <v>1</v>
      </c>
      <c r="K6" s="131"/>
      <c r="X6" s="63">
        <v>2000</v>
      </c>
      <c r="Y6" s="63">
        <f t="shared" si="0"/>
        <v>-3.241715551759468E-3</v>
      </c>
    </row>
    <row r="7" spans="1:25" s="63" customFormat="1" ht="12.95" customHeight="1">
      <c r="A7" s="64" t="s">
        <v>2</v>
      </c>
      <c r="B7" s="64"/>
      <c r="C7" s="64">
        <v>51246.781999999999</v>
      </c>
      <c r="K7" s="131"/>
      <c r="X7" s="63">
        <v>2500</v>
      </c>
      <c r="Y7" s="63">
        <f t="shared" si="0"/>
        <v>-1.8656307259107788E-3</v>
      </c>
    </row>
    <row r="8" spans="1:25" s="63" customFormat="1" ht="12.95" customHeight="1">
      <c r="A8" s="64" t="s">
        <v>3</v>
      </c>
      <c r="B8" s="64"/>
      <c r="C8" s="63">
        <v>0.349271</v>
      </c>
      <c r="D8" s="63">
        <v>0.349271</v>
      </c>
      <c r="K8" s="131"/>
      <c r="X8" s="63">
        <v>3000</v>
      </c>
      <c r="Y8" s="63">
        <f t="shared" si="0"/>
        <v>-3.7807885809539076E-4</v>
      </c>
    </row>
    <row r="9" spans="1:25" s="63" customFormat="1" ht="12.95" customHeight="1">
      <c r="A9" s="68" t="s">
        <v>42</v>
      </c>
      <c r="B9" s="70">
        <v>45</v>
      </c>
      <c r="C9" s="68" t="str">
        <f>"F"&amp;B9</f>
        <v>F45</v>
      </c>
      <c r="D9" s="68" t="str">
        <f>"G"&amp;B9</f>
        <v>G45</v>
      </c>
      <c r="K9" s="131"/>
      <c r="X9" s="63">
        <v>3500</v>
      </c>
      <c r="Y9" s="63">
        <f t="shared" si="0"/>
        <v>1.2209400516866938E-3</v>
      </c>
    </row>
    <row r="10" spans="1:25" s="63" customFormat="1" ht="12.95" customHeight="1" thickBot="1">
      <c r="C10" s="71" t="s">
        <v>18</v>
      </c>
      <c r="D10" s="71" t="s">
        <v>19</v>
      </c>
      <c r="K10" s="131"/>
      <c r="X10" s="63">
        <v>4000</v>
      </c>
      <c r="Y10" s="63">
        <f t="shared" si="0"/>
        <v>2.9314260034354776E-3</v>
      </c>
    </row>
    <row r="11" spans="1:25" s="63" customFormat="1" ht="12.95" customHeight="1">
      <c r="A11" s="63" t="s">
        <v>14</v>
      </c>
      <c r="C11" s="72">
        <f ca="1">INTERCEPT(INDIRECT(D9):G1002,INDIRECT(C9):$F1002)</f>
        <v>-2.2455085716667017E-2</v>
      </c>
      <c r="D11" s="73">
        <f>+E11*F11</f>
        <v>-7.6313844354872476E-3</v>
      </c>
      <c r="E11" s="74">
        <v>-7.6313844354872476E-3</v>
      </c>
      <c r="F11" s="63">
        <v>1</v>
      </c>
      <c r="K11" s="131"/>
      <c r="R11" s="63">
        <v>-1.1938938445457748E-3</v>
      </c>
      <c r="X11" s="63">
        <v>4500</v>
      </c>
      <c r="Y11" s="63">
        <f t="shared" si="0"/>
        <v>4.753378997150959E-3</v>
      </c>
    </row>
    <row r="12" spans="1:25" s="63" customFormat="1" ht="12.95" customHeight="1">
      <c r="A12" s="63" t="s">
        <v>15</v>
      </c>
      <c r="C12" s="72">
        <f ca="1">SLOPE(INDIRECT(D9):G1002,INDIRECT(C9):$F1002)</f>
        <v>5.7214908860355351E-6</v>
      </c>
      <c r="D12" s="73">
        <f>+E12*F12</f>
        <v>1.748966273997098E-6</v>
      </c>
      <c r="E12" s="75">
        <v>1.748966273997098E-2</v>
      </c>
      <c r="F12" s="63">
        <v>1E-4</v>
      </c>
      <c r="K12" s="131"/>
      <c r="R12" s="63">
        <v>-5.5464828979122629E-3</v>
      </c>
      <c r="X12" s="63">
        <v>5000</v>
      </c>
      <c r="Y12" s="63">
        <f t="shared" si="0"/>
        <v>6.6867990328331375E-3</v>
      </c>
    </row>
    <row r="13" spans="1:25" s="63" customFormat="1" ht="12.95" customHeight="1" thickBot="1">
      <c r="A13" s="63" t="s">
        <v>17</v>
      </c>
      <c r="C13" s="73" t="s">
        <v>12</v>
      </c>
      <c r="D13" s="73">
        <f>+E13*F13</f>
        <v>2.2293408393339581E-10</v>
      </c>
      <c r="E13" s="76">
        <v>2.229340839333958E-2</v>
      </c>
      <c r="F13" s="63">
        <v>1E-8</v>
      </c>
      <c r="K13" s="131"/>
      <c r="R13" s="63">
        <v>3.9107542939046655E-2</v>
      </c>
      <c r="X13" s="63">
        <v>5500</v>
      </c>
      <c r="Y13" s="63">
        <f t="shared" si="0"/>
        <v>8.7316861104820148E-3</v>
      </c>
    </row>
    <row r="14" spans="1:25" s="63" customFormat="1" ht="12.95" customHeight="1">
      <c r="A14" s="63" t="s">
        <v>22</v>
      </c>
      <c r="D14" s="63">
        <f>2*D13*365.24/C8</f>
        <v>4.6625368161589994E-7</v>
      </c>
      <c r="E14" s="63">
        <f>SUM(T21:T987)</f>
        <v>3.3241745504110926E-3</v>
      </c>
      <c r="K14" s="131"/>
      <c r="R14" s="63">
        <v>2.5280945884706083E-5</v>
      </c>
      <c r="X14" s="63">
        <v>6000</v>
      </c>
      <c r="Y14" s="63">
        <f t="shared" si="0"/>
        <v>1.0888040230097592E-2</v>
      </c>
    </row>
    <row r="15" spans="1:25" s="63" customFormat="1" ht="12.95" customHeight="1">
      <c r="A15" s="77" t="s">
        <v>16</v>
      </c>
      <c r="C15" s="78">
        <f ca="1">(C7+C11)+(C8+C12)*INT(MAX(F21:F3530))</f>
        <v>58195.619918975462</v>
      </c>
      <c r="D15" s="79">
        <f>+C7+INT(MAX(F21:F1585))*C8+D11+D12*INT(MAX(F21:F4020))+D13*INT(MAX(F21:F4047)^2)</f>
        <v>58195.643953503131</v>
      </c>
      <c r="E15" s="72" t="s">
        <v>137</v>
      </c>
      <c r="F15" s="69">
        <v>1</v>
      </c>
      <c r="K15" s="131"/>
      <c r="X15" s="63">
        <v>6500</v>
      </c>
      <c r="Y15" s="63">
        <f t="shared" si="0"/>
        <v>1.3155861391679863E-2</v>
      </c>
    </row>
    <row r="16" spans="1:25" s="63" customFormat="1" ht="12.95" customHeight="1">
      <c r="A16" s="65" t="s">
        <v>4</v>
      </c>
      <c r="C16" s="80">
        <f ca="1">+C8+C12</f>
        <v>0.34927672149088601</v>
      </c>
      <c r="D16" s="81">
        <f>+C8+D12+2*D13*MAX(F21:F117)</f>
        <v>0.34928161973640776</v>
      </c>
      <c r="E16" s="72" t="s">
        <v>138</v>
      </c>
      <c r="F16" s="82">
        <f ca="1">NOW()+15018.5+$C$5/24</f>
        <v>60339.743423495369</v>
      </c>
      <c r="K16" s="131"/>
      <c r="X16" s="63">
        <v>7000</v>
      </c>
      <c r="Y16" s="63">
        <f t="shared" si="0"/>
        <v>1.5535149595228833E-2</v>
      </c>
    </row>
    <row r="17" spans="1:25" s="63" customFormat="1" ht="12.95" customHeight="1" thickBot="1">
      <c r="A17" s="72" t="s">
        <v>34</v>
      </c>
      <c r="C17" s="63">
        <f>COUNT(C21:C2188)</f>
        <v>38</v>
      </c>
      <c r="E17" s="72" t="s">
        <v>139</v>
      </c>
      <c r="F17" s="82">
        <f ca="1">ROUND(2*(F16-$C$7)/$C$8,0)/2+F15</f>
        <v>26035</v>
      </c>
      <c r="K17" s="131"/>
      <c r="X17" s="63">
        <v>7500</v>
      </c>
      <c r="Y17" s="63">
        <f t="shared" si="0"/>
        <v>1.8025904840744504E-2</v>
      </c>
    </row>
    <row r="18" spans="1:25" s="63" customFormat="1" ht="12.95" customHeight="1" thickTop="1" thickBot="1">
      <c r="A18" s="65" t="s">
        <v>142</v>
      </c>
      <c r="C18" s="83">
        <f ca="1">+C15</f>
        <v>58195.619918975462</v>
      </c>
      <c r="D18" s="84">
        <f ca="1">C16</f>
        <v>0.34927672149088601</v>
      </c>
      <c r="E18" s="72" t="s">
        <v>140</v>
      </c>
      <c r="F18" s="79">
        <f ca="1">ROUND(2*(F16-$C$15)/$C$16,0)/2+F15</f>
        <v>6140</v>
      </c>
      <c r="K18" s="131"/>
      <c r="X18" s="63">
        <v>8000</v>
      </c>
      <c r="Y18" s="63">
        <f t="shared" si="0"/>
        <v>2.062812712822687E-2</v>
      </c>
    </row>
    <row r="19" spans="1:25" s="63" customFormat="1" ht="12.95" customHeight="1" thickBot="1">
      <c r="A19" s="65" t="s">
        <v>143</v>
      </c>
      <c r="C19" s="85">
        <f>+D15</f>
        <v>58195.643953503131</v>
      </c>
      <c r="D19" s="86">
        <f>+D16</f>
        <v>0.34928161973640776</v>
      </c>
      <c r="E19" s="72" t="s">
        <v>141</v>
      </c>
      <c r="F19" s="87">
        <f ca="1">+$C$15+$C$16*F18-15018.5-$C$5/24</f>
        <v>45322.074822262839</v>
      </c>
      <c r="K19" s="131"/>
      <c r="X19" s="63">
        <v>8500</v>
      </c>
      <c r="Y19" s="63">
        <f t="shared" si="0"/>
        <v>2.3341816457675933E-2</v>
      </c>
    </row>
    <row r="20" spans="1:25" s="63" customFormat="1" ht="12.95" customHeight="1" thickBot="1">
      <c r="A20" s="71" t="s">
        <v>5</v>
      </c>
      <c r="B20" s="71" t="s">
        <v>6</v>
      </c>
      <c r="C20" s="71" t="s">
        <v>7</v>
      </c>
      <c r="D20" s="71" t="s">
        <v>11</v>
      </c>
      <c r="E20" s="71" t="s">
        <v>8</v>
      </c>
      <c r="F20" s="71" t="s">
        <v>9</v>
      </c>
      <c r="G20" s="71" t="s">
        <v>10</v>
      </c>
      <c r="H20" s="88" t="s">
        <v>153</v>
      </c>
      <c r="I20" s="88" t="s">
        <v>149</v>
      </c>
      <c r="J20" s="88" t="s">
        <v>152</v>
      </c>
      <c r="K20" s="132" t="s">
        <v>151</v>
      </c>
      <c r="L20" s="88" t="s">
        <v>172</v>
      </c>
      <c r="M20" s="88" t="s">
        <v>173</v>
      </c>
      <c r="N20" s="88" t="s">
        <v>24</v>
      </c>
      <c r="O20" s="88" t="s">
        <v>21</v>
      </c>
      <c r="P20" s="89" t="s">
        <v>20</v>
      </c>
      <c r="Q20" s="71" t="s">
        <v>13</v>
      </c>
      <c r="R20" s="90" t="s">
        <v>115</v>
      </c>
      <c r="S20" s="90" t="s">
        <v>116</v>
      </c>
      <c r="T20" s="90" t="s">
        <v>117</v>
      </c>
      <c r="U20" s="91" t="s">
        <v>134</v>
      </c>
      <c r="V20" s="90" t="s">
        <v>146</v>
      </c>
      <c r="X20" s="63">
        <v>9000</v>
      </c>
      <c r="Y20" s="63">
        <f t="shared" si="0"/>
        <v>2.6166972829091695E-2</v>
      </c>
    </row>
    <row r="21" spans="1:25" s="63" customFormat="1" ht="12.95" customHeight="1">
      <c r="A21" s="64" t="s">
        <v>25</v>
      </c>
      <c r="B21" s="92" t="s">
        <v>26</v>
      </c>
      <c r="C21" s="93">
        <v>51259.699650000002</v>
      </c>
      <c r="D21" s="93"/>
      <c r="E21" s="63">
        <f t="shared" ref="E21:E43" si="1">+(C21-C$7)/C$8</f>
        <v>36.984605077441444</v>
      </c>
      <c r="F21" s="63">
        <f t="shared" ref="F21:F43" si="2">ROUND(2*E21,0)/2</f>
        <v>37</v>
      </c>
      <c r="G21" s="63">
        <f t="shared" ref="G21:G43" si="3">C21-($C$7+$C$8*$F21)</f>
        <v>-5.3769999940413982E-3</v>
      </c>
      <c r="H21" s="63">
        <f>G21</f>
        <v>-5.3769999940413982E-3</v>
      </c>
      <c r="K21" s="131"/>
      <c r="P21" s="63">
        <f t="shared" ref="P21:P43" si="4">+D$11+D$12*F21+D$13*F21^2</f>
        <v>-7.5663674865884493E-3</v>
      </c>
      <c r="Q21" s="94">
        <f t="shared" ref="Q21:Q43" si="5">+C21-15018.5</f>
        <v>36241.199650000002</v>
      </c>
      <c r="R21" s="63">
        <f t="shared" ref="R21:R43" si="6">+(P21-G21)^2</f>
        <v>4.7933300174217617E-6</v>
      </c>
      <c r="S21" s="63">
        <v>0.1</v>
      </c>
      <c r="T21" s="63">
        <f t="shared" ref="T21:T43" si="7">+S21*R21</f>
        <v>4.7933300174217617E-7</v>
      </c>
      <c r="V21" s="63">
        <f t="shared" ref="V21:V43" si="8">G21-P21</f>
        <v>2.1893674925470511E-3</v>
      </c>
      <c r="X21" s="63">
        <v>9500</v>
      </c>
      <c r="Y21" s="63">
        <f t="shared" si="0"/>
        <v>2.9103596242474154E-2</v>
      </c>
    </row>
    <row r="22" spans="1:25" s="63" customFormat="1" ht="12.95" customHeight="1">
      <c r="A22" s="64" t="s">
        <v>31</v>
      </c>
      <c r="B22" s="95" t="s">
        <v>26</v>
      </c>
      <c r="C22" s="96">
        <v>51259.703099999999</v>
      </c>
      <c r="D22" s="93">
        <v>6.0000000000000001E-3</v>
      </c>
      <c r="E22" s="63">
        <f t="shared" si="1"/>
        <v>36.994482794161463</v>
      </c>
      <c r="F22" s="63">
        <f t="shared" si="2"/>
        <v>37</v>
      </c>
      <c r="G22" s="63">
        <f t="shared" si="3"/>
        <v>-1.9269999975222163E-3</v>
      </c>
      <c r="K22" s="131">
        <f>+G22</f>
        <v>-1.9269999975222163E-3</v>
      </c>
      <c r="P22" s="63">
        <f t="shared" si="4"/>
        <v>-7.5663674865884493E-3</v>
      </c>
      <c r="Q22" s="94">
        <f t="shared" si="5"/>
        <v>36241.203099999999</v>
      </c>
      <c r="R22" s="63">
        <f t="shared" si="6"/>
        <v>3.1802465676737187E-5</v>
      </c>
      <c r="S22" s="63">
        <v>0.1</v>
      </c>
      <c r="T22" s="63">
        <f t="shared" si="7"/>
        <v>3.1802465676737187E-6</v>
      </c>
      <c r="V22" s="63">
        <f t="shared" si="8"/>
        <v>5.639367489066233E-3</v>
      </c>
      <c r="X22" s="63">
        <v>10000</v>
      </c>
      <c r="Y22" s="63">
        <f t="shared" si="0"/>
        <v>3.2151686697823312E-2</v>
      </c>
    </row>
    <row r="23" spans="1:25" s="63" customFormat="1" ht="12.95" customHeight="1">
      <c r="A23" s="64" t="s">
        <v>25</v>
      </c>
      <c r="B23" s="92" t="s">
        <v>26</v>
      </c>
      <c r="C23" s="93">
        <v>51277.862093999996</v>
      </c>
      <c r="D23" s="93"/>
      <c r="E23" s="63">
        <f t="shared" si="1"/>
        <v>88.98561289084175</v>
      </c>
      <c r="F23" s="63">
        <f t="shared" si="2"/>
        <v>89</v>
      </c>
      <c r="G23" s="63">
        <f t="shared" si="3"/>
        <v>-5.0250000058440492E-3</v>
      </c>
      <c r="H23" s="63">
        <f>G23</f>
        <v>-5.0250000058440492E-3</v>
      </c>
      <c r="K23" s="131"/>
      <c r="P23" s="63">
        <f t="shared" si="4"/>
        <v>-7.4739605762226703E-3</v>
      </c>
      <c r="Q23" s="94">
        <f t="shared" si="5"/>
        <v>36259.362093999996</v>
      </c>
      <c r="R23" s="63">
        <f t="shared" si="6"/>
        <v>5.9974078752691814E-6</v>
      </c>
      <c r="S23" s="63">
        <v>0.1</v>
      </c>
      <c r="T23" s="63">
        <f t="shared" si="7"/>
        <v>5.9974078752691822E-7</v>
      </c>
      <c r="V23" s="63">
        <f t="shared" si="8"/>
        <v>2.4489605703786211E-3</v>
      </c>
      <c r="X23" s="63">
        <v>10500</v>
      </c>
      <c r="Y23" s="63">
        <f t="shared" si="0"/>
        <v>3.5311244195139174E-2</v>
      </c>
    </row>
    <row r="24" spans="1:25" s="63" customFormat="1" ht="12.95" customHeight="1">
      <c r="A24" s="64" t="s">
        <v>25</v>
      </c>
      <c r="B24" s="92" t="s">
        <v>27</v>
      </c>
      <c r="C24" s="93">
        <v>51288.868355999999</v>
      </c>
      <c r="D24" s="93"/>
      <c r="E24" s="63">
        <f t="shared" si="1"/>
        <v>120.49771094651373</v>
      </c>
      <c r="F24" s="63">
        <f t="shared" si="2"/>
        <v>120.5</v>
      </c>
      <c r="G24" s="63">
        <f t="shared" si="3"/>
        <v>-7.9949999781092629E-4</v>
      </c>
      <c r="H24" s="63">
        <f>G24</f>
        <v>-7.9949999781092629E-4</v>
      </c>
      <c r="K24" s="131"/>
      <c r="P24" s="63">
        <f t="shared" si="4"/>
        <v>-7.4173969408383635E-3</v>
      </c>
      <c r="Q24" s="94">
        <f t="shared" si="5"/>
        <v>36270.368355999999</v>
      </c>
      <c r="R24" s="63">
        <f t="shared" si="6"/>
        <v>4.3796559948531897E-5</v>
      </c>
      <c r="S24" s="63">
        <v>0.1</v>
      </c>
      <c r="T24" s="63">
        <f t="shared" si="7"/>
        <v>4.37965599485319E-6</v>
      </c>
      <c r="V24" s="63">
        <f t="shared" si="8"/>
        <v>6.6178969430274372E-3</v>
      </c>
      <c r="X24" s="63">
        <v>11000</v>
      </c>
      <c r="Y24" s="63">
        <f t="shared" si="0"/>
        <v>3.8582268734421721E-2</v>
      </c>
    </row>
    <row r="25" spans="1:25" s="63" customFormat="1" ht="12.95" customHeight="1">
      <c r="A25" s="64" t="s">
        <v>31</v>
      </c>
      <c r="B25" s="97" t="s">
        <v>27</v>
      </c>
      <c r="C25" s="98">
        <v>51310.876600000003</v>
      </c>
      <c r="D25" s="99">
        <v>1.8E-3</v>
      </c>
      <c r="E25" s="63">
        <f t="shared" si="1"/>
        <v>183.50965296289698</v>
      </c>
      <c r="F25" s="63">
        <f t="shared" si="2"/>
        <v>183.5</v>
      </c>
      <c r="G25" s="63">
        <f t="shared" si="3"/>
        <v>3.3715000026859343E-3</v>
      </c>
      <c r="K25" s="131">
        <f>+G25</f>
        <v>3.3715000026859343E-3</v>
      </c>
      <c r="P25" s="63">
        <f t="shared" si="4"/>
        <v>-7.3029424320010545E-3</v>
      </c>
      <c r="Q25" s="94">
        <f t="shared" si="5"/>
        <v>36292.376600000003</v>
      </c>
      <c r="R25" s="63">
        <f t="shared" si="6"/>
        <v>1.1394372129144629E-4</v>
      </c>
      <c r="S25" s="63">
        <v>0.1</v>
      </c>
      <c r="T25" s="63">
        <f t="shared" si="7"/>
        <v>1.1394372129144631E-5</v>
      </c>
      <c r="V25" s="63">
        <f t="shared" si="8"/>
        <v>1.0674442434686989E-2</v>
      </c>
      <c r="X25" s="63">
        <v>11500</v>
      </c>
      <c r="Y25" s="63">
        <f t="shared" si="0"/>
        <v>4.1964760315670979E-2</v>
      </c>
    </row>
    <row r="26" spans="1:25" s="63" customFormat="1" ht="12.95" customHeight="1">
      <c r="A26" s="64" t="s">
        <v>25</v>
      </c>
      <c r="B26" s="73" t="s">
        <v>26</v>
      </c>
      <c r="C26" s="99">
        <v>51311.736576000003</v>
      </c>
      <c r="D26" s="100"/>
      <c r="E26" s="63">
        <f t="shared" si="1"/>
        <v>185.97185566509594</v>
      </c>
      <c r="F26" s="63">
        <f t="shared" si="2"/>
        <v>186</v>
      </c>
      <c r="G26" s="63">
        <f t="shared" si="3"/>
        <v>-9.8299999954178929E-3</v>
      </c>
      <c r="H26" s="63">
        <f>G26</f>
        <v>-9.8299999954178929E-3</v>
      </c>
      <c r="K26" s="131"/>
      <c r="P26" s="63">
        <f t="shared" si="4"/>
        <v>-7.2983640809560274E-3</v>
      </c>
      <c r="Q26" s="94">
        <f t="shared" si="5"/>
        <v>36293.236576000003</v>
      </c>
      <c r="R26" s="63">
        <f t="shared" si="6"/>
        <v>6.4091804033931662E-6</v>
      </c>
      <c r="S26" s="63">
        <v>0.1</v>
      </c>
      <c r="T26" s="63">
        <f t="shared" si="7"/>
        <v>6.4091804033931662E-7</v>
      </c>
      <c r="V26" s="63">
        <f t="shared" si="8"/>
        <v>-2.5316359144618656E-3</v>
      </c>
      <c r="X26" s="63">
        <v>12500</v>
      </c>
      <c r="Y26" s="63">
        <f t="shared" si="0"/>
        <v>4.9064144604069569E-2</v>
      </c>
    </row>
    <row r="27" spans="1:25" s="63" customFormat="1" ht="12.95" customHeight="1">
      <c r="A27" s="101" t="s">
        <v>30</v>
      </c>
      <c r="B27" s="102" t="s">
        <v>27</v>
      </c>
      <c r="C27" s="11">
        <v>52001.7327</v>
      </c>
      <c r="D27" s="11">
        <v>2.0000000000000001E-4</v>
      </c>
      <c r="E27" s="63">
        <f t="shared" si="1"/>
        <v>2161.5041042628827</v>
      </c>
      <c r="F27" s="63">
        <f t="shared" si="2"/>
        <v>2161.5</v>
      </c>
      <c r="G27" s="63">
        <f t="shared" si="3"/>
        <v>1.4335000014398247E-3</v>
      </c>
      <c r="K27" s="131">
        <f t="shared" ref="K27:K37" si="9">+G27</f>
        <v>1.4335000014398247E-3</v>
      </c>
      <c r="P27" s="63">
        <f t="shared" si="4"/>
        <v>-2.8094274577772915E-3</v>
      </c>
      <c r="Q27" s="94">
        <f t="shared" si="5"/>
        <v>36983.2327</v>
      </c>
      <c r="R27" s="63">
        <f t="shared" si="6"/>
        <v>1.8002433424178612E-5</v>
      </c>
      <c r="S27" s="63">
        <v>1</v>
      </c>
      <c r="T27" s="63">
        <f t="shared" si="7"/>
        <v>1.8002433424178612E-5</v>
      </c>
      <c r="V27" s="63">
        <f t="shared" si="8"/>
        <v>4.2429274592171162E-3</v>
      </c>
      <c r="X27" s="63">
        <v>13000</v>
      </c>
      <c r="Y27" s="63">
        <f t="shared" si="0"/>
        <v>5.2781037311218915E-2</v>
      </c>
    </row>
    <row r="28" spans="1:25" s="63" customFormat="1" ht="12.95" customHeight="1">
      <c r="A28" s="103" t="s">
        <v>31</v>
      </c>
      <c r="B28" s="97" t="s">
        <v>26</v>
      </c>
      <c r="C28" s="98">
        <v>52285.510199999997</v>
      </c>
      <c r="D28" s="104">
        <v>1.1999999999999999E-3</v>
      </c>
      <c r="E28" s="63">
        <f t="shared" si="1"/>
        <v>2973.9892518989486</v>
      </c>
      <c r="F28" s="63">
        <f t="shared" si="2"/>
        <v>2974</v>
      </c>
      <c r="G28" s="63">
        <f t="shared" si="3"/>
        <v>-3.7540000048466027E-3</v>
      </c>
      <c r="K28" s="131">
        <f t="shared" si="9"/>
        <v>-3.7540000048466027E-3</v>
      </c>
      <c r="P28" s="63">
        <f t="shared" si="4"/>
        <v>-4.5817899487218686E-4</v>
      </c>
      <c r="Q28" s="94">
        <f t="shared" si="5"/>
        <v>37267.010199999997</v>
      </c>
      <c r="R28" s="63">
        <f t="shared" si="6"/>
        <v>1.0862436129788778E-5</v>
      </c>
      <c r="S28" s="79">
        <v>0.1</v>
      </c>
      <c r="T28" s="63">
        <f t="shared" si="7"/>
        <v>1.0862436129788777E-6</v>
      </c>
      <c r="V28" s="63">
        <f t="shared" si="8"/>
        <v>-3.2958210099744158E-3</v>
      </c>
      <c r="X28" s="63">
        <v>13500</v>
      </c>
      <c r="Y28" s="63">
        <f t="shared" si="0"/>
        <v>5.6609397060334965E-2</v>
      </c>
    </row>
    <row r="29" spans="1:25" s="63" customFormat="1" ht="12.95" customHeight="1">
      <c r="A29" s="103" t="s">
        <v>31</v>
      </c>
      <c r="B29" s="97" t="s">
        <v>27</v>
      </c>
      <c r="C29" s="98">
        <v>52285.688600000001</v>
      </c>
      <c r="D29" s="99">
        <v>4.0000000000000002E-4</v>
      </c>
      <c r="E29" s="63">
        <f t="shared" si="1"/>
        <v>2974.500030062622</v>
      </c>
      <c r="F29" s="63">
        <f t="shared" si="2"/>
        <v>2974.5</v>
      </c>
      <c r="G29" s="63">
        <f t="shared" si="3"/>
        <v>1.049999991664663E-5</v>
      </c>
      <c r="K29" s="131">
        <f t="shared" si="9"/>
        <v>1.049999991664663E-5</v>
      </c>
      <c r="P29" s="63">
        <f t="shared" si="4"/>
        <v>-4.5664145003604904E-4</v>
      </c>
      <c r="Q29" s="94">
        <f t="shared" si="5"/>
        <v>37267.188600000001</v>
      </c>
      <c r="R29" s="63">
        <f t="shared" si="6"/>
        <v>2.1822113426390687E-7</v>
      </c>
      <c r="S29" s="79">
        <v>0.1</v>
      </c>
      <c r="T29" s="63">
        <f t="shared" si="7"/>
        <v>2.1822113426390689E-8</v>
      </c>
      <c r="V29" s="63">
        <f t="shared" si="8"/>
        <v>4.6714144995269567E-4</v>
      </c>
      <c r="X29" s="63">
        <v>14000</v>
      </c>
      <c r="Y29" s="63">
        <f t="shared" si="0"/>
        <v>6.0549223851417699E-2</v>
      </c>
    </row>
    <row r="30" spans="1:25" s="63" customFormat="1" ht="12.95" customHeight="1">
      <c r="A30" s="103" t="s">
        <v>31</v>
      </c>
      <c r="B30" s="97" t="s">
        <v>26</v>
      </c>
      <c r="C30" s="98">
        <v>52287.610699999997</v>
      </c>
      <c r="D30" s="99">
        <v>5.9999999999999995E-4</v>
      </c>
      <c r="E30" s="63">
        <f t="shared" si="1"/>
        <v>2980.0032066790491</v>
      </c>
      <c r="F30" s="63">
        <f t="shared" si="2"/>
        <v>2980</v>
      </c>
      <c r="G30" s="63">
        <f t="shared" si="3"/>
        <v>1.1200000008102506E-3</v>
      </c>
      <c r="K30" s="131">
        <f t="shared" si="9"/>
        <v>1.1200000008102506E-3</v>
      </c>
      <c r="P30" s="63">
        <f t="shared" si="4"/>
        <v>-4.3972110001376779E-4</v>
      </c>
      <c r="Q30" s="94">
        <f t="shared" si="5"/>
        <v>37269.110699999997</v>
      </c>
      <c r="R30" s="63">
        <f t="shared" si="6"/>
        <v>2.4327299123556879E-6</v>
      </c>
      <c r="S30" s="79">
        <v>0.1</v>
      </c>
      <c r="T30" s="63">
        <f t="shared" si="7"/>
        <v>2.4327299123556879E-7</v>
      </c>
      <c r="V30" s="63">
        <f t="shared" si="8"/>
        <v>1.5597211008240184E-3</v>
      </c>
    </row>
    <row r="31" spans="1:25" s="63" customFormat="1" ht="12.95" customHeight="1">
      <c r="A31" s="103" t="s">
        <v>31</v>
      </c>
      <c r="B31" s="97" t="s">
        <v>27</v>
      </c>
      <c r="C31" s="98">
        <v>52296.518199999999</v>
      </c>
      <c r="D31" s="99">
        <v>1.1000000000000001E-3</v>
      </c>
      <c r="E31" s="63">
        <f t="shared" si="1"/>
        <v>3005.506326033365</v>
      </c>
      <c r="F31" s="63">
        <f t="shared" si="2"/>
        <v>3005.5</v>
      </c>
      <c r="G31" s="63">
        <f t="shared" si="3"/>
        <v>2.2095000022090971E-3</v>
      </c>
      <c r="K31" s="131">
        <f t="shared" si="9"/>
        <v>2.2095000022090971E-3</v>
      </c>
      <c r="P31" s="63">
        <f t="shared" si="4"/>
        <v>-3.6109597506256636E-4</v>
      </c>
      <c r="Q31" s="94">
        <f t="shared" si="5"/>
        <v>37278.018199999999</v>
      </c>
      <c r="R31" s="63">
        <f t="shared" si="6"/>
        <v>6.6079636783652591E-6</v>
      </c>
      <c r="S31" s="79">
        <v>0.1</v>
      </c>
      <c r="T31" s="63">
        <f t="shared" si="7"/>
        <v>6.6079636783652597E-7</v>
      </c>
      <c r="V31" s="63">
        <f t="shared" si="8"/>
        <v>2.5705959772716635E-3</v>
      </c>
    </row>
    <row r="32" spans="1:25" s="63" customFormat="1" ht="12.95" customHeight="1">
      <c r="A32" s="103" t="s">
        <v>31</v>
      </c>
      <c r="B32" s="97" t="s">
        <v>26</v>
      </c>
      <c r="C32" s="98">
        <v>52296.6901</v>
      </c>
      <c r="D32" s="99">
        <v>8.0000000000000004E-4</v>
      </c>
      <c r="E32" s="63">
        <f t="shared" si="1"/>
        <v>3005.9984940060885</v>
      </c>
      <c r="F32" s="63">
        <f t="shared" si="2"/>
        <v>3006</v>
      </c>
      <c r="G32" s="63">
        <f t="shared" si="3"/>
        <v>-5.2599999617086723E-4</v>
      </c>
      <c r="K32" s="131">
        <f t="shared" si="9"/>
        <v>-5.2599999617086723E-4</v>
      </c>
      <c r="P32" s="63">
        <f t="shared" si="4"/>
        <v>-3.5955140780278465E-4</v>
      </c>
      <c r="Q32" s="94">
        <f t="shared" si="5"/>
        <v>37278.1901</v>
      </c>
      <c r="R32" s="63">
        <f t="shared" si="6"/>
        <v>2.7705132569727398E-8</v>
      </c>
      <c r="S32" s="79">
        <v>0.1</v>
      </c>
      <c r="T32" s="63">
        <f t="shared" si="7"/>
        <v>2.77051325697274E-9</v>
      </c>
      <c r="V32" s="63">
        <f t="shared" si="8"/>
        <v>-1.6644858836808258E-4</v>
      </c>
    </row>
    <row r="33" spans="1:22" s="63" customFormat="1" ht="12.95" customHeight="1">
      <c r="A33" s="103" t="s">
        <v>31</v>
      </c>
      <c r="B33" s="97" t="s">
        <v>26</v>
      </c>
      <c r="C33" s="98">
        <v>52308.565900000001</v>
      </c>
      <c r="D33" s="99">
        <v>5.0000000000000001E-4</v>
      </c>
      <c r="E33" s="63">
        <f t="shared" si="1"/>
        <v>3040.0001717863843</v>
      </c>
      <c r="F33" s="63">
        <f t="shared" si="2"/>
        <v>3040</v>
      </c>
      <c r="G33" s="63">
        <f t="shared" si="3"/>
        <v>6.0000005760230124E-5</v>
      </c>
      <c r="K33" s="131">
        <f t="shared" si="9"/>
        <v>6.0000005760230124E-5</v>
      </c>
      <c r="P33" s="63">
        <f t="shared" si="4"/>
        <v>-2.5425933245719909E-4</v>
      </c>
      <c r="Q33" s="94">
        <f t="shared" si="5"/>
        <v>37290.065900000001</v>
      </c>
      <c r="R33" s="63">
        <f t="shared" si="6"/>
        <v>9.8758931656856573E-8</v>
      </c>
      <c r="S33" s="79">
        <v>0.1</v>
      </c>
      <c r="T33" s="63">
        <f t="shared" si="7"/>
        <v>9.8758931656856573E-9</v>
      </c>
      <c r="V33" s="63">
        <f t="shared" si="8"/>
        <v>3.1425933821742922E-4</v>
      </c>
    </row>
    <row r="34" spans="1:22" s="63" customFormat="1" ht="12.95" customHeight="1">
      <c r="A34" s="103" t="s">
        <v>31</v>
      </c>
      <c r="B34" s="97" t="s">
        <v>27</v>
      </c>
      <c r="C34" s="98">
        <v>52308.735099999998</v>
      </c>
      <c r="D34" s="99">
        <v>2.0999999999999999E-3</v>
      </c>
      <c r="E34" s="63">
        <f t="shared" si="1"/>
        <v>3040.4846093720889</v>
      </c>
      <c r="F34" s="63">
        <f t="shared" si="2"/>
        <v>3040.5</v>
      </c>
      <c r="G34" s="63">
        <f t="shared" si="3"/>
        <v>-5.375500004447531E-3</v>
      </c>
      <c r="K34" s="131">
        <f t="shared" si="9"/>
        <v>-5.375500004447531E-3</v>
      </c>
      <c r="P34" s="63">
        <f t="shared" si="4"/>
        <v>-2.5270707397152163E-4</v>
      </c>
      <c r="Q34" s="94">
        <f t="shared" si="5"/>
        <v>37290.235099999998</v>
      </c>
      <c r="R34" s="63">
        <f t="shared" si="6"/>
        <v>2.6243007408534983E-5</v>
      </c>
      <c r="S34" s="79">
        <v>0.1</v>
      </c>
      <c r="T34" s="63">
        <f t="shared" si="7"/>
        <v>2.6243007408534985E-6</v>
      </c>
      <c r="V34" s="63">
        <f t="shared" si="8"/>
        <v>-5.1227929304760098E-3</v>
      </c>
    </row>
    <row r="35" spans="1:22" s="63" customFormat="1" ht="12.95" customHeight="1">
      <c r="A35" s="79" t="s">
        <v>31</v>
      </c>
      <c r="B35" s="97" t="s">
        <v>27</v>
      </c>
      <c r="C35" s="98">
        <v>52344.3681</v>
      </c>
      <c r="D35" s="99">
        <v>6.9999999999999999E-4</v>
      </c>
      <c r="E35" s="63">
        <f t="shared" si="1"/>
        <v>3142.5056761082383</v>
      </c>
      <c r="F35" s="63">
        <f t="shared" si="2"/>
        <v>3142.5</v>
      </c>
      <c r="G35" s="63">
        <f t="shared" si="3"/>
        <v>1.9824999981210567E-3</v>
      </c>
      <c r="K35" s="131">
        <f t="shared" si="9"/>
        <v>1.9824999981210567E-3</v>
      </c>
      <c r="P35" s="63">
        <f t="shared" si="4"/>
        <v>6.6284432954121127E-5</v>
      </c>
      <c r="Q35" s="94">
        <f t="shared" si="5"/>
        <v>37325.8681</v>
      </c>
      <c r="R35" s="63">
        <f t="shared" si="6"/>
        <v>3.6718820921880381E-6</v>
      </c>
      <c r="S35" s="79">
        <v>0.1</v>
      </c>
      <c r="T35" s="63">
        <f t="shared" si="7"/>
        <v>3.6718820921880381E-7</v>
      </c>
      <c r="V35" s="63">
        <f t="shared" si="8"/>
        <v>1.9162155651669356E-3</v>
      </c>
    </row>
    <row r="36" spans="1:22" s="63" customFormat="1" ht="12.95" customHeight="1">
      <c r="A36" s="79" t="s">
        <v>31</v>
      </c>
      <c r="B36" s="97" t="s">
        <v>26</v>
      </c>
      <c r="C36" s="98">
        <v>52344.5409</v>
      </c>
      <c r="D36" s="99">
        <v>5.9999999999999995E-4</v>
      </c>
      <c r="E36" s="63">
        <f t="shared" si="1"/>
        <v>3143.0004208766281</v>
      </c>
      <c r="F36" s="63">
        <f t="shared" si="2"/>
        <v>3143</v>
      </c>
      <c r="G36" s="63">
        <f t="shared" si="3"/>
        <v>1.4699999883305281E-4</v>
      </c>
      <c r="K36" s="131">
        <f t="shared" si="9"/>
        <v>1.4699999883305281E-4</v>
      </c>
      <c r="P36" s="63">
        <f t="shared" si="4"/>
        <v>6.7859542183401449E-5</v>
      </c>
      <c r="Q36" s="94">
        <f t="shared" si="5"/>
        <v>37326.0409</v>
      </c>
      <c r="R36" s="63">
        <f t="shared" si="6"/>
        <v>6.2632118787153468E-9</v>
      </c>
      <c r="S36" s="79">
        <v>0.1</v>
      </c>
      <c r="T36" s="63">
        <f t="shared" si="7"/>
        <v>6.2632118787153472E-10</v>
      </c>
      <c r="V36" s="63">
        <f t="shared" si="8"/>
        <v>7.9140456649651365E-5</v>
      </c>
    </row>
    <row r="37" spans="1:22" s="63" customFormat="1" ht="12.95" customHeight="1">
      <c r="A37" s="79" t="s">
        <v>31</v>
      </c>
      <c r="B37" s="97" t="s">
        <v>26</v>
      </c>
      <c r="C37" s="98">
        <v>52347.335200000001</v>
      </c>
      <c r="D37" s="99">
        <v>2.9999999999999997E-4</v>
      </c>
      <c r="E37" s="63">
        <f t="shared" si="1"/>
        <v>3151.0007988066632</v>
      </c>
      <c r="F37" s="63">
        <f t="shared" si="2"/>
        <v>3151</v>
      </c>
      <c r="G37" s="63">
        <f t="shared" si="3"/>
        <v>2.789999998640269E-4</v>
      </c>
      <c r="K37" s="131">
        <f t="shared" si="9"/>
        <v>2.789999998640269E-4</v>
      </c>
      <c r="P37" s="63">
        <f t="shared" si="4"/>
        <v>9.3076449369592848E-5</v>
      </c>
      <c r="Q37" s="94">
        <f t="shared" si="5"/>
        <v>37328.835200000001</v>
      </c>
      <c r="R37" s="63">
        <f t="shared" si="6"/>
        <v>3.4567566628456369E-8</v>
      </c>
      <c r="S37" s="79">
        <v>0.1</v>
      </c>
      <c r="T37" s="63">
        <f t="shared" si="7"/>
        <v>3.4567566628456369E-9</v>
      </c>
      <c r="V37" s="63">
        <f t="shared" si="8"/>
        <v>1.8592355049443406E-4</v>
      </c>
    </row>
    <row r="38" spans="1:22" s="63" customFormat="1" ht="12.95" customHeight="1">
      <c r="A38" s="63" t="s">
        <v>37</v>
      </c>
      <c r="B38" s="73" t="s">
        <v>27</v>
      </c>
      <c r="C38" s="99">
        <v>52691.5461</v>
      </c>
      <c r="D38" s="99">
        <v>5.9999999999999995E-4</v>
      </c>
      <c r="E38" s="63">
        <f t="shared" si="1"/>
        <v>4136.5131946253778</v>
      </c>
      <c r="F38" s="63">
        <f t="shared" si="2"/>
        <v>4136.5</v>
      </c>
      <c r="G38" s="63">
        <f t="shared" si="3"/>
        <v>4.6084999994491227E-3</v>
      </c>
      <c r="I38" s="65">
        <f>+G38</f>
        <v>4.6084999994491227E-3</v>
      </c>
      <c r="K38" s="131"/>
      <c r="P38" s="63">
        <f t="shared" si="4"/>
        <v>3.4177576830767172E-3</v>
      </c>
      <c r="Q38" s="94">
        <f t="shared" si="5"/>
        <v>37673.0461</v>
      </c>
      <c r="R38" s="63">
        <f t="shared" si="6"/>
        <v>1.4178672639999219E-6</v>
      </c>
      <c r="S38" s="63">
        <v>1</v>
      </c>
      <c r="T38" s="63">
        <f t="shared" si="7"/>
        <v>1.4178672639999219E-6</v>
      </c>
      <c r="V38" s="63">
        <f t="shared" si="8"/>
        <v>1.1907423163724055E-3</v>
      </c>
    </row>
    <row r="39" spans="1:22" s="63" customFormat="1" ht="12.95" customHeight="1">
      <c r="A39" s="7" t="s">
        <v>32</v>
      </c>
      <c r="B39" s="8" t="s">
        <v>27</v>
      </c>
      <c r="C39" s="7">
        <v>53045.36</v>
      </c>
      <c r="D39" s="9">
        <v>4.0000000000000001E-3</v>
      </c>
      <c r="E39" s="63">
        <f t="shared" si="1"/>
        <v>5149.5200002290521</v>
      </c>
      <c r="F39" s="63">
        <f t="shared" si="2"/>
        <v>5149.5</v>
      </c>
      <c r="G39" s="63">
        <f t="shared" si="3"/>
        <v>6.9855000037932768E-3</v>
      </c>
      <c r="K39" s="131">
        <f>+G39</f>
        <v>6.9855000037932768E-3</v>
      </c>
      <c r="P39" s="63">
        <f t="shared" si="4"/>
        <v>7.2865385787855633E-3</v>
      </c>
      <c r="Q39" s="94">
        <f t="shared" si="5"/>
        <v>38026.86</v>
      </c>
      <c r="R39" s="63">
        <f t="shared" si="6"/>
        <v>9.0624223633386455E-8</v>
      </c>
      <c r="S39" s="63">
        <v>0.5</v>
      </c>
      <c r="T39" s="63">
        <f t="shared" si="7"/>
        <v>4.5312111816693228E-8</v>
      </c>
      <c r="V39" s="63">
        <f t="shared" si="8"/>
        <v>-3.0103857499228642E-4</v>
      </c>
    </row>
    <row r="40" spans="1:22" s="63" customFormat="1" ht="12.95" customHeight="1">
      <c r="A40" s="7" t="s">
        <v>32</v>
      </c>
      <c r="B40" s="8" t="s">
        <v>26</v>
      </c>
      <c r="C40" s="7">
        <v>53045.533199999998</v>
      </c>
      <c r="D40" s="9">
        <v>6.9999999999999999E-4</v>
      </c>
      <c r="E40" s="63">
        <f t="shared" si="1"/>
        <v>5150.0158902399535</v>
      </c>
      <c r="F40" s="63">
        <f t="shared" si="2"/>
        <v>5150</v>
      </c>
      <c r="G40" s="63">
        <f t="shared" si="3"/>
        <v>5.5500000016763806E-3</v>
      </c>
      <c r="K40" s="131">
        <f>+G40</f>
        <v>5.5500000016763806E-3</v>
      </c>
      <c r="P40" s="63">
        <f t="shared" si="4"/>
        <v>7.2885611167212965E-3</v>
      </c>
      <c r="Q40" s="94">
        <f t="shared" si="5"/>
        <v>38027.033199999998</v>
      </c>
      <c r="R40" s="63">
        <f t="shared" si="6"/>
        <v>3.0225947507462211E-6</v>
      </c>
      <c r="S40" s="63">
        <v>1</v>
      </c>
      <c r="T40" s="63">
        <f t="shared" si="7"/>
        <v>3.0225947507462211E-6</v>
      </c>
      <c r="V40" s="63">
        <f t="shared" si="8"/>
        <v>-1.7385611150449159E-3</v>
      </c>
    </row>
    <row r="41" spans="1:22" s="63" customFormat="1" ht="12.95" customHeight="1">
      <c r="A41" s="63" t="s">
        <v>36</v>
      </c>
      <c r="B41" s="73" t="s">
        <v>27</v>
      </c>
      <c r="C41" s="99">
        <v>53463.4401</v>
      </c>
      <c r="D41" s="105"/>
      <c r="E41" s="63">
        <f t="shared" si="1"/>
        <v>6346.5277678364382</v>
      </c>
      <c r="F41" s="63">
        <f t="shared" si="2"/>
        <v>6346.5</v>
      </c>
      <c r="G41" s="63">
        <f t="shared" si="3"/>
        <v>9.6984999981941655E-3</v>
      </c>
      <c r="K41" s="131">
        <f>+G41</f>
        <v>9.6984999981941655E-3</v>
      </c>
      <c r="O41" s="63">
        <f t="shared" ref="O41:O50" ca="1" si="10">+C$11+C$12*$F41</f>
        <v>1.3856356191557506E-2</v>
      </c>
      <c r="P41" s="63">
        <f t="shared" si="4"/>
        <v>1.2447782932751377E-2</v>
      </c>
      <c r="Q41" s="94">
        <f t="shared" si="5"/>
        <v>38444.9401</v>
      </c>
      <c r="R41" s="63">
        <f t="shared" si="6"/>
        <v>7.5585566542475128E-6</v>
      </c>
      <c r="S41" s="63">
        <v>1</v>
      </c>
      <c r="T41" s="63">
        <f t="shared" si="7"/>
        <v>7.5585566542475128E-6</v>
      </c>
      <c r="V41" s="63">
        <f t="shared" si="8"/>
        <v>-2.7492829345572116E-3</v>
      </c>
    </row>
    <row r="42" spans="1:22" s="63" customFormat="1" ht="12.95" customHeight="1">
      <c r="A42" s="106" t="s">
        <v>35</v>
      </c>
      <c r="B42" s="107"/>
      <c r="C42" s="108">
        <v>53788.442799999997</v>
      </c>
      <c r="D42" s="108">
        <v>5.9999999999999995E-4</v>
      </c>
      <c r="E42" s="63">
        <f t="shared" si="1"/>
        <v>7277.0450452513887</v>
      </c>
      <c r="F42" s="63">
        <f t="shared" si="2"/>
        <v>7277</v>
      </c>
      <c r="G42" s="63">
        <f t="shared" si="3"/>
        <v>1.5733000000182074E-2</v>
      </c>
      <c r="J42" s="65">
        <f>G42</f>
        <v>1.5733000000182074E-2</v>
      </c>
      <c r="K42" s="131"/>
      <c r="O42" s="63">
        <f t="shared" ca="1" si="10"/>
        <v>1.9180203461013574E-2</v>
      </c>
      <c r="P42" s="63">
        <f t="shared" si="4"/>
        <v>1.6901257139945863E-2</v>
      </c>
      <c r="Q42" s="94">
        <f t="shared" si="5"/>
        <v>38769.942799999997</v>
      </c>
      <c r="R42" s="63">
        <f t="shared" si="6"/>
        <v>1.3648247446090709E-6</v>
      </c>
      <c r="S42" s="63">
        <v>1</v>
      </c>
      <c r="T42" s="63">
        <f t="shared" si="7"/>
        <v>1.3648247446090709E-6</v>
      </c>
      <c r="V42" s="63">
        <f t="shared" si="8"/>
        <v>-1.1682571397637898E-3</v>
      </c>
    </row>
    <row r="43" spans="1:22" s="63" customFormat="1" ht="12.95" customHeight="1">
      <c r="A43" s="11" t="s">
        <v>39</v>
      </c>
      <c r="B43" s="73" t="s">
        <v>27</v>
      </c>
      <c r="C43" s="99">
        <v>54172.472699999998</v>
      </c>
      <c r="D43" s="99">
        <v>5.0000000000000001E-4</v>
      </c>
      <c r="E43" s="63">
        <f t="shared" si="1"/>
        <v>8376.5634707719764</v>
      </c>
      <c r="F43" s="63">
        <f t="shared" si="2"/>
        <v>8376.5</v>
      </c>
      <c r="G43" s="63">
        <f t="shared" si="3"/>
        <v>2.2168499999679625E-2</v>
      </c>
      <c r="K43" s="131">
        <f t="shared" ref="K43:K50" si="11">G43</f>
        <v>2.2168499999679625E-2</v>
      </c>
      <c r="O43" s="63">
        <f t="shared" ca="1" si="10"/>
        <v>2.5470982690209643E-2</v>
      </c>
      <c r="P43" s="63">
        <f t="shared" si="4"/>
        <v>2.2661169260000797E-2</v>
      </c>
      <c r="Q43" s="94">
        <f t="shared" si="5"/>
        <v>39153.972699999998</v>
      </c>
      <c r="R43" s="63">
        <f t="shared" si="6"/>
        <v>2.4272300006541077E-7</v>
      </c>
      <c r="S43" s="63">
        <v>1</v>
      </c>
      <c r="T43" s="63">
        <f t="shared" si="7"/>
        <v>2.4272300006541077E-7</v>
      </c>
      <c r="V43" s="63">
        <f t="shared" si="8"/>
        <v>-4.92669260321172E-4</v>
      </c>
    </row>
    <row r="44" spans="1:22" s="63" customFormat="1" ht="12.95" customHeight="1">
      <c r="A44" s="65" t="s">
        <v>40</v>
      </c>
      <c r="B44" s="73"/>
      <c r="C44" s="105">
        <v>54538.866099999999</v>
      </c>
      <c r="D44" s="109">
        <v>2.0000000000000001E-4</v>
      </c>
      <c r="E44" s="63">
        <f t="shared" ref="E44:E50" si="12">+(C44-C$7)/C$8</f>
        <v>9425.5867220582295</v>
      </c>
      <c r="F44" s="63">
        <f t="shared" ref="F44:F50" si="13">ROUND(2*E44,0)/2</f>
        <v>9425.5</v>
      </c>
      <c r="G44" s="63">
        <f t="shared" ref="G44:G50" si="14">C44-($C$7+$C$8*$F44)</f>
        <v>3.028949999861652E-2</v>
      </c>
      <c r="K44" s="131">
        <f t="shared" si="11"/>
        <v>3.028949999861652E-2</v>
      </c>
      <c r="O44" s="63">
        <f t="shared" ca="1" si="10"/>
        <v>3.1472826629660916E-2</v>
      </c>
      <c r="P44" s="63">
        <f t="shared" ref="P44:P50" si="15">+D$11+D$12*F44+D$13*F44^2</f>
        <v>2.8658972399153E-2</v>
      </c>
      <c r="Q44" s="94">
        <f t="shared" ref="Q44:Q50" si="16">+C44-15018.5</f>
        <v>39520.366099999999</v>
      </c>
      <c r="R44" s="63">
        <f t="shared" ref="R44:R50" si="17">+(P44-G44)^2</f>
        <v>2.6586202526122698E-6</v>
      </c>
      <c r="S44" s="63">
        <v>1</v>
      </c>
      <c r="T44" s="63">
        <f t="shared" ref="T44:T50" si="18">+S44*R44</f>
        <v>2.6586202526122698E-6</v>
      </c>
      <c r="V44" s="63">
        <f t="shared" ref="V44:V50" si="19">G44-P44</f>
        <v>1.6305275994635202E-3</v>
      </c>
    </row>
    <row r="45" spans="1:22" s="63" customFormat="1" ht="12.95" customHeight="1">
      <c r="A45" s="108" t="s">
        <v>41</v>
      </c>
      <c r="B45" s="110" t="s">
        <v>27</v>
      </c>
      <c r="C45" s="108">
        <v>54889.887300000002</v>
      </c>
      <c r="D45" s="108">
        <v>8.0000000000000004E-4</v>
      </c>
      <c r="E45" s="63">
        <f t="shared" si="12"/>
        <v>10430.597730701957</v>
      </c>
      <c r="F45" s="63">
        <f t="shared" si="13"/>
        <v>10430.5</v>
      </c>
      <c r="G45" s="63">
        <f t="shared" si="14"/>
        <v>3.4134500005166046E-2</v>
      </c>
      <c r="K45" s="131">
        <f t="shared" si="11"/>
        <v>3.4134500005166046E-2</v>
      </c>
      <c r="O45" s="63">
        <f t="shared" ca="1" si="10"/>
        <v>3.7222924970126629E-2</v>
      </c>
      <c r="P45" s="63">
        <f t="shared" si="15"/>
        <v>3.4865395570954499E-2</v>
      </c>
      <c r="Q45" s="94">
        <f t="shared" si="16"/>
        <v>39871.387300000002</v>
      </c>
      <c r="R45" s="63">
        <f t="shared" si="17"/>
        <v>5.3420832808922289E-7</v>
      </c>
      <c r="S45" s="63">
        <v>1</v>
      </c>
      <c r="T45" s="63">
        <f t="shared" si="18"/>
        <v>5.3420832808922289E-7</v>
      </c>
      <c r="V45" s="63">
        <f t="shared" si="19"/>
        <v>-7.3089556578845305E-4</v>
      </c>
    </row>
    <row r="46" spans="1:22" s="63" customFormat="1" ht="12.95" customHeight="1">
      <c r="A46" s="108" t="s">
        <v>41</v>
      </c>
      <c r="B46" s="110" t="s">
        <v>26</v>
      </c>
      <c r="C46" s="108">
        <v>55000.435599999997</v>
      </c>
      <c r="D46" s="108">
        <v>5.9999999999999995E-4</v>
      </c>
      <c r="E46" s="106">
        <f t="shared" si="12"/>
        <v>10747.109264725665</v>
      </c>
      <c r="F46" s="63">
        <f t="shared" si="13"/>
        <v>10747</v>
      </c>
      <c r="G46" s="63">
        <f t="shared" si="14"/>
        <v>3.8162999997439329E-2</v>
      </c>
      <c r="K46" s="131">
        <f t="shared" si="11"/>
        <v>3.8162999997439329E-2</v>
      </c>
      <c r="O46" s="63">
        <f t="shared" ca="1" si="10"/>
        <v>3.903377683555688E-2</v>
      </c>
      <c r="P46" s="63">
        <f t="shared" si="15"/>
        <v>3.691319894370567E-2</v>
      </c>
      <c r="Q46" s="94">
        <f t="shared" si="16"/>
        <v>39981.935599999997</v>
      </c>
      <c r="R46" s="63">
        <f t="shared" si="17"/>
        <v>1.5620026739137623E-6</v>
      </c>
      <c r="S46" s="63">
        <v>1</v>
      </c>
      <c r="T46" s="63">
        <f t="shared" si="18"/>
        <v>1.5620026739137623E-6</v>
      </c>
      <c r="V46" s="63">
        <f t="shared" si="19"/>
        <v>1.2498010537336582E-3</v>
      </c>
    </row>
    <row r="47" spans="1:22" s="63" customFormat="1" ht="12.95" customHeight="1">
      <c r="A47" s="106" t="s">
        <v>144</v>
      </c>
      <c r="B47" s="110" t="s">
        <v>27</v>
      </c>
      <c r="C47" s="108">
        <v>55398.438999999998</v>
      </c>
      <c r="D47" s="108">
        <v>5.9999999999999995E-4</v>
      </c>
      <c r="E47" s="106">
        <f t="shared" si="12"/>
        <v>11886.635306109009</v>
      </c>
      <c r="F47" s="63">
        <f t="shared" si="13"/>
        <v>11886.5</v>
      </c>
      <c r="G47" s="63">
        <f t="shared" si="14"/>
        <v>4.7258499995223247E-2</v>
      </c>
      <c r="K47" s="131">
        <f t="shared" si="11"/>
        <v>4.7258499995223247E-2</v>
      </c>
      <c r="O47" s="63">
        <f t="shared" ca="1" si="10"/>
        <v>4.5553415700194375E-2</v>
      </c>
      <c r="P47" s="63">
        <f t="shared" si="15"/>
        <v>4.4655810714756439E-2</v>
      </c>
      <c r="Q47" s="94">
        <f t="shared" si="16"/>
        <v>40379.938999999998</v>
      </c>
      <c r="R47" s="63">
        <f t="shared" si="17"/>
        <v>6.7739914906568301E-6</v>
      </c>
      <c r="S47" s="63">
        <v>1</v>
      </c>
      <c r="T47" s="63">
        <f t="shared" si="18"/>
        <v>6.7739914906568301E-6</v>
      </c>
      <c r="V47" s="63">
        <f t="shared" si="19"/>
        <v>2.6026892804668078E-3</v>
      </c>
    </row>
    <row r="48" spans="1:22" s="63" customFormat="1" ht="12.95" customHeight="1">
      <c r="A48" s="108" t="s">
        <v>170</v>
      </c>
      <c r="B48" s="110" t="s">
        <v>26</v>
      </c>
      <c r="C48" s="111">
        <v>55643.455300000001</v>
      </c>
      <c r="D48" s="111" t="s">
        <v>93</v>
      </c>
      <c r="E48" s="106">
        <f t="shared" si="12"/>
        <v>12588.143017885832</v>
      </c>
      <c r="F48" s="63">
        <f t="shared" si="13"/>
        <v>12588</v>
      </c>
      <c r="G48" s="63">
        <f t="shared" si="14"/>
        <v>4.9952000001212582E-2</v>
      </c>
      <c r="K48" s="131">
        <f t="shared" si="11"/>
        <v>4.9952000001212582E-2</v>
      </c>
      <c r="O48" s="63">
        <f t="shared" ca="1" si="10"/>
        <v>4.9567041556748292E-2</v>
      </c>
      <c r="P48" s="63">
        <f t="shared" si="15"/>
        <v>4.9710235022380769E-2</v>
      </c>
      <c r="Q48" s="94">
        <f t="shared" si="16"/>
        <v>40624.955300000001</v>
      </c>
      <c r="R48" s="63">
        <f t="shared" si="17"/>
        <v>5.8450304989546838E-8</v>
      </c>
      <c r="S48" s="63">
        <v>1</v>
      </c>
      <c r="T48" s="63">
        <f t="shared" si="18"/>
        <v>5.8450304989546838E-8</v>
      </c>
      <c r="V48" s="63">
        <f t="shared" si="19"/>
        <v>2.4176497883181269E-4</v>
      </c>
    </row>
    <row r="49" spans="1:22" s="63" customFormat="1" ht="12.95" customHeight="1">
      <c r="A49" s="106" t="s">
        <v>145</v>
      </c>
      <c r="B49" s="110" t="s">
        <v>26</v>
      </c>
      <c r="C49" s="108">
        <v>55643.45534</v>
      </c>
      <c r="D49" s="108">
        <v>1E-4</v>
      </c>
      <c r="E49" s="106">
        <f t="shared" si="12"/>
        <v>12588.143132410081</v>
      </c>
      <c r="F49" s="63">
        <f t="shared" si="13"/>
        <v>12588</v>
      </c>
      <c r="G49" s="63">
        <f t="shared" si="14"/>
        <v>4.9992000000202097E-2</v>
      </c>
      <c r="K49" s="131">
        <f t="shared" si="11"/>
        <v>4.9992000000202097E-2</v>
      </c>
      <c r="O49" s="63">
        <f t="shared" ca="1" si="10"/>
        <v>4.9567041556748292E-2</v>
      </c>
      <c r="P49" s="63">
        <f t="shared" si="15"/>
        <v>4.9710235022380769E-2</v>
      </c>
      <c r="Q49" s="94">
        <f t="shared" si="16"/>
        <v>40624.95534</v>
      </c>
      <c r="R49" s="63">
        <f t="shared" si="17"/>
        <v>7.9391502726653294E-8</v>
      </c>
      <c r="S49" s="63">
        <v>1</v>
      </c>
      <c r="T49" s="63">
        <f t="shared" si="18"/>
        <v>7.9391502726653294E-8</v>
      </c>
      <c r="V49" s="63">
        <f t="shared" si="19"/>
        <v>2.817649778213277E-4</v>
      </c>
    </row>
    <row r="50" spans="1:22" s="63" customFormat="1" ht="12.95" customHeight="1">
      <c r="A50" s="108" t="s">
        <v>170</v>
      </c>
      <c r="B50" s="107" t="s">
        <v>27</v>
      </c>
      <c r="C50" s="112">
        <v>55957.6299</v>
      </c>
      <c r="D50" s="113" t="s">
        <v>93</v>
      </c>
      <c r="E50" s="106">
        <f t="shared" si="12"/>
        <v>13487.658293989483</v>
      </c>
      <c r="F50" s="63">
        <f t="shared" si="13"/>
        <v>13487.5</v>
      </c>
      <c r="G50" s="63">
        <f t="shared" si="14"/>
        <v>5.528749999939464E-2</v>
      </c>
      <c r="K50" s="131">
        <f t="shared" si="11"/>
        <v>5.528749999939464E-2</v>
      </c>
      <c r="O50" s="63">
        <f t="shared" ca="1" si="10"/>
        <v>5.4713522608737269E-2</v>
      </c>
      <c r="P50" s="63">
        <f t="shared" si="15"/>
        <v>5.6512329562033094E-2</v>
      </c>
      <c r="Q50" s="94">
        <f t="shared" si="16"/>
        <v>40939.1299</v>
      </c>
      <c r="R50" s="63">
        <f t="shared" si="17"/>
        <v>1.5002074575131049E-6</v>
      </c>
      <c r="S50" s="63">
        <v>1</v>
      </c>
      <c r="T50" s="63">
        <f t="shared" si="18"/>
        <v>1.5002074575131049E-6</v>
      </c>
      <c r="V50" s="63">
        <f t="shared" si="19"/>
        <v>-1.2248295626384534E-3</v>
      </c>
    </row>
    <row r="51" spans="1:22" s="63" customFormat="1" ht="12.95" customHeight="1">
      <c r="A51" s="106" t="s">
        <v>145</v>
      </c>
      <c r="B51" s="110" t="s">
        <v>27</v>
      </c>
      <c r="C51" s="108">
        <v>55957.629919999999</v>
      </c>
      <c r="D51" s="108">
        <v>1E-4</v>
      </c>
      <c r="E51" s="106">
        <f t="shared" ref="E51:E58" si="20">+(C51-C$7)/C$8</f>
        <v>13487.658351251608</v>
      </c>
      <c r="F51" s="63">
        <f t="shared" ref="F51:F56" si="21">ROUND(2*E51,0)/2</f>
        <v>13487.5</v>
      </c>
      <c r="G51" s="63">
        <f t="shared" ref="G51:G58" si="22">C51-($C$7+$C$8*$F51)</f>
        <v>5.5307499998889398E-2</v>
      </c>
      <c r="K51" s="131">
        <f t="shared" ref="K51:K58" si="23">G51</f>
        <v>5.5307499998889398E-2</v>
      </c>
      <c r="O51" s="63">
        <f t="shared" ref="O51:O58" ca="1" si="24">+C$11+C$12*$F51</f>
        <v>5.4713522608737269E-2</v>
      </c>
      <c r="P51" s="63">
        <f t="shared" ref="P51:P58" si="25">+D$11+D$12*F51+D$13*F51^2</f>
        <v>5.6512329562033094E-2</v>
      </c>
      <c r="Q51" s="94">
        <f t="shared" ref="Q51:Q58" si="26">+C51-15018.5</f>
        <v>40939.129919999999</v>
      </c>
      <c r="R51" s="63">
        <f t="shared" ref="R51:R58" si="27">+(P51-G51)^2</f>
        <v>1.451614276225029E-6</v>
      </c>
      <c r="S51" s="63">
        <v>1</v>
      </c>
      <c r="T51" s="63">
        <f t="shared" ref="T51:T58" si="28">+S51*R51</f>
        <v>1.451614276225029E-6</v>
      </c>
      <c r="V51" s="63">
        <f t="shared" ref="V51:V58" si="29">G51-P51</f>
        <v>-1.2048295631436959E-3</v>
      </c>
    </row>
    <row r="52" spans="1:22" s="63" customFormat="1" ht="12.95" customHeight="1">
      <c r="A52" s="114" t="s">
        <v>175</v>
      </c>
      <c r="B52" s="115" t="s">
        <v>26</v>
      </c>
      <c r="C52" s="116">
        <v>56670.679069999998</v>
      </c>
      <c r="D52" s="114">
        <v>2.9999999999999997E-4</v>
      </c>
      <c r="E52" s="106">
        <f t="shared" si="20"/>
        <v>15529.193863790579</v>
      </c>
      <c r="F52" s="63">
        <f t="shared" si="21"/>
        <v>15529</v>
      </c>
      <c r="G52" s="63">
        <f t="shared" si="22"/>
        <v>6.7710999996052124E-2</v>
      </c>
      <c r="K52" s="131">
        <f t="shared" si="23"/>
        <v>6.7710999996052124E-2</v>
      </c>
      <c r="O52" s="63">
        <f t="shared" ca="1" si="24"/>
        <v>6.6393946252578814E-2</v>
      </c>
      <c r="P52" s="63">
        <f t="shared" si="25"/>
        <v>7.3288831727432738E-2</v>
      </c>
      <c r="Q52" s="94">
        <f t="shared" si="26"/>
        <v>41652.179069999998</v>
      </c>
      <c r="R52" s="63">
        <f t="shared" si="27"/>
        <v>3.111220682359646E-5</v>
      </c>
      <c r="S52" s="63">
        <v>1</v>
      </c>
      <c r="T52" s="63">
        <f t="shared" si="28"/>
        <v>3.111220682359646E-5</v>
      </c>
      <c r="V52" s="63">
        <f t="shared" si="29"/>
        <v>-5.5778317313806142E-3</v>
      </c>
    </row>
    <row r="53" spans="1:22" s="63" customFormat="1" ht="12.95" customHeight="1">
      <c r="A53" s="117" t="s">
        <v>176</v>
      </c>
      <c r="B53" s="118" t="s">
        <v>26</v>
      </c>
      <c r="C53" s="119">
        <v>57153.379610000004</v>
      </c>
      <c r="D53" s="119">
        <v>2.9999999999999997E-4</v>
      </c>
      <c r="E53" s="106">
        <f t="shared" si="20"/>
        <v>16911.216820176895</v>
      </c>
      <c r="F53" s="63">
        <f t="shared" si="21"/>
        <v>16911</v>
      </c>
      <c r="G53" s="63">
        <f t="shared" si="22"/>
        <v>7.5729000003775582E-2</v>
      </c>
      <c r="K53" s="131">
        <f t="shared" si="23"/>
        <v>7.5729000003775582E-2</v>
      </c>
      <c r="O53" s="63">
        <f t="shared" ca="1" si="24"/>
        <v>7.4301046657079914E-2</v>
      </c>
      <c r="P53" s="63">
        <f t="shared" si="25"/>
        <v>8.5700501803725446E-2</v>
      </c>
      <c r="Q53" s="94">
        <f t="shared" si="26"/>
        <v>42134.879610000004</v>
      </c>
      <c r="R53" s="63">
        <f t="shared" si="27"/>
        <v>9.9430848146403372E-5</v>
      </c>
      <c r="S53" s="63">
        <v>1</v>
      </c>
      <c r="T53" s="63">
        <f t="shared" si="28"/>
        <v>9.9430848146403372E-5</v>
      </c>
      <c r="V53" s="63">
        <f t="shared" si="29"/>
        <v>-9.971501799949864E-3</v>
      </c>
    </row>
    <row r="54" spans="1:22" s="63" customFormat="1" ht="12.95" customHeight="1">
      <c r="A54" s="117" t="s">
        <v>176</v>
      </c>
      <c r="B54" s="118" t="s">
        <v>27</v>
      </c>
      <c r="C54" s="119">
        <v>57180.446940000002</v>
      </c>
      <c r="D54" s="119">
        <v>5.0000000000000001E-4</v>
      </c>
      <c r="E54" s="106">
        <f t="shared" si="20"/>
        <v>16988.713463184755</v>
      </c>
      <c r="F54" s="63">
        <f t="shared" si="21"/>
        <v>16988.5</v>
      </c>
      <c r="G54" s="63">
        <f t="shared" si="22"/>
        <v>7.4556500003382098E-2</v>
      </c>
      <c r="K54" s="131">
        <f t="shared" si="23"/>
        <v>7.4556500003382098E-2</v>
      </c>
      <c r="O54" s="63">
        <f t="shared" ca="1" si="24"/>
        <v>7.4744462200747666E-2</v>
      </c>
      <c r="P54" s="63">
        <f t="shared" si="25"/>
        <v>8.6421741623278481E-2</v>
      </c>
      <c r="Q54" s="94">
        <f t="shared" si="26"/>
        <v>42161.946940000002</v>
      </c>
      <c r="R54" s="63">
        <f t="shared" si="27"/>
        <v>1.4078395869852135E-4</v>
      </c>
      <c r="S54" s="63">
        <v>1</v>
      </c>
      <c r="T54" s="63">
        <f t="shared" si="28"/>
        <v>1.4078395869852135E-4</v>
      </c>
      <c r="V54" s="63">
        <f t="shared" si="29"/>
        <v>-1.1865241619896383E-2</v>
      </c>
    </row>
    <row r="55" spans="1:22" s="63" customFormat="1" ht="12.95" customHeight="1">
      <c r="A55" s="117" t="s">
        <v>176</v>
      </c>
      <c r="B55" s="118" t="s">
        <v>27</v>
      </c>
      <c r="C55" s="119">
        <v>57465.458030000002</v>
      </c>
      <c r="D55" s="119">
        <v>2.9999999999999997E-4</v>
      </c>
      <c r="E55" s="106">
        <f t="shared" si="20"/>
        <v>17804.730510119654</v>
      </c>
      <c r="F55" s="63">
        <f t="shared" si="21"/>
        <v>17804.5</v>
      </c>
      <c r="G55" s="63">
        <f t="shared" si="22"/>
        <v>8.0510500003583729E-2</v>
      </c>
      <c r="K55" s="131">
        <f t="shared" si="23"/>
        <v>8.0510500003583729E-2</v>
      </c>
      <c r="O55" s="63">
        <f t="shared" ca="1" si="24"/>
        <v>7.9413198763752663E-2</v>
      </c>
      <c r="P55" s="63">
        <f t="shared" si="25"/>
        <v>9.4178239298012528E-2</v>
      </c>
      <c r="Q55" s="94">
        <f t="shared" si="26"/>
        <v>42446.958030000002</v>
      </c>
      <c r="R55" s="63">
        <f t="shared" si="27"/>
        <v>1.8680709742047304E-4</v>
      </c>
      <c r="S55" s="63">
        <v>1</v>
      </c>
      <c r="T55" s="63">
        <f t="shared" si="28"/>
        <v>1.8680709742047304E-4</v>
      </c>
      <c r="V55" s="63">
        <f t="shared" si="29"/>
        <v>-1.3667739294428799E-2</v>
      </c>
    </row>
    <row r="56" spans="1:22" s="63" customFormat="1" ht="12.95" customHeight="1">
      <c r="A56" s="120" t="s">
        <v>178</v>
      </c>
      <c r="B56" s="121" t="s">
        <v>26</v>
      </c>
      <c r="C56" s="122">
        <v>57901.525820000097</v>
      </c>
      <c r="D56" s="122">
        <v>5.0000000000000001E-4</v>
      </c>
      <c r="E56" s="106">
        <f t="shared" si="20"/>
        <v>19053.238946262638</v>
      </c>
      <c r="F56" s="63">
        <f t="shared" si="21"/>
        <v>19053</v>
      </c>
      <c r="G56" s="63">
        <f t="shared" si="22"/>
        <v>8.3457000095222611E-2</v>
      </c>
      <c r="K56" s="131">
        <f t="shared" si="23"/>
        <v>8.3457000095222611E-2</v>
      </c>
      <c r="O56" s="63">
        <f t="shared" ca="1" si="24"/>
        <v>8.6556480134968028E-2</v>
      </c>
      <c r="P56" s="63">
        <f t="shared" si="25"/>
        <v>0.10662048974981898</v>
      </c>
      <c r="Q56" s="94">
        <f t="shared" si="26"/>
        <v>42883.025820000097</v>
      </c>
      <c r="R56" s="63">
        <f t="shared" si="27"/>
        <v>5.3654725297859322E-4</v>
      </c>
      <c r="S56" s="63">
        <v>2</v>
      </c>
      <c r="T56" s="63">
        <f t="shared" si="28"/>
        <v>1.0730945059571864E-3</v>
      </c>
      <c r="V56" s="63">
        <f t="shared" si="29"/>
        <v>-2.3163489654596373E-2</v>
      </c>
    </row>
    <row r="57" spans="1:22" s="63" customFormat="1" ht="12.95" customHeight="1">
      <c r="A57" s="120" t="s">
        <v>178</v>
      </c>
      <c r="B57" s="121" t="s">
        <v>27</v>
      </c>
      <c r="C57" s="122">
        <v>57902.403289999813</v>
      </c>
      <c r="D57" s="122">
        <v>2.9999999999999997E-4</v>
      </c>
      <c r="E57" s="106">
        <f t="shared" si="20"/>
        <v>19055.75123614561</v>
      </c>
      <c r="F57" s="123">
        <f>ROUND(2*E57,0)/2-0.5</f>
        <v>19055.5</v>
      </c>
      <c r="G57" s="63">
        <f t="shared" si="22"/>
        <v>8.7749499813071452E-2</v>
      </c>
      <c r="K57" s="131">
        <f t="shared" si="23"/>
        <v>8.7749499813071452E-2</v>
      </c>
      <c r="O57" s="63">
        <f t="shared" ca="1" si="24"/>
        <v>8.6570783862183129E-2</v>
      </c>
      <c r="P57" s="63">
        <f t="shared" si="25"/>
        <v>0.10664610137434791</v>
      </c>
      <c r="Q57" s="94">
        <f t="shared" si="26"/>
        <v>42883.903289999813</v>
      </c>
      <c r="R57" s="63">
        <f t="shared" si="27"/>
        <v>3.5708155056563576E-4</v>
      </c>
      <c r="S57" s="63">
        <v>3</v>
      </c>
      <c r="T57" s="63">
        <f t="shared" si="28"/>
        <v>1.0712446516969072E-3</v>
      </c>
      <c r="V57" s="63">
        <f t="shared" si="29"/>
        <v>-1.8896601561276455E-2</v>
      </c>
    </row>
    <row r="58" spans="1:22" s="63" customFormat="1" ht="12.95" customHeight="1">
      <c r="A58" s="124" t="s">
        <v>177</v>
      </c>
      <c r="B58" s="97"/>
      <c r="C58" s="98">
        <v>58195.793100000003</v>
      </c>
      <c r="D58" s="98">
        <v>2.0000000000000001E-4</v>
      </c>
      <c r="E58" s="106">
        <f t="shared" si="20"/>
        <v>19895.757449086821</v>
      </c>
      <c r="F58" s="123">
        <f>ROUND(2*E58,0)/2-0.5</f>
        <v>19895.5</v>
      </c>
      <c r="G58" s="63">
        <f t="shared" si="22"/>
        <v>8.9919500001997221E-2</v>
      </c>
      <c r="K58" s="131">
        <f t="shared" si="23"/>
        <v>8.9919500001997221E-2</v>
      </c>
      <c r="O58" s="63">
        <f t="shared" ca="1" si="24"/>
        <v>9.1376836206452969E-2</v>
      </c>
      <c r="P58" s="63">
        <f t="shared" si="25"/>
        <v>0.11540937766726882</v>
      </c>
      <c r="Q58" s="94">
        <f t="shared" si="26"/>
        <v>43177.293100000003</v>
      </c>
      <c r="R58" s="63">
        <f t="shared" si="27"/>
        <v>6.4973386339051175E-4</v>
      </c>
      <c r="S58" s="63">
        <v>1</v>
      </c>
      <c r="T58" s="63">
        <f t="shared" si="28"/>
        <v>6.4973386339051175E-4</v>
      </c>
      <c r="V58" s="63">
        <f t="shared" si="29"/>
        <v>-2.5489877665271596E-2</v>
      </c>
    </row>
    <row r="59" spans="1:22" s="63" customFormat="1" ht="12.95" customHeight="1">
      <c r="A59" s="125"/>
      <c r="B59" s="73"/>
      <c r="C59" s="126"/>
      <c r="D59" s="127"/>
      <c r="K59" s="131"/>
      <c r="Q59" s="94"/>
    </row>
    <row r="60" spans="1:22" s="63" customFormat="1" ht="12.95" customHeight="1">
      <c r="A60" s="125"/>
      <c r="B60" s="97"/>
      <c r="C60" s="128"/>
      <c r="D60" s="129"/>
      <c r="K60" s="131"/>
      <c r="Q60" s="94"/>
    </row>
    <row r="61" spans="1:22" s="63" customFormat="1" ht="12.95" customHeight="1">
      <c r="K61" s="131"/>
    </row>
    <row r="62" spans="1:22" s="63" customFormat="1" ht="12.95" customHeight="1">
      <c r="K62" s="131"/>
    </row>
    <row r="63" spans="1:22" s="63" customFormat="1" ht="12.95" customHeight="1">
      <c r="K63" s="131"/>
    </row>
    <row r="64" spans="1:22" s="63" customFormat="1" ht="12.95" customHeight="1">
      <c r="K64" s="131"/>
    </row>
    <row r="65" spans="11:11" s="63" customFormat="1" ht="12.95" customHeight="1">
      <c r="K65" s="131"/>
    </row>
    <row r="66" spans="11:11" s="63" customFormat="1" ht="12.95" customHeight="1">
      <c r="K66" s="131"/>
    </row>
    <row r="67" spans="11:11" s="63" customFormat="1" ht="12.95" customHeight="1">
      <c r="K67" s="131"/>
    </row>
    <row r="68" spans="11:11" s="63" customFormat="1" ht="12.95" customHeight="1">
      <c r="K68" s="131"/>
    </row>
    <row r="69" spans="11:11" s="63" customFormat="1" ht="12.95" customHeight="1">
      <c r="K69" s="131"/>
    </row>
    <row r="70" spans="11:11" s="63" customFormat="1" ht="12.95" customHeight="1">
      <c r="K70" s="131"/>
    </row>
    <row r="71" spans="11:11" s="63" customFormat="1" ht="12.95" customHeight="1">
      <c r="K71" s="131"/>
    </row>
    <row r="72" spans="11:11" s="63" customFormat="1" ht="12.95" customHeight="1">
      <c r="K72" s="131"/>
    </row>
    <row r="73" spans="11:11" s="63" customFormat="1" ht="12.95" customHeight="1">
      <c r="K73" s="131"/>
    </row>
    <row r="74" spans="11:11" s="63" customFormat="1" ht="12.95" customHeight="1">
      <c r="K74" s="131"/>
    </row>
    <row r="75" spans="11:11" s="63" customFormat="1" ht="12.95" customHeight="1">
      <c r="K75" s="131"/>
    </row>
    <row r="76" spans="11:11" s="63" customFormat="1" ht="12.95" customHeight="1">
      <c r="K76" s="131"/>
    </row>
    <row r="77" spans="11:11" s="63" customFormat="1" ht="12.95" customHeight="1">
      <c r="K77" s="131"/>
    </row>
    <row r="78" spans="11:11" s="63" customFormat="1" ht="12.95" customHeight="1">
      <c r="K78" s="131"/>
    </row>
    <row r="79" spans="11:11" s="63" customFormat="1" ht="12.95" customHeight="1">
      <c r="K79" s="131"/>
    </row>
    <row r="80" spans="11:11" s="63" customFormat="1" ht="12.95" customHeight="1">
      <c r="K80" s="131"/>
    </row>
    <row r="81" spans="11:11" s="63" customFormat="1" ht="12.95" customHeight="1">
      <c r="K81" s="131"/>
    </row>
    <row r="82" spans="11:11" s="63" customFormat="1" ht="12.95" customHeight="1">
      <c r="K82" s="131"/>
    </row>
    <row r="83" spans="11:11" s="63" customFormat="1" ht="12.95" customHeight="1">
      <c r="K83" s="131"/>
    </row>
    <row r="84" spans="11:11" s="63" customFormat="1" ht="12.95" customHeight="1">
      <c r="K84" s="131"/>
    </row>
    <row r="85" spans="11:11" s="63" customFormat="1" ht="12.95" customHeight="1">
      <c r="K85" s="131"/>
    </row>
    <row r="86" spans="11:11" s="63" customFormat="1" ht="12.95" customHeight="1">
      <c r="K86" s="131"/>
    </row>
    <row r="87" spans="11:11" s="63" customFormat="1" ht="12.95" customHeight="1">
      <c r="K87" s="131"/>
    </row>
    <row r="88" spans="11:11" s="63" customFormat="1" ht="12.95" customHeight="1">
      <c r="K88" s="131"/>
    </row>
    <row r="89" spans="11:11" s="63" customFormat="1" ht="12.95" customHeight="1">
      <c r="K89" s="131"/>
    </row>
    <row r="90" spans="11:11" s="63" customFormat="1" ht="12.95" customHeight="1">
      <c r="K90" s="131"/>
    </row>
    <row r="91" spans="11:11" s="63" customFormat="1" ht="12.95" customHeight="1">
      <c r="K91" s="131"/>
    </row>
    <row r="92" spans="11:11" s="63" customFormat="1" ht="12.95" customHeight="1">
      <c r="K92" s="131"/>
    </row>
    <row r="93" spans="11:11" s="63" customFormat="1" ht="12.95" customHeight="1">
      <c r="K93" s="131"/>
    </row>
    <row r="94" spans="11:11" s="63" customFormat="1" ht="12.95" customHeight="1">
      <c r="K94" s="131"/>
    </row>
    <row r="95" spans="11:11" s="63" customFormat="1" ht="12.95" customHeight="1">
      <c r="K95" s="131"/>
    </row>
    <row r="96" spans="11:11" s="63" customFormat="1" ht="12.95" customHeight="1">
      <c r="K96" s="131"/>
    </row>
    <row r="97" spans="11:11" s="63" customFormat="1" ht="12.95" customHeight="1">
      <c r="K97" s="131"/>
    </row>
    <row r="98" spans="11:11" s="63" customFormat="1" ht="12.95" customHeight="1">
      <c r="K98" s="131"/>
    </row>
    <row r="99" spans="11:11" s="63" customFormat="1" ht="12.95" customHeight="1">
      <c r="K99" s="131"/>
    </row>
    <row r="100" spans="11:11" s="63" customFormat="1" ht="12.95" customHeight="1">
      <c r="K100" s="131"/>
    </row>
    <row r="101" spans="11:11" s="63" customFormat="1" ht="12.95" customHeight="1">
      <c r="K101" s="131"/>
    </row>
    <row r="102" spans="11:11" s="63" customFormat="1" ht="12.95" customHeight="1">
      <c r="K102" s="131"/>
    </row>
    <row r="103" spans="11:11" s="63" customFormat="1" ht="12.95" customHeight="1">
      <c r="K103" s="131"/>
    </row>
    <row r="104" spans="11:11" s="63" customFormat="1" ht="12.95" customHeight="1">
      <c r="K104" s="131"/>
    </row>
    <row r="105" spans="11:11" s="63" customFormat="1" ht="12.95" customHeight="1">
      <c r="K105" s="131"/>
    </row>
    <row r="106" spans="11:11" s="63" customFormat="1" ht="12.95" customHeight="1">
      <c r="K106" s="131"/>
    </row>
    <row r="107" spans="11:11" s="63" customFormat="1" ht="12.95" customHeight="1">
      <c r="K107" s="131"/>
    </row>
    <row r="108" spans="11:11" s="63" customFormat="1" ht="12.95" customHeight="1">
      <c r="K108" s="131"/>
    </row>
    <row r="109" spans="11:11" s="63" customFormat="1" ht="12.95" customHeight="1">
      <c r="K109" s="131"/>
    </row>
    <row r="110" spans="11:11" s="63" customFormat="1" ht="12.95" customHeight="1">
      <c r="K110" s="131"/>
    </row>
    <row r="111" spans="11:11" s="63" customFormat="1" ht="12.95" customHeight="1">
      <c r="K111" s="131"/>
    </row>
    <row r="112" spans="11:11" s="63" customFormat="1" ht="12.95" customHeight="1">
      <c r="K112" s="131"/>
    </row>
    <row r="113" spans="11:11" s="63" customFormat="1" ht="12.95" customHeight="1">
      <c r="K113" s="131"/>
    </row>
    <row r="114" spans="11:11" s="63" customFormat="1" ht="12.95" customHeight="1">
      <c r="K114" s="131"/>
    </row>
    <row r="115" spans="11:11" s="63" customFormat="1" ht="12.95" customHeight="1">
      <c r="K115" s="131"/>
    </row>
    <row r="116" spans="11:11" s="63" customFormat="1" ht="12.95" customHeight="1">
      <c r="K116" s="131"/>
    </row>
    <row r="117" spans="11:11" s="63" customFormat="1" ht="12.95" customHeight="1">
      <c r="K117" s="131"/>
    </row>
    <row r="118" spans="11:11" s="63" customFormat="1" ht="12.95" customHeight="1">
      <c r="K118" s="131"/>
    </row>
    <row r="119" spans="11:11" s="63" customFormat="1" ht="12.95" customHeight="1">
      <c r="K119" s="131"/>
    </row>
    <row r="120" spans="11:11" s="63" customFormat="1" ht="12.95" customHeight="1">
      <c r="K120" s="131"/>
    </row>
    <row r="121" spans="11:11" s="63" customFormat="1" ht="12.95" customHeight="1">
      <c r="K121" s="131"/>
    </row>
    <row r="122" spans="11:11" s="63" customFormat="1" ht="12.95" customHeight="1">
      <c r="K122" s="131"/>
    </row>
    <row r="123" spans="11:11" s="63" customFormat="1" ht="12.95" customHeight="1">
      <c r="K123" s="131"/>
    </row>
    <row r="124" spans="11:11" s="63" customFormat="1" ht="12.95" customHeight="1">
      <c r="K124" s="131"/>
    </row>
    <row r="125" spans="11:11" s="63" customFormat="1" ht="12.95" customHeight="1">
      <c r="K125" s="131"/>
    </row>
    <row r="126" spans="11:11" s="63" customFormat="1" ht="12.95" customHeight="1">
      <c r="K126" s="131"/>
    </row>
    <row r="127" spans="11:11" s="63" customFormat="1" ht="12.95" customHeight="1">
      <c r="K127" s="131"/>
    </row>
    <row r="128" spans="11:11" s="63" customFormat="1" ht="12.95" customHeight="1">
      <c r="K128" s="131"/>
    </row>
    <row r="129" spans="11:11" s="63" customFormat="1" ht="12.95" customHeight="1">
      <c r="K129" s="131"/>
    </row>
    <row r="130" spans="11:11" s="63" customFormat="1" ht="12.95" customHeight="1">
      <c r="K130" s="131"/>
    </row>
    <row r="131" spans="11:11" s="63" customFormat="1" ht="12.95" customHeight="1">
      <c r="K131" s="131"/>
    </row>
    <row r="132" spans="11:11" s="63" customFormat="1" ht="12.95" customHeight="1">
      <c r="K132" s="131"/>
    </row>
    <row r="133" spans="11:11" s="63" customFormat="1" ht="12.95" customHeight="1">
      <c r="K133" s="131"/>
    </row>
    <row r="134" spans="11:11" s="63" customFormat="1" ht="12.95" customHeight="1">
      <c r="K134" s="131"/>
    </row>
    <row r="135" spans="11:11" s="63" customFormat="1" ht="12.95" customHeight="1">
      <c r="K135" s="131"/>
    </row>
    <row r="136" spans="11:11" s="63" customFormat="1" ht="12.95" customHeight="1">
      <c r="K136" s="131"/>
    </row>
    <row r="137" spans="11:11" s="63" customFormat="1" ht="12.95" customHeight="1">
      <c r="K137" s="131"/>
    </row>
    <row r="138" spans="11:11" s="63" customFormat="1" ht="12.95" customHeight="1">
      <c r="K138" s="131"/>
    </row>
    <row r="139" spans="11:11" s="63" customFormat="1" ht="12.95" customHeight="1">
      <c r="K139" s="131"/>
    </row>
    <row r="140" spans="11:11" s="63" customFormat="1" ht="12.95" customHeight="1">
      <c r="K140" s="131"/>
    </row>
    <row r="141" spans="11:11" s="63" customFormat="1" ht="12.95" customHeight="1">
      <c r="K141" s="131"/>
    </row>
    <row r="142" spans="11:11" s="63" customFormat="1" ht="12.95" customHeight="1">
      <c r="K142" s="131"/>
    </row>
    <row r="143" spans="11:11" s="63" customFormat="1" ht="12.95" customHeight="1">
      <c r="K143" s="131"/>
    </row>
    <row r="144" spans="11:11" s="63" customFormat="1" ht="12.95" customHeight="1">
      <c r="K144" s="131"/>
    </row>
    <row r="145" spans="11:11" s="63" customFormat="1" ht="12.95" customHeight="1">
      <c r="K145" s="131"/>
    </row>
    <row r="146" spans="11:11" s="63" customFormat="1" ht="12.95" customHeight="1">
      <c r="K146" s="131"/>
    </row>
    <row r="147" spans="11:11" s="63" customFormat="1" ht="12.95" customHeight="1">
      <c r="K147" s="131"/>
    </row>
    <row r="148" spans="11:11" s="63" customFormat="1" ht="12.95" customHeight="1">
      <c r="K148" s="131"/>
    </row>
    <row r="149" spans="11:11" s="63" customFormat="1" ht="12.95" customHeight="1">
      <c r="K149" s="131"/>
    </row>
    <row r="150" spans="11:11" s="63" customFormat="1" ht="12.95" customHeight="1">
      <c r="K150" s="131"/>
    </row>
    <row r="151" spans="11:11" s="63" customFormat="1" ht="12.95" customHeight="1">
      <c r="K151" s="131"/>
    </row>
    <row r="152" spans="11:11" s="63" customFormat="1" ht="12.95" customHeight="1">
      <c r="K152" s="131"/>
    </row>
    <row r="153" spans="11:11" s="63" customFormat="1" ht="12.95" customHeight="1">
      <c r="K153" s="131"/>
    </row>
    <row r="154" spans="11:11" s="63" customFormat="1" ht="12.95" customHeight="1">
      <c r="K154" s="131"/>
    </row>
    <row r="155" spans="11:11" s="63" customFormat="1" ht="12.95" customHeight="1">
      <c r="K155" s="131"/>
    </row>
    <row r="156" spans="11:11" s="63" customFormat="1" ht="12.95" customHeight="1">
      <c r="K156" s="131"/>
    </row>
    <row r="157" spans="11:11" s="63" customFormat="1" ht="12.95" customHeight="1">
      <c r="K157" s="131"/>
    </row>
    <row r="158" spans="11:11" s="63" customFormat="1" ht="12.95" customHeight="1">
      <c r="K158" s="131"/>
    </row>
    <row r="159" spans="11:11" s="63" customFormat="1" ht="12.95" customHeight="1">
      <c r="K159" s="131"/>
    </row>
    <row r="160" spans="11:11" s="63" customFormat="1" ht="12.95" customHeight="1">
      <c r="K160" s="131"/>
    </row>
    <row r="161" spans="11:11" s="63" customFormat="1" ht="12.95" customHeight="1">
      <c r="K161" s="131"/>
    </row>
    <row r="162" spans="11:11" s="63" customFormat="1" ht="12.95" customHeight="1">
      <c r="K162" s="131"/>
    </row>
    <row r="163" spans="11:11" s="63" customFormat="1" ht="12.95" customHeight="1">
      <c r="K163" s="131"/>
    </row>
    <row r="164" spans="11:11" s="63" customFormat="1" ht="12.95" customHeight="1">
      <c r="K164" s="131"/>
    </row>
    <row r="165" spans="11:11" s="63" customFormat="1" ht="12.95" customHeight="1">
      <c r="K165" s="131"/>
    </row>
    <row r="166" spans="11:11" s="63" customFormat="1" ht="12.95" customHeight="1">
      <c r="K166" s="131"/>
    </row>
    <row r="167" spans="11:11" s="63" customFormat="1" ht="12.95" customHeight="1">
      <c r="K167" s="131"/>
    </row>
    <row r="168" spans="11:11" s="63" customFormat="1" ht="12.95" customHeight="1">
      <c r="K168" s="131"/>
    </row>
    <row r="169" spans="11:11" s="63" customFormat="1" ht="12.95" customHeight="1">
      <c r="K169" s="131"/>
    </row>
    <row r="170" spans="11:11" s="63" customFormat="1" ht="12.95" customHeight="1">
      <c r="K170" s="131"/>
    </row>
    <row r="171" spans="11:11" s="63" customFormat="1" ht="12.95" customHeight="1">
      <c r="K171" s="131"/>
    </row>
    <row r="172" spans="11:11" s="63" customFormat="1" ht="12.95" customHeight="1">
      <c r="K172" s="131"/>
    </row>
    <row r="173" spans="11:11" s="63" customFormat="1" ht="12.95" customHeight="1">
      <c r="K173" s="131"/>
    </row>
    <row r="174" spans="11:11" s="63" customFormat="1" ht="12.95" customHeight="1">
      <c r="K174" s="131"/>
    </row>
    <row r="175" spans="11:11" s="63" customFormat="1" ht="12.95" customHeight="1">
      <c r="K175" s="131"/>
    </row>
    <row r="176" spans="11:11" s="63" customFormat="1" ht="12.95" customHeight="1">
      <c r="K176" s="131"/>
    </row>
    <row r="177" spans="11:11" s="63" customFormat="1" ht="12.95" customHeight="1">
      <c r="K177" s="131"/>
    </row>
    <row r="178" spans="11:11" s="63" customFormat="1" ht="12.95" customHeight="1">
      <c r="K178" s="131"/>
    </row>
    <row r="179" spans="11:11" s="63" customFormat="1" ht="12.95" customHeight="1">
      <c r="K179" s="131"/>
    </row>
    <row r="180" spans="11:11" s="63" customFormat="1" ht="12.95" customHeight="1">
      <c r="K180" s="131"/>
    </row>
    <row r="181" spans="11:11" s="63" customFormat="1" ht="12.95" customHeight="1">
      <c r="K181" s="131"/>
    </row>
    <row r="182" spans="11:11" s="63" customFormat="1" ht="12.95" customHeight="1">
      <c r="K182" s="131"/>
    </row>
    <row r="183" spans="11:11" s="63" customFormat="1" ht="12.95" customHeight="1">
      <c r="K183" s="131"/>
    </row>
    <row r="184" spans="11:11" s="63" customFormat="1" ht="12.95" customHeight="1">
      <c r="K184" s="131"/>
    </row>
    <row r="185" spans="11:11" s="63" customFormat="1" ht="12.95" customHeight="1">
      <c r="K185" s="131"/>
    </row>
    <row r="186" spans="11:11" s="63" customFormat="1" ht="12.95" customHeight="1">
      <c r="K186" s="131"/>
    </row>
    <row r="187" spans="11:11" s="63" customFormat="1" ht="12.95" customHeight="1">
      <c r="K187" s="131"/>
    </row>
    <row r="188" spans="11:11" s="63" customFormat="1" ht="12.95" customHeight="1">
      <c r="K188" s="131"/>
    </row>
    <row r="189" spans="11:11" s="63" customFormat="1" ht="12.95" customHeight="1">
      <c r="K189" s="131"/>
    </row>
    <row r="190" spans="11:11" s="63" customFormat="1" ht="12.95" customHeight="1">
      <c r="K190" s="131"/>
    </row>
    <row r="191" spans="11:11" s="63" customFormat="1" ht="12.95" customHeight="1">
      <c r="K191" s="131"/>
    </row>
    <row r="192" spans="11:11" s="63" customFormat="1" ht="12.95" customHeight="1">
      <c r="K192" s="131"/>
    </row>
    <row r="193" spans="11:11" s="63" customFormat="1" ht="12.95" customHeight="1">
      <c r="K193" s="131"/>
    </row>
    <row r="194" spans="11:11" s="63" customFormat="1" ht="12.95" customHeight="1">
      <c r="K194" s="131"/>
    </row>
    <row r="195" spans="11:11" s="63" customFormat="1" ht="12.95" customHeight="1">
      <c r="K195" s="131"/>
    </row>
    <row r="196" spans="11:11" s="63" customFormat="1" ht="12.95" customHeight="1">
      <c r="K196" s="131"/>
    </row>
    <row r="197" spans="11:11" s="63" customFormat="1" ht="12.95" customHeight="1">
      <c r="K197" s="131"/>
    </row>
    <row r="198" spans="11:11" s="63" customFormat="1" ht="12.95" customHeight="1">
      <c r="K198" s="131"/>
    </row>
    <row r="199" spans="11:11" s="63" customFormat="1" ht="12.95" customHeight="1">
      <c r="K199" s="131"/>
    </row>
    <row r="200" spans="11:11" s="63" customFormat="1" ht="12.95" customHeight="1">
      <c r="K200" s="131"/>
    </row>
    <row r="201" spans="11:11" s="63" customFormat="1" ht="12.95" customHeight="1">
      <c r="K201" s="131"/>
    </row>
    <row r="202" spans="11:11" s="63" customFormat="1" ht="12.95" customHeight="1">
      <c r="K202" s="131"/>
    </row>
    <row r="203" spans="11:11" s="63" customFormat="1" ht="12.95" customHeight="1">
      <c r="K203" s="131"/>
    </row>
    <row r="204" spans="11:11" s="63" customFormat="1" ht="12.95" customHeight="1">
      <c r="K204" s="131"/>
    </row>
    <row r="205" spans="11:11" s="63" customFormat="1" ht="12.95" customHeight="1">
      <c r="K205" s="131"/>
    </row>
    <row r="206" spans="11:11" s="63" customFormat="1" ht="12.95" customHeight="1">
      <c r="K206" s="131"/>
    </row>
    <row r="207" spans="11:11" s="63" customFormat="1" ht="12.95" customHeight="1">
      <c r="K207" s="131"/>
    </row>
    <row r="208" spans="11:11" s="63" customFormat="1" ht="12.95" customHeight="1">
      <c r="K208" s="131"/>
    </row>
    <row r="209" spans="11:11" s="63" customFormat="1" ht="12.95" customHeight="1">
      <c r="K209" s="131"/>
    </row>
    <row r="210" spans="11:11" s="63" customFormat="1" ht="12.95" customHeight="1">
      <c r="K210" s="131"/>
    </row>
    <row r="211" spans="11:11" s="63" customFormat="1" ht="12.95" customHeight="1">
      <c r="K211" s="131"/>
    </row>
    <row r="212" spans="11:11" s="63" customFormat="1" ht="12.95" customHeight="1">
      <c r="K212" s="131"/>
    </row>
    <row r="213" spans="11:11" s="63" customFormat="1" ht="12.95" customHeight="1">
      <c r="K213" s="131"/>
    </row>
    <row r="214" spans="11:11" s="63" customFormat="1" ht="12.95" customHeight="1">
      <c r="K214" s="131"/>
    </row>
    <row r="215" spans="11:11" s="63" customFormat="1" ht="12.95" customHeight="1">
      <c r="K215" s="131"/>
    </row>
    <row r="216" spans="11:11" s="63" customFormat="1" ht="12.95" customHeight="1">
      <c r="K216" s="131"/>
    </row>
  </sheetData>
  <protectedRanges>
    <protectedRange sqref="A57:D58" name="Range1"/>
  </protectedRanges>
  <phoneticPr fontId="8" type="noConversion"/>
  <hyperlinks>
    <hyperlink ref="H1194" r:id="rId1" display="http://vsolj.cetus-net.org/bulletin.html"/>
  </hyperlinks>
  <pageMargins left="0.75" right="0.75" top="1" bottom="1" header="0.5" footer="0.5"/>
  <pageSetup orientation="portrait" horizontalDpi="300" verticalDpi="300" r:id="rId2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339"/>
  <sheetViews>
    <sheetView workbookViewId="0">
      <selection activeCell="B10" sqref="B10"/>
    </sheetView>
  </sheetViews>
  <sheetFormatPr defaultRowHeight="12.75"/>
  <cols>
    <col min="1" max="1" width="9.140625" style="5"/>
    <col min="2" max="2" width="10.7109375" style="5" customWidth="1"/>
    <col min="3" max="5" width="9.140625" style="5"/>
    <col min="6" max="6" width="12.42578125" style="5" bestFit="1" customWidth="1"/>
    <col min="7" max="7" width="10.7109375" style="5" customWidth="1"/>
    <col min="8" max="13" width="9.140625" style="5"/>
    <col min="14" max="14" width="12.140625" style="5" customWidth="1"/>
    <col min="15" max="15" width="11" style="5" customWidth="1"/>
    <col min="16" max="16384" width="9.140625" style="5"/>
  </cols>
  <sheetData>
    <row r="1" spans="1:28" ht="18.75" thickBot="1">
      <c r="A1" s="14" t="s">
        <v>43</v>
      </c>
      <c r="D1" s="15" t="s">
        <v>44</v>
      </c>
      <c r="M1" s="16" t="s">
        <v>45</v>
      </c>
      <c r="N1" s="5" t="s">
        <v>46</v>
      </c>
      <c r="O1" s="5">
        <f ca="1">H18*J18-I18*I18</f>
        <v>10.607965050964808</v>
      </c>
      <c r="P1" s="5" t="s">
        <v>124</v>
      </c>
      <c r="U1" s="3" t="s">
        <v>103</v>
      </c>
      <c r="V1" s="48" t="s">
        <v>105</v>
      </c>
      <c r="AA1" s="5">
        <v>1</v>
      </c>
      <c r="AB1" s="5" t="s">
        <v>47</v>
      </c>
    </row>
    <row r="2" spans="1:28">
      <c r="M2" s="16" t="s">
        <v>48</v>
      </c>
      <c r="N2" s="5" t="s">
        <v>49</v>
      </c>
      <c r="O2" s="5">
        <f ca="1">+F18*J18-H18*I18</f>
        <v>34.125992586659677</v>
      </c>
      <c r="P2" s="5" t="s">
        <v>125</v>
      </c>
      <c r="U2" s="5">
        <v>0</v>
      </c>
      <c r="V2" s="5">
        <f t="shared" ref="V2:V24" ca="1" si="0">+E$4+E$5*U2+E$6*U2^2</f>
        <v>-4.1280661373027452E-3</v>
      </c>
      <c r="AA2" s="5">
        <v>2</v>
      </c>
      <c r="AB2" s="5" t="s">
        <v>50</v>
      </c>
    </row>
    <row r="3" spans="1:28" ht="13.5" thickBot="1">
      <c r="A3" s="5" t="s">
        <v>51</v>
      </c>
      <c r="B3" s="5" t="s">
        <v>52</v>
      </c>
      <c r="E3" s="17" t="s">
        <v>53</v>
      </c>
      <c r="F3" s="17" t="s">
        <v>54</v>
      </c>
      <c r="G3" s="17" t="s">
        <v>55</v>
      </c>
      <c r="H3" s="17" t="s">
        <v>56</v>
      </c>
      <c r="M3" s="16" t="s">
        <v>57</v>
      </c>
      <c r="N3" s="5" t="s">
        <v>58</v>
      </c>
      <c r="O3" s="5">
        <f ca="1">+F18*I18-H18*H18</f>
        <v>21.378898562810534</v>
      </c>
      <c r="P3" s="5" t="s">
        <v>126</v>
      </c>
      <c r="U3" s="5">
        <v>0.05</v>
      </c>
      <c r="V3" s="5">
        <f t="shared" ca="1" si="0"/>
        <v>-3.7055046288431608E-3</v>
      </c>
      <c r="AA3" s="5">
        <v>3</v>
      </c>
      <c r="AB3" s="5" t="s">
        <v>59</v>
      </c>
    </row>
    <row r="4" spans="1:28">
      <c r="A4" s="5" t="s">
        <v>60</v>
      </c>
      <c r="B4" s="5" t="s">
        <v>61</v>
      </c>
      <c r="D4" s="18" t="s">
        <v>62</v>
      </c>
      <c r="E4" s="19">
        <f ca="1">(G18*O1-K18*O2+L18*O3)/O7</f>
        <v>-4.1280661373027452E-3</v>
      </c>
      <c r="F4" s="20">
        <f ca="1">+E7/O7*O18</f>
        <v>1.2076067407977196E-3</v>
      </c>
      <c r="G4" s="21">
        <f>+B18</f>
        <v>1</v>
      </c>
      <c r="H4" s="22">
        <f ca="1">ABS(F4/E4)</f>
        <v>0.29253570573526783</v>
      </c>
      <c r="M4" s="16" t="s">
        <v>63</v>
      </c>
      <c r="N4" s="5" t="s">
        <v>64</v>
      </c>
      <c r="O4" s="5">
        <f ca="1">+C18*J18-H18*H18</f>
        <v>122.14334009972653</v>
      </c>
      <c r="P4" s="5" t="s">
        <v>127</v>
      </c>
      <c r="U4" s="5">
        <v>0.1</v>
      </c>
      <c r="V4" s="5">
        <f t="shared" ca="1" si="0"/>
        <v>-3.1387905724096598E-3</v>
      </c>
      <c r="AA4" s="5">
        <v>4</v>
      </c>
      <c r="AB4" s="5" t="s">
        <v>65</v>
      </c>
    </row>
    <row r="5" spans="1:28">
      <c r="A5" s="5" t="s">
        <v>66</v>
      </c>
      <c r="B5" s="23">
        <v>40323</v>
      </c>
      <c r="D5" s="24" t="s">
        <v>67</v>
      </c>
      <c r="E5" s="25">
        <f ca="1">+(-G18*O2+K18*O4-L18*O5)/O7</f>
        <v>7.0097046894525275E-3</v>
      </c>
      <c r="F5" s="26">
        <f ca="1">P18*E7/O7</f>
        <v>4.1201257267820812E-3</v>
      </c>
      <c r="G5" s="27">
        <f>+B18/A18</f>
        <v>1E-4</v>
      </c>
      <c r="H5" s="22">
        <f ca="1">ABS(F5/E5)</f>
        <v>0.58777450824449373</v>
      </c>
      <c r="M5" s="16" t="s">
        <v>68</v>
      </c>
      <c r="N5" s="5" t="s">
        <v>69</v>
      </c>
      <c r="O5" s="5">
        <f ca="1">+C18*I18-F18*H18</f>
        <v>79.907495086462177</v>
      </c>
      <c r="P5" s="5" t="s">
        <v>128</v>
      </c>
      <c r="U5" s="5">
        <v>0.15</v>
      </c>
      <c r="V5" s="5">
        <f t="shared" ca="1" si="0"/>
        <v>-2.4279239680022428E-3</v>
      </c>
      <c r="AA5" s="5">
        <v>5</v>
      </c>
      <c r="AB5" s="5" t="s">
        <v>70</v>
      </c>
    </row>
    <row r="6" spans="1:28" ht="13.5" thickBot="1">
      <c r="D6" s="28" t="s">
        <v>71</v>
      </c>
      <c r="E6" s="29">
        <f ca="1">+(G18*O3-K18*O5+L18*O6)/O7</f>
        <v>2.8830509594783244E-2</v>
      </c>
      <c r="F6" s="30">
        <f ca="1">Q18*E7/O7</f>
        <v>2.7532952648202679E-3</v>
      </c>
      <c r="G6" s="31">
        <f>+B18/A18^2</f>
        <v>1E-8</v>
      </c>
      <c r="H6" s="22">
        <f ca="1">ABS(F6/E6)</f>
        <v>9.5499361735821159E-2</v>
      </c>
      <c r="M6" s="32" t="s">
        <v>72</v>
      </c>
      <c r="N6" s="33" t="s">
        <v>73</v>
      </c>
      <c r="O6" s="33">
        <f ca="1">+C18*H18-F18*F18</f>
        <v>53.986773884693974</v>
      </c>
      <c r="P6" s="5" t="s">
        <v>129</v>
      </c>
      <c r="U6" s="5">
        <v>0.2</v>
      </c>
      <c r="V6" s="5">
        <f t="shared" ca="1" si="0"/>
        <v>-1.5729048156209095E-3</v>
      </c>
      <c r="AA6" s="5">
        <v>6</v>
      </c>
      <c r="AB6" s="5" t="s">
        <v>74</v>
      </c>
    </row>
    <row r="7" spans="1:28">
      <c r="D7" s="34" t="s">
        <v>75</v>
      </c>
      <c r="E7" s="35">
        <f ca="1">SQRT(N18/(B15-3))</f>
        <v>1.2800139991192715E-3</v>
      </c>
      <c r="G7" s="36">
        <f>+B22</f>
        <v>-1.9269999975222163E-3</v>
      </c>
      <c r="M7" s="16" t="s">
        <v>76</v>
      </c>
      <c r="N7" s="37" t="s">
        <v>77</v>
      </c>
      <c r="O7" s="5">
        <f ca="1">+C18*O1-F18*O2+H18*O3</f>
        <v>10.713698076524622</v>
      </c>
      <c r="U7" s="5">
        <v>0.25</v>
      </c>
      <c r="V7" s="5">
        <f t="shared" ca="1" si="0"/>
        <v>-5.737331152656604E-4</v>
      </c>
      <c r="AA7" s="5">
        <v>7</v>
      </c>
      <c r="AB7" s="5" t="s">
        <v>78</v>
      </c>
    </row>
    <row r="8" spans="1:28">
      <c r="A8" s="42">
        <v>21</v>
      </c>
      <c r="B8" s="5" t="s">
        <v>83</v>
      </c>
      <c r="C8" s="53">
        <v>21</v>
      </c>
      <c r="D8" s="34" t="s">
        <v>79</v>
      </c>
      <c r="F8" s="54">
        <f ca="1">CORREL(INDIRECT(E12):INDIRECT(E13),INDIRECT(M12):INDIRECT(M13))</f>
        <v>0.99400124508137733</v>
      </c>
      <c r="G8" s="35"/>
      <c r="K8" s="36"/>
      <c r="N8" s="37"/>
      <c r="U8" s="5">
        <v>0.3</v>
      </c>
      <c r="V8" s="5">
        <f t="shared" ca="1" si="0"/>
        <v>5.6959113306350459E-4</v>
      </c>
      <c r="AA8" s="5">
        <v>8</v>
      </c>
      <c r="AB8" s="5" t="s">
        <v>80</v>
      </c>
    </row>
    <row r="9" spans="1:28">
      <c r="A9" s="42">
        <f>20+COUNT(A21:A1446)</f>
        <v>46</v>
      </c>
      <c r="B9" s="5" t="s">
        <v>85</v>
      </c>
      <c r="C9" s="53">
        <f>A9</f>
        <v>46</v>
      </c>
      <c r="E9" s="38">
        <f ca="1">E6*G6</f>
        <v>2.8830509594783243E-10</v>
      </c>
      <c r="F9" s="39">
        <f ca="1">H6</f>
        <v>9.5499361735821159E-2</v>
      </c>
      <c r="G9" s="40">
        <f ca="1">F8</f>
        <v>0.99400124508137733</v>
      </c>
      <c r="K9" s="36"/>
      <c r="N9" s="37"/>
      <c r="U9" s="5">
        <v>0.35</v>
      </c>
      <c r="V9" s="5">
        <f t="shared" ca="1" si="0"/>
        <v>1.8570679293665863E-3</v>
      </c>
      <c r="AA9" s="5">
        <v>9</v>
      </c>
      <c r="AB9" s="5" t="s">
        <v>26</v>
      </c>
    </row>
    <row r="10" spans="1:28">
      <c r="A10" s="57" t="s">
        <v>3</v>
      </c>
      <c r="B10" s="13">
        <f>'Active 1'!C8</f>
        <v>0.349271</v>
      </c>
      <c r="D10" s="5" t="s">
        <v>118</v>
      </c>
      <c r="E10" s="5">
        <f ca="1">2*E9*365.2422/B10</f>
        <v>6.0297698643859593E-7</v>
      </c>
      <c r="F10" s="5">
        <f ca="1">+F9*E10</f>
        <v>5.7583917346274803E-8</v>
      </c>
      <c r="G10" s="5" t="s">
        <v>119</v>
      </c>
      <c r="U10" s="5">
        <v>0.4</v>
      </c>
      <c r="V10" s="5">
        <f t="shared" ca="1" si="0"/>
        <v>3.2886972736435862E-3</v>
      </c>
      <c r="AA10" s="5">
        <v>10</v>
      </c>
      <c r="AB10" s="5" t="s">
        <v>81</v>
      </c>
    </row>
    <row r="11" spans="1:28">
      <c r="A11" s="41"/>
      <c r="B11" s="41"/>
      <c r="U11" s="5">
        <v>0.45</v>
      </c>
      <c r="V11" s="5">
        <f t="shared" ca="1" si="0"/>
        <v>4.8644791658944992E-3</v>
      </c>
      <c r="AA11" s="5">
        <v>11</v>
      </c>
      <c r="AB11" s="5" t="s">
        <v>82</v>
      </c>
    </row>
    <row r="12" spans="1:28">
      <c r="C12" s="1" t="str">
        <f t="shared" ref="C12:Q13" si="1">C$15&amp;$C8</f>
        <v>C21</v>
      </c>
      <c r="D12" s="1" t="str">
        <f t="shared" si="1"/>
        <v>D21</v>
      </c>
      <c r="E12" s="1" t="str">
        <f t="shared" si="1"/>
        <v>E21</v>
      </c>
      <c r="F12" s="1" t="str">
        <f t="shared" si="1"/>
        <v>F21</v>
      </c>
      <c r="G12" s="1" t="str">
        <f t="shared" ref="G12:Q12" si="2">G15&amp;$C8</f>
        <v>G21</v>
      </c>
      <c r="H12" s="1" t="str">
        <f t="shared" si="2"/>
        <v>H21</v>
      </c>
      <c r="I12" s="1" t="str">
        <f t="shared" si="2"/>
        <v>I21</v>
      </c>
      <c r="J12" s="1" t="str">
        <f t="shared" si="2"/>
        <v>J21</v>
      </c>
      <c r="K12" s="1" t="str">
        <f t="shared" si="2"/>
        <v>K21</v>
      </c>
      <c r="L12" s="1" t="str">
        <f t="shared" si="2"/>
        <v>L21</v>
      </c>
      <c r="M12" s="1" t="str">
        <f t="shared" si="2"/>
        <v>M21</v>
      </c>
      <c r="N12" s="1" t="str">
        <f t="shared" si="2"/>
        <v>N21</v>
      </c>
      <c r="O12" s="1" t="str">
        <f t="shared" si="2"/>
        <v>O21</v>
      </c>
      <c r="P12" s="1" t="str">
        <f t="shared" si="2"/>
        <v>P21</v>
      </c>
      <c r="Q12" s="1" t="str">
        <f t="shared" si="2"/>
        <v>Q21</v>
      </c>
      <c r="U12" s="5">
        <v>0.5</v>
      </c>
      <c r="V12" s="5">
        <f t="shared" ca="1" si="0"/>
        <v>6.5844136061193291E-3</v>
      </c>
      <c r="AA12" s="5">
        <v>12</v>
      </c>
      <c r="AB12" s="5" t="s">
        <v>84</v>
      </c>
    </row>
    <row r="13" spans="1:28">
      <c r="C13" s="1" t="str">
        <f t="shared" si="1"/>
        <v>C46</v>
      </c>
      <c r="D13" s="1" t="str">
        <f t="shared" si="1"/>
        <v>D46</v>
      </c>
      <c r="E13" s="1" t="str">
        <f t="shared" si="1"/>
        <v>E46</v>
      </c>
      <c r="F13" s="1" t="str">
        <f t="shared" si="1"/>
        <v>F46</v>
      </c>
      <c r="G13" s="1" t="str">
        <f t="shared" si="1"/>
        <v>G46</v>
      </c>
      <c r="H13" s="1" t="str">
        <f t="shared" si="1"/>
        <v>H46</v>
      </c>
      <c r="I13" s="1" t="str">
        <f t="shared" si="1"/>
        <v>I46</v>
      </c>
      <c r="J13" s="1" t="str">
        <f t="shared" si="1"/>
        <v>J46</v>
      </c>
      <c r="K13" s="1" t="str">
        <f t="shared" si="1"/>
        <v>K46</v>
      </c>
      <c r="L13" s="1" t="str">
        <f t="shared" si="1"/>
        <v>L46</v>
      </c>
      <c r="M13" s="1" t="str">
        <f t="shared" si="1"/>
        <v>M46</v>
      </c>
      <c r="N13" s="1" t="str">
        <f t="shared" si="1"/>
        <v>N46</v>
      </c>
      <c r="O13" s="1" t="str">
        <f t="shared" si="1"/>
        <v>O46</v>
      </c>
      <c r="P13" s="1" t="str">
        <f t="shared" si="1"/>
        <v>P46</v>
      </c>
      <c r="Q13" s="1" t="str">
        <f t="shared" si="1"/>
        <v>Q46</v>
      </c>
      <c r="U13" s="5">
        <v>0.55000000000000004</v>
      </c>
      <c r="V13" s="5">
        <f t="shared" ca="1" si="0"/>
        <v>8.4485005943180785E-3</v>
      </c>
      <c r="AA13" s="5">
        <v>13</v>
      </c>
      <c r="AB13" s="5" t="s">
        <v>86</v>
      </c>
    </row>
    <row r="14" spans="1:28">
      <c r="O14" s="37"/>
      <c r="U14" s="5">
        <v>0.6</v>
      </c>
      <c r="V14" s="5">
        <f t="shared" ca="1" si="0"/>
        <v>1.0456740130490739E-2</v>
      </c>
      <c r="AA14" s="5">
        <v>14</v>
      </c>
      <c r="AB14" s="5" t="s">
        <v>87</v>
      </c>
    </row>
    <row r="15" spans="1:28">
      <c r="A15" s="15" t="s">
        <v>91</v>
      </c>
      <c r="B15" s="15">
        <f>C9-C8+1</f>
        <v>26</v>
      </c>
      <c r="C15" s="1" t="str">
        <f t="shared" ref="C15:Q15" si="3">VLOOKUP(C16,$AA1:$AB25,2,FALSE)</f>
        <v>C</v>
      </c>
      <c r="D15" s="1" t="str">
        <f t="shared" si="3"/>
        <v>D</v>
      </c>
      <c r="E15" s="1" t="str">
        <f t="shared" si="3"/>
        <v>E</v>
      </c>
      <c r="F15" s="1" t="str">
        <f t="shared" si="3"/>
        <v>F</v>
      </c>
      <c r="G15" s="1" t="str">
        <f t="shared" si="3"/>
        <v>G</v>
      </c>
      <c r="H15" s="1" t="str">
        <f t="shared" si="3"/>
        <v>H</v>
      </c>
      <c r="I15" s="1" t="str">
        <f t="shared" si="3"/>
        <v>I</v>
      </c>
      <c r="J15" s="1" t="str">
        <f t="shared" si="3"/>
        <v>J</v>
      </c>
      <c r="K15" s="1" t="str">
        <f t="shared" si="3"/>
        <v>K</v>
      </c>
      <c r="L15" s="1" t="str">
        <f t="shared" si="3"/>
        <v>L</v>
      </c>
      <c r="M15" s="1" t="str">
        <f t="shared" si="3"/>
        <v>M</v>
      </c>
      <c r="N15" s="1" t="str">
        <f t="shared" si="3"/>
        <v>N</v>
      </c>
      <c r="O15" s="1" t="str">
        <f t="shared" si="3"/>
        <v>O</v>
      </c>
      <c r="P15" s="1" t="str">
        <f t="shared" si="3"/>
        <v>P</v>
      </c>
      <c r="Q15" s="1" t="str">
        <f t="shared" si="3"/>
        <v>Q</v>
      </c>
      <c r="U15" s="5">
        <v>0.65</v>
      </c>
      <c r="V15" s="5">
        <f t="shared" ca="1" si="0"/>
        <v>1.260913221463732E-2</v>
      </c>
      <c r="AA15" s="5">
        <v>15</v>
      </c>
      <c r="AB15" s="5" t="s">
        <v>88</v>
      </c>
    </row>
    <row r="16" spans="1:28">
      <c r="A16" s="1"/>
      <c r="B16" s="41"/>
      <c r="C16" s="1">
        <f>COLUMN()</f>
        <v>3</v>
      </c>
      <c r="D16" s="1">
        <f>COLUMN()</f>
        <v>4</v>
      </c>
      <c r="E16" s="1">
        <f>COLUMN()</f>
        <v>5</v>
      </c>
      <c r="F16" s="1">
        <f>COLUMN()</f>
        <v>6</v>
      </c>
      <c r="G16" s="1">
        <f>COLUMN()</f>
        <v>7</v>
      </c>
      <c r="H16" s="1">
        <f>COLUMN()</f>
        <v>8</v>
      </c>
      <c r="I16" s="1">
        <f>COLUMN()</f>
        <v>9</v>
      </c>
      <c r="J16" s="1">
        <f>COLUMN()</f>
        <v>10</v>
      </c>
      <c r="K16" s="1">
        <f>COLUMN()</f>
        <v>11</v>
      </c>
      <c r="L16" s="1">
        <f>COLUMN()</f>
        <v>12</v>
      </c>
      <c r="M16" s="1">
        <f>COLUMN()</f>
        <v>13</v>
      </c>
      <c r="N16" s="1">
        <f>COLUMN()</f>
        <v>14</v>
      </c>
      <c r="O16" s="1">
        <f>COLUMN()</f>
        <v>15</v>
      </c>
      <c r="P16" s="1">
        <f>COLUMN()</f>
        <v>16</v>
      </c>
      <c r="Q16" s="1">
        <f>COLUMN()</f>
        <v>17</v>
      </c>
      <c r="U16" s="5">
        <v>0.7</v>
      </c>
      <c r="V16" s="5">
        <f t="shared" ca="1" si="0"/>
        <v>1.4905676846757813E-2</v>
      </c>
      <c r="AA16" s="5">
        <v>16</v>
      </c>
      <c r="AB16" s="5" t="s">
        <v>89</v>
      </c>
    </row>
    <row r="17" spans="1:28">
      <c r="A17" s="15" t="s">
        <v>90</v>
      </c>
      <c r="U17" s="5">
        <v>0.75</v>
      </c>
      <c r="V17" s="5">
        <f t="shared" ca="1" si="0"/>
        <v>1.7346374026852227E-2</v>
      </c>
      <c r="AA17" s="5">
        <v>17</v>
      </c>
      <c r="AB17" s="5" t="s">
        <v>92</v>
      </c>
    </row>
    <row r="18" spans="1:28">
      <c r="A18" s="43">
        <v>10000</v>
      </c>
      <c r="B18" s="43">
        <v>1</v>
      </c>
      <c r="C18" s="5">
        <f ca="1">SUM(INDIRECT(C12):INDIRECT(C13))</f>
        <v>19.5</v>
      </c>
      <c r="D18" s="55">
        <f ca="1">SUM(INDIRECT(D12):INDIRECT(D13))</f>
        <v>13.2072</v>
      </c>
      <c r="E18" s="55">
        <f ca="1">SUM(INDIRECT(E12):INDIRECT(E13))</f>
        <v>0.31614800001989352</v>
      </c>
      <c r="F18" s="15">
        <f ca="1">SUM(INDIRECT(F12):INDIRECT(F13))</f>
        <v>12.509034</v>
      </c>
      <c r="G18" s="15">
        <f ca="1">SUM(INDIRECT(G12):INDIRECT(G13))</f>
        <v>0.3183538600077736</v>
      </c>
      <c r="H18" s="15">
        <f ca="1">SUM(INDIRECT(H12):INDIRECT(H13))</f>
        <v>10.7929592563</v>
      </c>
      <c r="I18" s="15">
        <f ca="1">SUM(INDIRECT(I12):INDIRECT(I13))</f>
        <v>11.02138407098121</v>
      </c>
      <c r="J18" s="15">
        <f ca="1">SUM(INDIRECT(J12):INDIRECT(J13))</f>
        <v>12.237503056814274</v>
      </c>
      <c r="K18" s="15">
        <f ca="1">SUM(INDIRECT(K12):INDIRECT(K13))</f>
        <v>0.341769456652396</v>
      </c>
      <c r="L18" s="15">
        <f ca="1">SUM(INDIRECT(L12):INDIRECT(L13))</f>
        <v>0.38551604727506006</v>
      </c>
      <c r="N18" s="5">
        <f ca="1">SUM(INDIRECT(N12):INDIRECT(N13))</f>
        <v>3.768402427265014E-5</v>
      </c>
      <c r="O18" s="5">
        <f ca="1">SQRT(SUM(INDIRECT(O12):INDIRECT(O13)))</f>
        <v>10.107650404593068</v>
      </c>
      <c r="P18" s="5">
        <f ca="1">SQRT(SUM(INDIRECT(P12):INDIRECT(P13)))</f>
        <v>34.48539086637885</v>
      </c>
      <c r="Q18" s="5">
        <f ca="1">SQRT(SUM(INDIRECT(Q12):INDIRECT(Q13)))</f>
        <v>23.045040291048128</v>
      </c>
      <c r="U18" s="5">
        <v>0.8</v>
      </c>
      <c r="V18" s="5">
        <f t="shared" ca="1" si="0"/>
        <v>1.9931223754920558E-2</v>
      </c>
      <c r="AA18" s="5">
        <v>18</v>
      </c>
      <c r="AB18" s="5" t="s">
        <v>93</v>
      </c>
    </row>
    <row r="19" spans="1:28">
      <c r="A19" s="44" t="s">
        <v>94</v>
      </c>
      <c r="F19" s="45" t="s">
        <v>95</v>
      </c>
      <c r="G19" s="45" t="s">
        <v>96</v>
      </c>
      <c r="H19" s="45" t="s">
        <v>97</v>
      </c>
      <c r="I19" s="45" t="s">
        <v>98</v>
      </c>
      <c r="J19" s="45" t="s">
        <v>99</v>
      </c>
      <c r="K19" s="45" t="s">
        <v>100</v>
      </c>
      <c r="L19" s="45" t="s">
        <v>101</v>
      </c>
      <c r="M19" s="46"/>
      <c r="N19" s="46"/>
      <c r="O19" s="46"/>
      <c r="P19" s="46"/>
      <c r="Q19" s="46"/>
      <c r="U19" s="5">
        <v>0.85</v>
      </c>
      <c r="V19" s="5">
        <f t="shared" ca="1" si="0"/>
        <v>2.2660226030962797E-2</v>
      </c>
      <c r="AA19" s="5">
        <v>19</v>
      </c>
      <c r="AB19" s="5" t="s">
        <v>102</v>
      </c>
    </row>
    <row r="20" spans="1:28" ht="15" thickBot="1">
      <c r="A20" s="3" t="s">
        <v>103</v>
      </c>
      <c r="B20" s="3" t="s">
        <v>104</v>
      </c>
      <c r="C20" s="3" t="s">
        <v>120</v>
      </c>
      <c r="D20" s="3" t="s">
        <v>103</v>
      </c>
      <c r="E20" s="3" t="s">
        <v>104</v>
      </c>
      <c r="F20" s="3" t="s">
        <v>121</v>
      </c>
      <c r="G20" s="3" t="s">
        <v>122</v>
      </c>
      <c r="H20" s="3" t="s">
        <v>130</v>
      </c>
      <c r="I20" s="3" t="s">
        <v>131</v>
      </c>
      <c r="J20" s="3" t="s">
        <v>132</v>
      </c>
      <c r="K20" s="47" t="s">
        <v>123</v>
      </c>
      <c r="L20" s="3" t="s">
        <v>133</v>
      </c>
      <c r="M20" s="48" t="s">
        <v>105</v>
      </c>
      <c r="N20" s="47" t="s">
        <v>106</v>
      </c>
      <c r="O20" s="47" t="s">
        <v>107</v>
      </c>
      <c r="P20" s="47" t="s">
        <v>108</v>
      </c>
      <c r="Q20" s="47" t="s">
        <v>109</v>
      </c>
      <c r="R20" s="49" t="s">
        <v>110</v>
      </c>
      <c r="U20" s="5">
        <v>0.9</v>
      </c>
      <c r="V20" s="5">
        <f t="shared" ca="1" si="0"/>
        <v>2.5533380854978961E-2</v>
      </c>
      <c r="AA20" s="5">
        <v>20</v>
      </c>
      <c r="AB20" s="5" t="s">
        <v>111</v>
      </c>
    </row>
    <row r="21" spans="1:28">
      <c r="A21" s="50">
        <v>37</v>
      </c>
      <c r="B21" s="50">
        <v>-5.3769999940413982E-3</v>
      </c>
      <c r="C21" s="56">
        <v>0.02</v>
      </c>
      <c r="D21" s="51">
        <f>A21/A$18</f>
        <v>3.7000000000000002E-3</v>
      </c>
      <c r="E21" s="51">
        <f>B21/B$18</f>
        <v>-5.3769999940413982E-3</v>
      </c>
      <c r="F21" s="52">
        <f>$C21*D21</f>
        <v>7.400000000000001E-5</v>
      </c>
      <c r="G21" s="52">
        <f>$C21*E21</f>
        <v>-1.0753999988082797E-4</v>
      </c>
      <c r="H21" s="52">
        <f>C21*D21*D21</f>
        <v>2.7380000000000003E-7</v>
      </c>
      <c r="I21" s="52">
        <f>C21*D21*D21*D21</f>
        <v>1.0130600000000002E-9</v>
      </c>
      <c r="J21" s="52">
        <f>C21*D21*D21*D21*D21</f>
        <v>3.7483220000000007E-12</v>
      </c>
      <c r="K21" s="52">
        <f>C21*E21*D21</f>
        <v>-3.9789799955906353E-7</v>
      </c>
      <c r="L21" s="52">
        <f>C21*E21*D21*D21</f>
        <v>-1.472222598368535E-9</v>
      </c>
      <c r="M21" s="52">
        <f t="shared" ref="M21:M81" ca="1" si="4">+E$4+E$5*D21+E$6*D21^2</f>
        <v>-4.1017355402754186E-3</v>
      </c>
      <c r="N21" s="52">
        <f ca="1">C21*(M21-E21)^2</f>
        <v>3.2525988540780845E-8</v>
      </c>
      <c r="O21" s="12">
        <f ca="1">(C21*O$1-O$2*F21+O$3*H21)^2</f>
        <v>4.3948858787959226E-2</v>
      </c>
      <c r="P21" s="52">
        <f ca="1">(-C21*O$2+O$4*F21-O$5*H21)^2</f>
        <v>0.45360645701129798</v>
      </c>
      <c r="Q21" s="52">
        <f ca="1">+(C21*O$3-F21*O$5+H21*O$6)^2</f>
        <v>0.17781368353685018</v>
      </c>
      <c r="R21" s="5">
        <f t="shared" ref="R21:R81" ca="1" si="5">+E21-M21</f>
        <v>-1.2752644537659796E-3</v>
      </c>
      <c r="U21" s="5">
        <v>0.95</v>
      </c>
      <c r="V21" s="5">
        <f t="shared" ca="1" si="0"/>
        <v>2.8550688226969035E-2</v>
      </c>
      <c r="AA21" s="5">
        <v>21</v>
      </c>
      <c r="AB21" s="5" t="s">
        <v>112</v>
      </c>
    </row>
    <row r="22" spans="1:28">
      <c r="A22" s="50">
        <v>37</v>
      </c>
      <c r="B22" s="50">
        <v>-1.9269999975222163E-3</v>
      </c>
      <c r="C22" s="56">
        <v>0.02</v>
      </c>
      <c r="D22" s="51">
        <f t="shared" ref="D22:E82" si="6">A22/A$18</f>
        <v>3.7000000000000002E-3</v>
      </c>
      <c r="E22" s="51">
        <f t="shared" si="6"/>
        <v>-1.9269999975222163E-3</v>
      </c>
      <c r="F22" s="52">
        <f t="shared" ref="F22:G82" si="7">$C22*D22</f>
        <v>7.400000000000001E-5</v>
      </c>
      <c r="G22" s="52">
        <f t="shared" si="7"/>
        <v>-3.8539999950444324E-5</v>
      </c>
      <c r="H22" s="52">
        <f t="shared" ref="H22:H82" si="8">C22*D22*D22</f>
        <v>2.7380000000000003E-7</v>
      </c>
      <c r="I22" s="52">
        <f t="shared" ref="I22:I82" si="9">C22*D22*D22*D22</f>
        <v>1.0130600000000002E-9</v>
      </c>
      <c r="J22" s="52">
        <f t="shared" ref="J22:J82" si="10">C22*D22*D22*D22*D22</f>
        <v>3.7483220000000007E-12</v>
      </c>
      <c r="K22" s="52">
        <f t="shared" ref="K22:K82" si="11">C22*E22*D22</f>
        <v>-1.4259799981664401E-7</v>
      </c>
      <c r="L22" s="52">
        <f t="shared" ref="L22:L82" si="12">C22*E22*D22*D22</f>
        <v>-5.2761259932158286E-10</v>
      </c>
      <c r="M22" s="52">
        <f t="shared" ca="1" si="4"/>
        <v>-4.1017355402754186E-3</v>
      </c>
      <c r="N22" s="52">
        <f t="shared" ref="N22:N82" ca="1" si="13">C22*(M22-E22)^2</f>
        <v>9.4589493618281313E-8</v>
      </c>
      <c r="O22" s="12">
        <f t="shared" ref="O22:O82" ca="1" si="14">(C22*O$1-O$2*F22+O$3*H22)^2</f>
        <v>4.3948858787959226E-2</v>
      </c>
      <c r="P22" s="52">
        <f t="shared" ref="P22:P82" ca="1" si="15">(-C22*O$2+O$4*F22-O$5*H22)^2</f>
        <v>0.45360645701129798</v>
      </c>
      <c r="Q22" s="52">
        <f t="shared" ref="Q22:Q82" ca="1" si="16">+(C22*O$3-F22*O$5+H22*O$6)^2</f>
        <v>0.17781368353685018</v>
      </c>
      <c r="R22" s="5">
        <f t="shared" ca="1" si="5"/>
        <v>2.1747355427532023E-3</v>
      </c>
      <c r="U22" s="5">
        <v>1</v>
      </c>
      <c r="V22" s="5">
        <f t="shared" ca="1" si="0"/>
        <v>3.1712148146933024E-2</v>
      </c>
      <c r="AA22" s="5">
        <v>22</v>
      </c>
      <c r="AB22" s="5" t="s">
        <v>113</v>
      </c>
    </row>
    <row r="23" spans="1:28">
      <c r="A23" s="50">
        <v>89</v>
      </c>
      <c r="B23" s="50">
        <v>-5.0250000058440492E-3</v>
      </c>
      <c r="C23" s="56">
        <v>0.02</v>
      </c>
      <c r="D23" s="51">
        <f t="shared" si="6"/>
        <v>8.8999999999999999E-3</v>
      </c>
      <c r="E23" s="51">
        <f t="shared" si="6"/>
        <v>-5.0250000058440492E-3</v>
      </c>
      <c r="F23" s="52">
        <f t="shared" si="7"/>
        <v>1.7799999999999999E-4</v>
      </c>
      <c r="G23" s="52">
        <f t="shared" si="7"/>
        <v>-1.0050000011688098E-4</v>
      </c>
      <c r="H23" s="52">
        <f t="shared" si="8"/>
        <v>1.5841999999999998E-6</v>
      </c>
      <c r="I23" s="52">
        <f t="shared" si="9"/>
        <v>1.4099379999999998E-8</v>
      </c>
      <c r="J23" s="52">
        <f t="shared" si="10"/>
        <v>1.2548448199999998E-10</v>
      </c>
      <c r="K23" s="52">
        <f t="shared" si="11"/>
        <v>-8.944500010402407E-7</v>
      </c>
      <c r="L23" s="52">
        <f t="shared" si="12"/>
        <v>-7.960605009258142E-9</v>
      </c>
      <c r="M23" s="52">
        <f t="shared" ca="1" si="4"/>
        <v>-4.0633961009016156E-3</v>
      </c>
      <c r="N23" s="52">
        <f t="shared" ca="1" si="13"/>
        <v>1.8493641400010738E-8</v>
      </c>
      <c r="O23" s="12">
        <f t="shared" ca="1" si="14"/>
        <v>4.2484936129319424E-2</v>
      </c>
      <c r="P23" s="52">
        <f t="shared" ca="1" si="15"/>
        <v>0.43679532206912924</v>
      </c>
      <c r="Q23" s="52">
        <f t="shared" ca="1" si="16"/>
        <v>0.17093260298725704</v>
      </c>
      <c r="R23" s="5">
        <f t="shared" ca="1" si="5"/>
        <v>-9.616039049424336E-4</v>
      </c>
      <c r="U23" s="5">
        <v>1.05</v>
      </c>
      <c r="V23" s="5">
        <f t="shared" ca="1" si="0"/>
        <v>3.5017760614870934E-2</v>
      </c>
      <c r="AA23" s="5">
        <v>23</v>
      </c>
      <c r="AB23" s="5" t="s">
        <v>114</v>
      </c>
    </row>
    <row r="24" spans="1:28">
      <c r="A24" s="50">
        <v>120.5</v>
      </c>
      <c r="B24" s="50">
        <v>-7.9949999781092629E-4</v>
      </c>
      <c r="C24" s="56">
        <v>0.02</v>
      </c>
      <c r="D24" s="51">
        <f t="shared" si="6"/>
        <v>1.205E-2</v>
      </c>
      <c r="E24" s="51">
        <f t="shared" si="6"/>
        <v>-7.9949999781092629E-4</v>
      </c>
      <c r="F24" s="52">
        <f t="shared" si="7"/>
        <v>2.41E-4</v>
      </c>
      <c r="G24" s="52">
        <f t="shared" si="7"/>
        <v>-1.5989999956218525E-5</v>
      </c>
      <c r="H24" s="52">
        <f t="shared" si="8"/>
        <v>2.9040500000000002E-6</v>
      </c>
      <c r="I24" s="52">
        <f t="shared" si="9"/>
        <v>3.49938025E-8</v>
      </c>
      <c r="J24" s="52">
        <f t="shared" si="10"/>
        <v>4.2167532012499999E-10</v>
      </c>
      <c r="K24" s="52">
        <f t="shared" si="11"/>
        <v>-1.9267949947243322E-7</v>
      </c>
      <c r="L24" s="52">
        <f t="shared" si="12"/>
        <v>-2.3217879686428203E-9</v>
      </c>
      <c r="M24" s="52">
        <f t="shared" ca="1" si="4"/>
        <v>-4.0394129337254061E-3</v>
      </c>
      <c r="N24" s="52">
        <f t="shared" ca="1" si="13"/>
        <v>2.0994071664611969E-7</v>
      </c>
      <c r="O24" s="12">
        <f t="shared" ca="1" si="14"/>
        <v>4.1614785064950574E-2</v>
      </c>
      <c r="P24" s="52">
        <f t="shared" ca="1" si="15"/>
        <v>0.42682096239539957</v>
      </c>
      <c r="Q24" s="52">
        <f t="shared" ca="1" si="16"/>
        <v>0.16685349648070813</v>
      </c>
      <c r="R24" s="5">
        <f t="shared" ca="1" si="5"/>
        <v>3.2399129359144798E-3</v>
      </c>
      <c r="U24" s="5">
        <v>1.1000000000000001</v>
      </c>
      <c r="V24" s="5">
        <f t="shared" ca="1" si="0"/>
        <v>3.8467525630782769E-2</v>
      </c>
      <c r="AA24" s="5">
        <v>24</v>
      </c>
      <c r="AB24" s="5" t="s">
        <v>103</v>
      </c>
    </row>
    <row r="25" spans="1:28">
      <c r="A25" s="50">
        <v>183.5</v>
      </c>
      <c r="B25" s="50">
        <v>3.3715000026859343E-3</v>
      </c>
      <c r="C25" s="56">
        <v>0.02</v>
      </c>
      <c r="D25" s="51">
        <f t="shared" si="6"/>
        <v>1.8350000000000002E-2</v>
      </c>
      <c r="E25" s="51">
        <f t="shared" si="6"/>
        <v>3.3715000026859343E-3</v>
      </c>
      <c r="F25" s="52">
        <f t="shared" si="7"/>
        <v>3.6700000000000003E-4</v>
      </c>
      <c r="G25" s="52">
        <f t="shared" si="7"/>
        <v>6.743000005371869E-5</v>
      </c>
      <c r="H25" s="52">
        <f t="shared" si="8"/>
        <v>6.7344500000000012E-6</v>
      </c>
      <c r="I25" s="52">
        <f t="shared" si="9"/>
        <v>1.2357715750000004E-7</v>
      </c>
      <c r="J25" s="52">
        <f t="shared" si="10"/>
        <v>2.2676408401250009E-9</v>
      </c>
      <c r="K25" s="52">
        <f t="shared" si="11"/>
        <v>1.2373405009857381E-6</v>
      </c>
      <c r="L25" s="52">
        <f t="shared" si="12"/>
        <v>2.2705198193088298E-8</v>
      </c>
      <c r="M25" s="52">
        <f t="shared" ca="1" si="4"/>
        <v>-3.9897301749842618E-3</v>
      </c>
      <c r="N25" s="52">
        <f t="shared" ca="1" si="13"/>
        <v>1.0837541945728477E-6</v>
      </c>
      <c r="O25" s="12">
        <f t="shared" ca="1" si="14"/>
        <v>3.991166357007507E-2</v>
      </c>
      <c r="P25" s="52">
        <f t="shared" ca="1" si="15"/>
        <v>0.40733929307243449</v>
      </c>
      <c r="Q25" s="52">
        <f t="shared" ca="1" si="16"/>
        <v>0.15889431029408019</v>
      </c>
      <c r="R25" s="5">
        <f t="shared" ca="1" si="5"/>
        <v>7.3612301776701961E-3</v>
      </c>
      <c r="U25" s="5">
        <v>1.1499999999999999</v>
      </c>
      <c r="V25" s="5">
        <f ca="1">+E$4+E$5*U25+E$6*U25^2</f>
        <v>4.2061443194668494E-2</v>
      </c>
      <c r="AA25" s="5">
        <v>25</v>
      </c>
      <c r="AB25" s="5" t="s">
        <v>104</v>
      </c>
    </row>
    <row r="26" spans="1:28">
      <c r="A26" s="50">
        <v>2161.5</v>
      </c>
      <c r="B26" s="50">
        <v>7.3350000457139686E-4</v>
      </c>
      <c r="C26" s="50">
        <v>1</v>
      </c>
      <c r="D26" s="51">
        <f t="shared" si="6"/>
        <v>0.21615000000000001</v>
      </c>
      <c r="E26" s="51">
        <f t="shared" si="6"/>
        <v>7.3350000457139686E-4</v>
      </c>
      <c r="F26" s="52">
        <f t="shared" si="7"/>
        <v>0.21615000000000001</v>
      </c>
      <c r="G26" s="52">
        <f t="shared" si="7"/>
        <v>7.3350000457139686E-4</v>
      </c>
      <c r="H26" s="52">
        <f t="shared" si="8"/>
        <v>4.6720822500000002E-2</v>
      </c>
      <c r="I26" s="52">
        <f t="shared" si="9"/>
        <v>1.0098705783375002E-2</v>
      </c>
      <c r="J26" s="52">
        <f t="shared" si="10"/>
        <v>2.1828352550765065E-3</v>
      </c>
      <c r="K26" s="52">
        <f t="shared" si="11"/>
        <v>1.5854602598810744E-4</v>
      </c>
      <c r="L26" s="52">
        <f t="shared" si="12"/>
        <v>3.4269723517329423E-5</v>
      </c>
      <c r="M26" s="52">
        <f t="shared" ca="1" si="4"/>
        <v>-1.2659333473151668E-3</v>
      </c>
      <c r="N26" s="52">
        <f t="shared" ca="1" si="13"/>
        <v>3.997733728636338E-6</v>
      </c>
      <c r="O26" s="12">
        <f t="shared" ca="1" si="14"/>
        <v>17.896888929191167</v>
      </c>
      <c r="P26" s="52">
        <f t="shared" ca="1" si="15"/>
        <v>131.28699043184798</v>
      </c>
      <c r="Q26" s="52">
        <f t="shared" ca="1" si="16"/>
        <v>43.946292373322635</v>
      </c>
      <c r="R26" s="5">
        <f t="shared" ca="1" si="5"/>
        <v>1.9994333518865634E-3</v>
      </c>
      <c r="U26" s="5">
        <v>1.2</v>
      </c>
      <c r="V26" s="5">
        <f ca="1">+E$4+E$5*U26+E$6*U26^2</f>
        <v>4.5799513306528157E-2</v>
      </c>
    </row>
    <row r="27" spans="1:28">
      <c r="A27" s="50">
        <v>2974.5</v>
      </c>
      <c r="B27" s="50">
        <v>1.049999991664663E-5</v>
      </c>
      <c r="C27" s="50">
        <v>1</v>
      </c>
      <c r="D27" s="51">
        <f t="shared" si="6"/>
        <v>0.29744999999999999</v>
      </c>
      <c r="E27" s="51">
        <f t="shared" si="6"/>
        <v>1.049999991664663E-5</v>
      </c>
      <c r="F27" s="52">
        <f t="shared" si="7"/>
        <v>0.29744999999999999</v>
      </c>
      <c r="G27" s="52">
        <f t="shared" si="7"/>
        <v>1.049999991664663E-5</v>
      </c>
      <c r="H27" s="52">
        <f t="shared" si="8"/>
        <v>8.8476502499999998E-2</v>
      </c>
      <c r="I27" s="52">
        <f t="shared" si="9"/>
        <v>2.6317335668625E-2</v>
      </c>
      <c r="J27" s="52">
        <f t="shared" si="10"/>
        <v>7.8280914946325057E-3</v>
      </c>
      <c r="K27" s="52">
        <f t="shared" si="11"/>
        <v>3.1232249752065398E-6</v>
      </c>
      <c r="L27" s="52">
        <f t="shared" si="12"/>
        <v>9.2900326887518527E-7</v>
      </c>
      <c r="M27" s="52">
        <f t="shared" ca="1" si="4"/>
        <v>5.0779317681402293E-4</v>
      </c>
      <c r="N27" s="52">
        <f t="shared" ca="1" si="13"/>
        <v>2.4730050378868521E-7</v>
      </c>
      <c r="O27" s="12">
        <f t="shared" ca="1" si="14"/>
        <v>5.5164796642098235</v>
      </c>
      <c r="P27" s="52">
        <f t="shared" ca="1" si="15"/>
        <v>23.662307221822658</v>
      </c>
      <c r="Q27" s="52">
        <f t="shared" ca="1" si="16"/>
        <v>5.6976500512473578</v>
      </c>
      <c r="R27" s="5">
        <f t="shared" ca="1" si="5"/>
        <v>-4.972931768973763E-4</v>
      </c>
      <c r="U27" s="5">
        <v>1.25</v>
      </c>
      <c r="V27" s="5">
        <f ca="1">+E$4+E$5*U27+E$6*U27^2</f>
        <v>4.9681735966361731E-2</v>
      </c>
    </row>
    <row r="28" spans="1:28">
      <c r="A28" s="50">
        <v>2980</v>
      </c>
      <c r="B28" s="50">
        <v>1.1200000008102506E-3</v>
      </c>
      <c r="C28" s="50">
        <v>1</v>
      </c>
      <c r="D28" s="51">
        <f t="shared" si="6"/>
        <v>0.29799999999999999</v>
      </c>
      <c r="E28" s="51">
        <f t="shared" si="6"/>
        <v>1.1200000008102506E-3</v>
      </c>
      <c r="F28" s="52">
        <f t="shared" si="7"/>
        <v>0.29799999999999999</v>
      </c>
      <c r="G28" s="52">
        <f t="shared" si="7"/>
        <v>1.1200000008102506E-3</v>
      </c>
      <c r="H28" s="52">
        <f t="shared" si="8"/>
        <v>8.8803999999999994E-2</v>
      </c>
      <c r="I28" s="52">
        <f t="shared" si="9"/>
        <v>2.6463591999999998E-2</v>
      </c>
      <c r="J28" s="52">
        <f t="shared" si="10"/>
        <v>7.8861504159999981E-3</v>
      </c>
      <c r="K28" s="52">
        <f t="shared" si="11"/>
        <v>3.337600002414547E-4</v>
      </c>
      <c r="L28" s="52">
        <f t="shared" si="12"/>
        <v>9.946048007195349E-5</v>
      </c>
      <c r="M28" s="52">
        <f t="shared" ca="1" si="4"/>
        <v>5.2109043420923897E-4</v>
      </c>
      <c r="N28" s="52">
        <f t="shared" ca="1" si="13"/>
        <v>3.5869266896621163E-7</v>
      </c>
      <c r="O28" s="12">
        <f t="shared" ca="1" si="14"/>
        <v>5.4613398273598479</v>
      </c>
      <c r="P28" s="52">
        <f t="shared" ca="1" si="15"/>
        <v>23.265018071814559</v>
      </c>
      <c r="Q28" s="52">
        <f t="shared" ca="1" si="16"/>
        <v>5.5729351560128473</v>
      </c>
      <c r="R28" s="5">
        <f t="shared" ca="1" si="5"/>
        <v>5.9890956660101167E-4</v>
      </c>
      <c r="U28" s="5">
        <v>1.3</v>
      </c>
      <c r="V28" s="5">
        <f ca="1">+E$4+E$5*U28+E$6*U28^2</f>
        <v>5.370811117416923E-2</v>
      </c>
    </row>
    <row r="29" spans="1:28">
      <c r="A29" s="50">
        <v>3005.5</v>
      </c>
      <c r="B29" s="50">
        <v>2.2095000022090971E-3</v>
      </c>
      <c r="C29" s="50">
        <v>0.2</v>
      </c>
      <c r="D29" s="51">
        <f t="shared" si="6"/>
        <v>0.30054999999999998</v>
      </c>
      <c r="E29" s="51">
        <f t="shared" si="6"/>
        <v>2.2095000022090971E-3</v>
      </c>
      <c r="F29" s="52">
        <f t="shared" si="7"/>
        <v>6.0109999999999997E-2</v>
      </c>
      <c r="G29" s="52">
        <f t="shared" si="7"/>
        <v>4.4190000044181944E-4</v>
      </c>
      <c r="H29" s="52">
        <f t="shared" si="8"/>
        <v>1.8066060499999998E-2</v>
      </c>
      <c r="I29" s="52">
        <f t="shared" si="9"/>
        <v>5.4297544832749992E-3</v>
      </c>
      <c r="J29" s="52">
        <f t="shared" si="10"/>
        <v>1.631912709948301E-3</v>
      </c>
      <c r="K29" s="52">
        <f t="shared" si="11"/>
        <v>1.3281304513278883E-4</v>
      </c>
      <c r="L29" s="52">
        <f t="shared" si="12"/>
        <v>3.9916960714659676E-5</v>
      </c>
      <c r="M29" s="52">
        <f t="shared" ca="1" si="4"/>
        <v>5.8296926003813428E-4</v>
      </c>
      <c r="N29" s="52">
        <f t="shared" ca="1" si="13"/>
        <v>5.291204510454447E-7</v>
      </c>
      <c r="O29" s="12">
        <f t="shared" ca="1" si="14"/>
        <v>0.20840327066553604</v>
      </c>
      <c r="P29" s="52">
        <f t="shared" ca="1" si="15"/>
        <v>0.85891372558098089</v>
      </c>
      <c r="Q29" s="52">
        <f t="shared" ca="1" si="16"/>
        <v>0.20058619877018982</v>
      </c>
      <c r="R29" s="5">
        <f t="shared" ca="1" si="5"/>
        <v>1.6265307421709629E-3</v>
      </c>
      <c r="U29" s="5">
        <v>1.35</v>
      </c>
      <c r="V29" s="5">
        <f ca="1">+E$4+E$5*U29+E$6*U29^2</f>
        <v>5.787863892995064E-2</v>
      </c>
    </row>
    <row r="30" spans="1:28">
      <c r="A30" s="50">
        <v>3006</v>
      </c>
      <c r="B30" s="50">
        <v>-5.2599999617086723E-4</v>
      </c>
      <c r="C30" s="50">
        <v>1</v>
      </c>
      <c r="D30" s="51">
        <f t="shared" si="6"/>
        <v>0.30059999999999998</v>
      </c>
      <c r="E30" s="51">
        <f t="shared" si="6"/>
        <v>-5.2599999617086723E-4</v>
      </c>
      <c r="F30" s="52">
        <f t="shared" si="7"/>
        <v>0.30059999999999998</v>
      </c>
      <c r="G30" s="52">
        <f t="shared" si="7"/>
        <v>-5.2599999617086723E-4</v>
      </c>
      <c r="H30" s="52">
        <f t="shared" si="8"/>
        <v>9.0360359999999987E-2</v>
      </c>
      <c r="I30" s="52">
        <f t="shared" si="9"/>
        <v>2.7162324215999994E-2</v>
      </c>
      <c r="J30" s="52">
        <f t="shared" si="10"/>
        <v>8.1649946593295979E-3</v>
      </c>
      <c r="K30" s="52">
        <f t="shared" si="11"/>
        <v>-1.5811559884896267E-4</v>
      </c>
      <c r="L30" s="52">
        <f t="shared" si="12"/>
        <v>-4.7529549013998175E-5</v>
      </c>
      <c r="M30" s="52">
        <f t="shared" ca="1" si="4"/>
        <v>5.8418631831475215E-4</v>
      </c>
      <c r="N30" s="52">
        <f t="shared" ca="1" si="13"/>
        <v>1.2325136528711626E-6</v>
      </c>
      <c r="O30" s="12">
        <f t="shared" ca="1" si="14"/>
        <v>5.205226963751107</v>
      </c>
      <c r="P30" s="52">
        <f t="shared" ca="1" si="15"/>
        <v>21.43851659861426</v>
      </c>
      <c r="Q30" s="52">
        <f t="shared" ca="1" si="16"/>
        <v>5.004034169220926</v>
      </c>
      <c r="R30" s="5">
        <f t="shared" ca="1" si="5"/>
        <v>-1.1101863144856194E-3</v>
      </c>
      <c r="U30" s="5">
        <v>1.4</v>
      </c>
      <c r="V30" s="5">
        <f t="shared" ref="V30:V35" ca="1" si="17">+E$4+E$5*U30+E$6*U30^2</f>
        <v>6.2193319233705947E-2</v>
      </c>
    </row>
    <row r="31" spans="1:28">
      <c r="A31" s="50">
        <v>3040</v>
      </c>
      <c r="B31" s="50">
        <v>6.0000005760230124E-5</v>
      </c>
      <c r="C31" s="50">
        <v>1</v>
      </c>
      <c r="D31" s="51">
        <f t="shared" si="6"/>
        <v>0.30399999999999999</v>
      </c>
      <c r="E31" s="51">
        <f t="shared" si="6"/>
        <v>6.0000005760230124E-5</v>
      </c>
      <c r="F31" s="52">
        <f t="shared" si="7"/>
        <v>0.30399999999999999</v>
      </c>
      <c r="G31" s="52">
        <f t="shared" si="7"/>
        <v>6.0000005760230124E-5</v>
      </c>
      <c r="H31" s="52">
        <f t="shared" si="8"/>
        <v>9.2415999999999998E-2</v>
      </c>
      <c r="I31" s="52">
        <f t="shared" si="9"/>
        <v>2.8094464E-2</v>
      </c>
      <c r="J31" s="52">
        <f t="shared" si="10"/>
        <v>8.5407170559999995E-3</v>
      </c>
      <c r="K31" s="52">
        <f t="shared" si="11"/>
        <v>1.8240001751109957E-5</v>
      </c>
      <c r="L31" s="52">
        <f t="shared" si="12"/>
        <v>5.5449605323374264E-6</v>
      </c>
      <c r="M31" s="52">
        <f t="shared" ca="1" si="4"/>
        <v>6.672844630023116E-4</v>
      </c>
      <c r="N31" s="52">
        <f t="shared" ca="1" si="13"/>
        <v>3.6879441200780946E-7</v>
      </c>
      <c r="O31" s="12">
        <f t="shared" ca="1" si="14"/>
        <v>4.8815172678984027</v>
      </c>
      <c r="P31" s="52">
        <f t="shared" ca="1" si="15"/>
        <v>19.176939502796134</v>
      </c>
      <c r="Q31" s="52">
        <f t="shared" ca="1" si="16"/>
        <v>4.3108628622114722</v>
      </c>
      <c r="R31" s="5">
        <f t="shared" ca="1" si="5"/>
        <v>-6.0728445724208147E-4</v>
      </c>
      <c r="U31" s="5">
        <v>1.45</v>
      </c>
      <c r="V31" s="5">
        <f t="shared" ca="1" si="17"/>
        <v>6.6652152085435193E-2</v>
      </c>
    </row>
    <row r="32" spans="1:28">
      <c r="A32" s="50">
        <v>3142.5</v>
      </c>
      <c r="B32" s="50">
        <v>1.9824999981210567E-3</v>
      </c>
      <c r="C32" s="50">
        <v>1</v>
      </c>
      <c r="D32" s="51">
        <f t="shared" si="6"/>
        <v>0.31424999999999997</v>
      </c>
      <c r="E32" s="51">
        <f t="shared" si="6"/>
        <v>1.9824999981210567E-3</v>
      </c>
      <c r="F32" s="52">
        <f t="shared" si="7"/>
        <v>0.31424999999999997</v>
      </c>
      <c r="G32" s="52">
        <f t="shared" si="7"/>
        <v>1.9824999981210567E-3</v>
      </c>
      <c r="H32" s="52">
        <f t="shared" si="8"/>
        <v>9.8753062499999988E-2</v>
      </c>
      <c r="I32" s="52">
        <f t="shared" si="9"/>
        <v>3.1033149890624993E-2</v>
      </c>
      <c r="J32" s="52">
        <f t="shared" si="10"/>
        <v>9.7521673531289037E-3</v>
      </c>
      <c r="K32" s="52">
        <f t="shared" si="11"/>
        <v>6.2300062440954205E-4</v>
      </c>
      <c r="L32" s="52">
        <f t="shared" si="12"/>
        <v>1.9577794622069856E-4</v>
      </c>
      <c r="M32" s="52">
        <f t="shared" ca="1" si="4"/>
        <v>9.2183467727819041E-4</v>
      </c>
      <c r="N32" s="52">
        <f t="shared" ca="1" si="13"/>
        <v>1.1250109228387005E-6</v>
      </c>
      <c r="O32" s="12">
        <f t="shared" ca="1" si="14"/>
        <v>3.9804383211101357</v>
      </c>
      <c r="P32" s="52">
        <f t="shared" ca="1" si="15"/>
        <v>13.202742408118924</v>
      </c>
      <c r="Q32" s="52">
        <f t="shared" ca="1" si="16"/>
        <v>2.5578484122677758</v>
      </c>
      <c r="R32" s="5">
        <f t="shared" ca="1" si="5"/>
        <v>1.0606653208428663E-3</v>
      </c>
      <c r="U32" s="5">
        <v>1.5</v>
      </c>
      <c r="V32" s="5">
        <f t="shared" ca="1" si="17"/>
        <v>7.1255137485138342E-2</v>
      </c>
    </row>
    <row r="33" spans="1:22">
      <c r="A33" s="50">
        <v>3143</v>
      </c>
      <c r="B33" s="50">
        <v>1.4699999883305281E-4</v>
      </c>
      <c r="C33" s="50">
        <v>1</v>
      </c>
      <c r="D33" s="51">
        <f t="shared" si="6"/>
        <v>0.31430000000000002</v>
      </c>
      <c r="E33" s="51">
        <f t="shared" si="6"/>
        <v>1.4699999883305281E-4</v>
      </c>
      <c r="F33" s="52">
        <f t="shared" si="7"/>
        <v>0.31430000000000002</v>
      </c>
      <c r="G33" s="52">
        <f t="shared" si="7"/>
        <v>1.4699999883305281E-4</v>
      </c>
      <c r="H33" s="52">
        <f t="shared" si="8"/>
        <v>9.8784490000000016E-2</v>
      </c>
      <c r="I33" s="52">
        <f t="shared" si="9"/>
        <v>3.1047965207000008E-2</v>
      </c>
      <c r="J33" s="52">
        <f t="shared" si="10"/>
        <v>9.7583754645601036E-3</v>
      </c>
      <c r="K33" s="52">
        <f t="shared" si="11"/>
        <v>4.6202099633228502E-5</v>
      </c>
      <c r="L33" s="52">
        <f t="shared" si="12"/>
        <v>1.4521319914723719E-5</v>
      </c>
      <c r="M33" s="52">
        <f t="shared" ca="1" si="4"/>
        <v>9.230912333529546E-4</v>
      </c>
      <c r="N33" s="52">
        <f t="shared" ca="1" si="13"/>
        <v>6.0231760429862522E-7</v>
      </c>
      <c r="O33" s="12">
        <f t="shared" ca="1" si="14"/>
        <v>3.9763118637841703</v>
      </c>
      <c r="P33" s="52">
        <f t="shared" ca="1" si="15"/>
        <v>13.176623704791881</v>
      </c>
      <c r="Q33" s="52">
        <f t="shared" ca="1" si="16"/>
        <v>2.5505009307928379</v>
      </c>
      <c r="R33" s="5">
        <f t="shared" ca="1" si="5"/>
        <v>-7.7609123451990178E-4</v>
      </c>
      <c r="U33" s="5">
        <v>1.55</v>
      </c>
      <c r="V33" s="5">
        <f t="shared" ca="1" si="17"/>
        <v>7.600227543281543E-2</v>
      </c>
    </row>
    <row r="34" spans="1:22">
      <c r="A34" s="50">
        <v>3151</v>
      </c>
      <c r="B34" s="50">
        <v>2.789999998640269E-4</v>
      </c>
      <c r="C34" s="50">
        <v>1</v>
      </c>
      <c r="D34" s="51">
        <f t="shared" si="6"/>
        <v>0.31509999999999999</v>
      </c>
      <c r="E34" s="51">
        <f t="shared" si="6"/>
        <v>2.789999998640269E-4</v>
      </c>
      <c r="F34" s="52">
        <f t="shared" si="7"/>
        <v>0.31509999999999999</v>
      </c>
      <c r="G34" s="52">
        <f t="shared" si="7"/>
        <v>2.789999998640269E-4</v>
      </c>
      <c r="H34" s="52">
        <f t="shared" si="8"/>
        <v>9.9288009999999996E-2</v>
      </c>
      <c r="I34" s="52">
        <f t="shared" si="9"/>
        <v>3.1285651950999999E-2</v>
      </c>
      <c r="J34" s="52">
        <f t="shared" si="10"/>
        <v>9.8581089297600996E-3</v>
      </c>
      <c r="K34" s="52">
        <f t="shared" si="11"/>
        <v>8.7912899957154881E-5</v>
      </c>
      <c r="L34" s="52">
        <f t="shared" si="12"/>
        <v>2.7701354776499504E-5</v>
      </c>
      <c r="M34" s="52">
        <f t="shared" ca="1" si="4"/>
        <v>9.4321573529568053E-4</v>
      </c>
      <c r="N34" s="52">
        <f t="shared" ca="1" si="13"/>
        <v>4.411825431950125E-7</v>
      </c>
      <c r="O34" s="12">
        <f t="shared" ca="1" si="14"/>
        <v>3.9106370872469376</v>
      </c>
      <c r="P34" s="52">
        <f t="shared" ca="1" si="15"/>
        <v>12.762629729907811</v>
      </c>
      <c r="Q34" s="52">
        <f t="shared" ca="1" si="16"/>
        <v>2.4344930458744116</v>
      </c>
      <c r="R34" s="5">
        <f t="shared" ca="1" si="5"/>
        <v>-6.6421573543165363E-4</v>
      </c>
      <c r="U34" s="5">
        <v>1.6</v>
      </c>
      <c r="V34" s="5">
        <f t="shared" ca="1" si="17"/>
        <v>8.0893565928466415E-2</v>
      </c>
    </row>
    <row r="35" spans="1:22">
      <c r="A35" s="50">
        <v>4136.5</v>
      </c>
      <c r="B35" s="50">
        <v>4.6084999994491227E-3</v>
      </c>
      <c r="C35" s="50">
        <v>1</v>
      </c>
      <c r="D35" s="51">
        <f t="shared" si="6"/>
        <v>0.41365000000000002</v>
      </c>
      <c r="E35" s="51">
        <f t="shared" si="6"/>
        <v>4.6084999994491227E-3</v>
      </c>
      <c r="F35" s="52">
        <f t="shared" si="7"/>
        <v>0.41365000000000002</v>
      </c>
      <c r="G35" s="52">
        <f t="shared" si="7"/>
        <v>4.6084999994491227E-3</v>
      </c>
      <c r="H35" s="52">
        <f t="shared" si="8"/>
        <v>0.17110632250000002</v>
      </c>
      <c r="I35" s="52">
        <f t="shared" si="9"/>
        <v>7.0778130302125014E-2</v>
      </c>
      <c r="J35" s="52">
        <f t="shared" si="10"/>
        <v>2.9277373599474014E-2</v>
      </c>
      <c r="K35" s="52">
        <f t="shared" si="11"/>
        <v>1.9063060247721296E-3</v>
      </c>
      <c r="L35" s="52">
        <f t="shared" si="12"/>
        <v>7.8854348714699142E-4</v>
      </c>
      <c r="M35" s="52">
        <f t="shared" ca="1" si="4"/>
        <v>3.7045806800536192E-3</v>
      </c>
      <c r="N35" s="52">
        <f t="shared" ca="1" si="13"/>
        <v>8.1707013597643032E-7</v>
      </c>
      <c r="O35" s="12">
        <f t="shared" ca="1" si="14"/>
        <v>2.2443913898129279E-2</v>
      </c>
      <c r="P35" s="52">
        <f t="shared" ca="1" si="15"/>
        <v>7.430653046187377</v>
      </c>
      <c r="Q35" s="52">
        <f t="shared" ca="1" si="16"/>
        <v>5.9407161487358504</v>
      </c>
      <c r="R35" s="5">
        <f t="shared" ca="1" si="5"/>
        <v>9.0391931939550352E-4</v>
      </c>
      <c r="U35" s="5">
        <v>1.65</v>
      </c>
      <c r="V35" s="5">
        <f t="shared" ca="1" si="17"/>
        <v>8.5929008972091298E-2</v>
      </c>
    </row>
    <row r="36" spans="1:22">
      <c r="A36" s="50">
        <v>5149.5</v>
      </c>
      <c r="B36" s="50">
        <v>6.9855000037932768E-3</v>
      </c>
      <c r="C36" s="50">
        <v>0.2</v>
      </c>
      <c r="D36" s="51">
        <f t="shared" si="6"/>
        <v>0.51495000000000002</v>
      </c>
      <c r="E36" s="51">
        <f t="shared" si="6"/>
        <v>6.9855000037932768E-3</v>
      </c>
      <c r="F36" s="52">
        <f t="shared" si="7"/>
        <v>0.10299000000000001</v>
      </c>
      <c r="G36" s="52">
        <f t="shared" si="7"/>
        <v>1.3971000007586554E-3</v>
      </c>
      <c r="H36" s="52">
        <f t="shared" si="8"/>
        <v>5.3034700500000011E-2</v>
      </c>
      <c r="I36" s="52">
        <f t="shared" si="9"/>
        <v>2.7310219022475008E-2</v>
      </c>
      <c r="J36" s="52">
        <f t="shared" si="10"/>
        <v>1.4063397285623506E-2</v>
      </c>
      <c r="K36" s="52">
        <f t="shared" si="11"/>
        <v>7.1943664539066956E-4</v>
      </c>
      <c r="L36" s="52">
        <f t="shared" si="12"/>
        <v>3.7047390054392531E-4</v>
      </c>
      <c r="M36" s="52">
        <f t="shared" ca="1" si="4"/>
        <v>7.1266685006393634E-3</v>
      </c>
      <c r="N36" s="52">
        <f t="shared" ca="1" si="13"/>
        <v>3.9857089003567075E-9</v>
      </c>
      <c r="O36" s="12">
        <f t="shared" ca="1" si="14"/>
        <v>6.7194740889675364E-2</v>
      </c>
      <c r="P36" s="52">
        <f t="shared" ca="1" si="15"/>
        <v>2.2996934227724193</v>
      </c>
      <c r="Q36" s="52">
        <f t="shared" ca="1" si="16"/>
        <v>1.1896719125405468</v>
      </c>
      <c r="R36" s="5">
        <f t="shared" ca="1" si="5"/>
        <v>-1.4116849684608652E-4</v>
      </c>
    </row>
    <row r="37" spans="1:22">
      <c r="A37" s="50">
        <v>5150</v>
      </c>
      <c r="B37" s="50">
        <v>5.5500000016763806E-3</v>
      </c>
      <c r="C37" s="50">
        <v>1</v>
      </c>
      <c r="D37" s="51">
        <f t="shared" si="6"/>
        <v>0.51500000000000001</v>
      </c>
      <c r="E37" s="51">
        <f t="shared" si="6"/>
        <v>5.5500000016763806E-3</v>
      </c>
      <c r="F37" s="52">
        <f t="shared" si="7"/>
        <v>0.51500000000000001</v>
      </c>
      <c r="G37" s="52">
        <f t="shared" si="7"/>
        <v>5.5500000016763806E-3</v>
      </c>
      <c r="H37" s="52">
        <f t="shared" si="8"/>
        <v>0.26522499999999999</v>
      </c>
      <c r="I37" s="52">
        <f t="shared" si="9"/>
        <v>0.136590875</v>
      </c>
      <c r="J37" s="52">
        <f t="shared" si="10"/>
        <v>7.0344300625000009E-2</v>
      </c>
      <c r="K37" s="52">
        <f t="shared" si="11"/>
        <v>2.858250000863336E-3</v>
      </c>
      <c r="L37" s="52">
        <f t="shared" si="12"/>
        <v>1.4719987504446181E-3</v>
      </c>
      <c r="M37" s="52">
        <f t="shared" ca="1" si="4"/>
        <v>7.1285036850416922E-3</v>
      </c>
      <c r="N37" s="52">
        <f t="shared" ca="1" si="13"/>
        <v>2.4916738783978557E-6</v>
      </c>
      <c r="O37" s="12">
        <f t="shared" ca="1" si="14"/>
        <v>1.6814380473857586</v>
      </c>
      <c r="P37" s="52">
        <f t="shared" ca="1" si="15"/>
        <v>57.522549683368936</v>
      </c>
      <c r="Q37" s="52">
        <f t="shared" ca="1" si="16"/>
        <v>29.755053630012714</v>
      </c>
      <c r="R37" s="5">
        <f t="shared" ca="1" si="5"/>
        <v>-1.5785036833653116E-3</v>
      </c>
    </row>
    <row r="38" spans="1:22">
      <c r="A38" s="50">
        <v>6346.5</v>
      </c>
      <c r="B38" s="50">
        <v>9.6984999981941655E-3</v>
      </c>
      <c r="C38" s="50">
        <v>1</v>
      </c>
      <c r="D38" s="51">
        <f t="shared" si="6"/>
        <v>0.63465000000000005</v>
      </c>
      <c r="E38" s="51">
        <f t="shared" si="6"/>
        <v>9.6984999981941655E-3</v>
      </c>
      <c r="F38" s="52">
        <f t="shared" si="7"/>
        <v>0.63465000000000005</v>
      </c>
      <c r="G38" s="52">
        <f t="shared" si="7"/>
        <v>9.6984999981941655E-3</v>
      </c>
      <c r="H38" s="52">
        <f t="shared" si="8"/>
        <v>0.40278062250000007</v>
      </c>
      <c r="I38" s="52">
        <f t="shared" si="9"/>
        <v>0.25562472206962505</v>
      </c>
      <c r="J38" s="52">
        <f t="shared" si="10"/>
        <v>0.16223222986148755</v>
      </c>
      <c r="K38" s="52">
        <f t="shared" si="11"/>
        <v>6.1551530238539275E-3</v>
      </c>
      <c r="L38" s="52">
        <f t="shared" si="12"/>
        <v>3.9063678665888953E-3</v>
      </c>
      <c r="M38" s="52">
        <f t="shared" ca="1" si="4"/>
        <v>1.1933013545437321E-2</v>
      </c>
      <c r="N38" s="52">
        <f t="shared" ca="1" si="13"/>
        <v>4.9930507928131913E-6</v>
      </c>
      <c r="O38" s="12">
        <f t="shared" ca="1" si="14"/>
        <v>5.9491603825757515</v>
      </c>
      <c r="P38" s="52">
        <f t="shared" ca="1" si="15"/>
        <v>125.59881234610765</v>
      </c>
      <c r="Q38" s="52">
        <f t="shared" ca="1" si="16"/>
        <v>57.601524238512603</v>
      </c>
      <c r="R38" s="5">
        <f t="shared" ca="1" si="5"/>
        <v>-2.2345135472431558E-3</v>
      </c>
    </row>
    <row r="39" spans="1:22">
      <c r="A39" s="50">
        <v>7277</v>
      </c>
      <c r="B39" s="50">
        <v>1.5733000000182074E-2</v>
      </c>
      <c r="C39" s="50">
        <v>1</v>
      </c>
      <c r="D39" s="51">
        <f t="shared" si="6"/>
        <v>0.72770000000000001</v>
      </c>
      <c r="E39" s="51">
        <f t="shared" si="6"/>
        <v>1.5733000000182074E-2</v>
      </c>
      <c r="F39" s="52">
        <f t="shared" si="7"/>
        <v>0.72770000000000001</v>
      </c>
      <c r="G39" s="52">
        <f t="shared" si="7"/>
        <v>1.5733000000182074E-2</v>
      </c>
      <c r="H39" s="52">
        <f t="shared" si="8"/>
        <v>0.52954729</v>
      </c>
      <c r="I39" s="52">
        <f t="shared" si="9"/>
        <v>0.38535156293299999</v>
      </c>
      <c r="J39" s="52">
        <f t="shared" si="10"/>
        <v>0.28042033234634411</v>
      </c>
      <c r="K39" s="52">
        <f t="shared" si="11"/>
        <v>1.1448904100132495E-2</v>
      </c>
      <c r="L39" s="52">
        <f t="shared" si="12"/>
        <v>8.3313675136664177E-3</v>
      </c>
      <c r="M39" s="52">
        <f t="shared" ca="1" si="4"/>
        <v>1.6240014190448324E-2</v>
      </c>
      <c r="N39" s="52">
        <f t="shared" ca="1" si="13"/>
        <v>2.5706338913134189E-7</v>
      </c>
      <c r="O39" s="12">
        <f t="shared" ca="1" si="14"/>
        <v>8.4354345534612545</v>
      </c>
      <c r="P39" s="52">
        <f t="shared" ca="1" si="15"/>
        <v>154.82622154887014</v>
      </c>
      <c r="Q39" s="52">
        <f t="shared" ca="1" si="16"/>
        <v>66.932619299067952</v>
      </c>
      <c r="R39" s="5">
        <f t="shared" ca="1" si="5"/>
        <v>-5.0701419026625075E-4</v>
      </c>
    </row>
    <row r="40" spans="1:22">
      <c r="A40" s="50">
        <v>8376.5</v>
      </c>
      <c r="B40" s="50">
        <v>2.2168499999679625E-2</v>
      </c>
      <c r="C40" s="50">
        <v>1</v>
      </c>
      <c r="D40" s="51">
        <f t="shared" si="6"/>
        <v>0.83765000000000001</v>
      </c>
      <c r="E40" s="51">
        <f t="shared" si="6"/>
        <v>2.2168499999679625E-2</v>
      </c>
      <c r="F40" s="52">
        <f t="shared" si="7"/>
        <v>0.83765000000000001</v>
      </c>
      <c r="G40" s="52">
        <f t="shared" si="7"/>
        <v>2.2168499999679625E-2</v>
      </c>
      <c r="H40" s="52">
        <f t="shared" si="8"/>
        <v>0.70165752250000002</v>
      </c>
      <c r="I40" s="52">
        <f t="shared" si="9"/>
        <v>0.58774342372212507</v>
      </c>
      <c r="J40" s="52">
        <f t="shared" si="10"/>
        <v>0.49232327888083804</v>
      </c>
      <c r="K40" s="52">
        <f t="shared" si="11"/>
        <v>1.8569444024731638E-2</v>
      </c>
      <c r="L40" s="52">
        <f t="shared" si="12"/>
        <v>1.5554694787316456E-2</v>
      </c>
      <c r="M40" s="52">
        <f t="shared" ca="1" si="4"/>
        <v>2.1972756930505256E-2</v>
      </c>
      <c r="N40" s="52">
        <f t="shared" ca="1" si="13"/>
        <v>3.8315349129801934E-8</v>
      </c>
      <c r="O40" s="12">
        <f t="shared" ca="1" si="14"/>
        <v>8.8625744879647339</v>
      </c>
      <c r="P40" s="52">
        <f t="shared" ca="1" si="15"/>
        <v>146.88667278542022</v>
      </c>
      <c r="Q40" s="52">
        <f t="shared" ca="1" si="16"/>
        <v>58.911591460644175</v>
      </c>
      <c r="R40" s="5">
        <f t="shared" ca="1" si="5"/>
        <v>1.9574306917436932E-4</v>
      </c>
    </row>
    <row r="41" spans="1:22">
      <c r="A41" s="50">
        <v>9425.5</v>
      </c>
      <c r="B41" s="50">
        <v>3.028949999861652E-2</v>
      </c>
      <c r="C41" s="50">
        <v>1</v>
      </c>
      <c r="D41" s="51">
        <f t="shared" si="6"/>
        <v>0.94255</v>
      </c>
      <c r="E41" s="51">
        <f t="shared" si="6"/>
        <v>3.028949999861652E-2</v>
      </c>
      <c r="F41" s="52">
        <f t="shared" si="7"/>
        <v>0.94255</v>
      </c>
      <c r="G41" s="52">
        <f t="shared" si="7"/>
        <v>3.028949999861652E-2</v>
      </c>
      <c r="H41" s="52">
        <f t="shared" si="8"/>
        <v>0.88840050250000002</v>
      </c>
      <c r="I41" s="52">
        <f t="shared" si="9"/>
        <v>0.83736189363137503</v>
      </c>
      <c r="J41" s="52">
        <f t="shared" si="10"/>
        <v>0.78925545284225251</v>
      </c>
      <c r="K41" s="52">
        <f t="shared" si="11"/>
        <v>2.8549368223696001E-2</v>
      </c>
      <c r="L41" s="52">
        <f t="shared" si="12"/>
        <v>2.6909207019244666E-2</v>
      </c>
      <c r="M41" s="52">
        <f t="shared" ca="1" si="4"/>
        <v>2.8091970229077237E-2</v>
      </c>
      <c r="N41" s="52">
        <f t="shared" ca="1" si="13"/>
        <v>4.8291370880113747E-6</v>
      </c>
      <c r="O41" s="12">
        <f t="shared" ca="1" si="14"/>
        <v>6.576480918270545</v>
      </c>
      <c r="P41" s="52">
        <f t="shared" ca="1" si="15"/>
        <v>100.20718392208565</v>
      </c>
      <c r="Q41" s="52">
        <f t="shared" ca="1" si="16"/>
        <v>35.712980975764665</v>
      </c>
      <c r="R41" s="5">
        <f t="shared" ca="1" si="5"/>
        <v>2.1975297695392831E-3</v>
      </c>
    </row>
    <row r="42" spans="1:22">
      <c r="A42" s="50">
        <v>10430.5</v>
      </c>
      <c r="B42" s="50">
        <v>3.4134500005166046E-2</v>
      </c>
      <c r="C42" s="50">
        <v>1</v>
      </c>
      <c r="D42" s="51">
        <f t="shared" si="6"/>
        <v>1.04305</v>
      </c>
      <c r="E42" s="51">
        <f t="shared" si="6"/>
        <v>3.4134500005166046E-2</v>
      </c>
      <c r="F42" s="52">
        <f t="shared" si="7"/>
        <v>1.04305</v>
      </c>
      <c r="G42" s="52">
        <f t="shared" si="7"/>
        <v>3.4134500005166046E-2</v>
      </c>
      <c r="H42" s="52">
        <f t="shared" si="8"/>
        <v>1.0879533025000001</v>
      </c>
      <c r="I42" s="52">
        <f t="shared" si="9"/>
        <v>1.134789692172625</v>
      </c>
      <c r="J42" s="52">
        <f t="shared" si="10"/>
        <v>1.1836423884206566</v>
      </c>
      <c r="K42" s="52">
        <f t="shared" si="11"/>
        <v>3.5603990230388446E-2</v>
      </c>
      <c r="L42" s="52">
        <f t="shared" si="12"/>
        <v>3.713674200980667E-2</v>
      </c>
      <c r="M42" s="52">
        <f t="shared" ca="1" si="4"/>
        <v>3.454965446543308E-2</v>
      </c>
      <c r="N42" s="52">
        <f t="shared" ca="1" si="13"/>
        <v>1.7235322587961209E-7</v>
      </c>
      <c r="O42" s="12">
        <f t="shared" ca="1" si="14"/>
        <v>2.9856668213340734</v>
      </c>
      <c r="P42" s="52">
        <f t="shared" ca="1" si="15"/>
        <v>40.195538255283935</v>
      </c>
      <c r="Q42" s="52">
        <f t="shared" ca="1" si="16"/>
        <v>10.455685529131891</v>
      </c>
      <c r="R42" s="5">
        <f t="shared" ca="1" si="5"/>
        <v>-4.1515446026703373E-4</v>
      </c>
    </row>
    <row r="43" spans="1:22">
      <c r="A43" s="50">
        <v>10747</v>
      </c>
      <c r="B43" s="50">
        <v>3.8162999997439329E-2</v>
      </c>
      <c r="C43" s="50">
        <v>1</v>
      </c>
      <c r="D43" s="51">
        <f t="shared" si="6"/>
        <v>1.0747</v>
      </c>
      <c r="E43" s="51">
        <f t="shared" si="6"/>
        <v>3.8162999997439329E-2</v>
      </c>
      <c r="F43" s="52">
        <f t="shared" si="7"/>
        <v>1.0747</v>
      </c>
      <c r="G43" s="52">
        <f t="shared" si="7"/>
        <v>3.8162999997439329E-2</v>
      </c>
      <c r="H43" s="52">
        <f t="shared" si="8"/>
        <v>1.15498009</v>
      </c>
      <c r="I43" s="52">
        <f t="shared" si="9"/>
        <v>1.2412571027229999</v>
      </c>
      <c r="J43" s="52">
        <f t="shared" si="10"/>
        <v>1.333979008296408</v>
      </c>
      <c r="K43" s="52">
        <f t="shared" si="11"/>
        <v>4.1013776097248045E-2</v>
      </c>
      <c r="L43" s="52">
        <f t="shared" si="12"/>
        <v>4.4077505171712474E-2</v>
      </c>
      <c r="M43" s="52">
        <f t="shared" ca="1" si="4"/>
        <v>3.6703928058980498E-2</v>
      </c>
      <c r="N43" s="52">
        <f t="shared" ca="1" si="13"/>
        <v>2.12889092159801E-6</v>
      </c>
      <c r="O43" s="12">
        <f t="shared" ca="1" si="14"/>
        <v>1.8907267396607399</v>
      </c>
      <c r="P43" s="52">
        <f t="shared" ca="1" si="15"/>
        <v>23.521424785521162</v>
      </c>
      <c r="Q43" s="52">
        <f t="shared" ca="1" si="16"/>
        <v>4.5968965718092978</v>
      </c>
      <c r="R43" s="5">
        <f t="shared" ca="1" si="5"/>
        <v>1.4590719384588308E-3</v>
      </c>
    </row>
    <row r="44" spans="1:22">
      <c r="A44" s="50">
        <v>11886.5</v>
      </c>
      <c r="B44" s="50">
        <v>4.7258499995223247E-2</v>
      </c>
      <c r="C44" s="50">
        <v>1</v>
      </c>
      <c r="D44" s="51">
        <f t="shared" si="6"/>
        <v>1.18865</v>
      </c>
      <c r="E44" s="51">
        <f t="shared" si="6"/>
        <v>4.7258499995223247E-2</v>
      </c>
      <c r="F44" s="52">
        <f t="shared" si="7"/>
        <v>1.18865</v>
      </c>
      <c r="G44" s="52">
        <f t="shared" si="7"/>
        <v>4.7258499995223247E-2</v>
      </c>
      <c r="H44" s="52">
        <f t="shared" si="8"/>
        <v>1.4128888225</v>
      </c>
      <c r="I44" s="52">
        <f t="shared" si="9"/>
        <v>1.679430298864625</v>
      </c>
      <c r="J44" s="52">
        <f t="shared" si="10"/>
        <v>1.9962548247454366</v>
      </c>
      <c r="K44" s="52">
        <f t="shared" si="11"/>
        <v>5.6173816019322108E-2</v>
      </c>
      <c r="L44" s="52">
        <f t="shared" si="12"/>
        <v>6.6771006411367226E-2</v>
      </c>
      <c r="M44" s="52">
        <f t="shared" ca="1" si="4"/>
        <v>4.4938324095263257E-2</v>
      </c>
      <c r="N44" s="52">
        <f t="shared" ca="1" si="13"/>
        <v>5.3832162067551461E-6</v>
      </c>
      <c r="O44" s="12">
        <f t="shared" ca="1" si="14"/>
        <v>6.2555402066168095E-2</v>
      </c>
      <c r="P44" s="52">
        <f t="shared" ca="1" si="15"/>
        <v>3.3882428245723082</v>
      </c>
      <c r="Q44" s="52">
        <f t="shared" ca="1" si="16"/>
        <v>7.151152632555462</v>
      </c>
      <c r="R44" s="5">
        <f t="shared" ca="1" si="5"/>
        <v>2.3201758999599892E-3</v>
      </c>
    </row>
    <row r="45" spans="1:22">
      <c r="A45" s="50">
        <v>12588</v>
      </c>
      <c r="B45" s="50">
        <v>4.9992000000202097E-2</v>
      </c>
      <c r="C45" s="50">
        <v>1</v>
      </c>
      <c r="D45" s="51">
        <f t="shared" si="6"/>
        <v>1.2587999999999999</v>
      </c>
      <c r="E45" s="51">
        <f t="shared" si="6"/>
        <v>4.9992000000202097E-2</v>
      </c>
      <c r="F45" s="52">
        <f t="shared" si="7"/>
        <v>1.2587999999999999</v>
      </c>
      <c r="G45" s="52">
        <f t="shared" si="7"/>
        <v>4.9992000000202097E-2</v>
      </c>
      <c r="H45" s="52">
        <f t="shared" si="8"/>
        <v>1.5845774399999999</v>
      </c>
      <c r="I45" s="52">
        <f t="shared" si="9"/>
        <v>1.9946660814719996</v>
      </c>
      <c r="J45" s="52">
        <f t="shared" si="10"/>
        <v>2.510885663356953</v>
      </c>
      <c r="K45" s="52">
        <f t="shared" si="11"/>
        <v>6.2929929600254397E-2</v>
      </c>
      <c r="L45" s="52">
        <f t="shared" si="12"/>
        <v>7.9216195380800228E-2</v>
      </c>
      <c r="M45" s="52">
        <f t="shared" ca="1" si="4"/>
        <v>5.0379925213377162E-2</v>
      </c>
      <c r="N45" s="52">
        <f t="shared" ca="1" si="13"/>
        <v>1.5048597101691976E-7</v>
      </c>
      <c r="O45" s="12">
        <f t="shared" ca="1" si="14"/>
        <v>2.3307699519300158</v>
      </c>
      <c r="P45" s="52">
        <f t="shared" ca="1" si="15"/>
        <v>48.882052044317255</v>
      </c>
      <c r="Q45" s="52">
        <f t="shared" ca="1" si="16"/>
        <v>40.164764403280365</v>
      </c>
      <c r="R45" s="5">
        <f t="shared" ca="1" si="5"/>
        <v>-3.8792521317506518E-4</v>
      </c>
    </row>
    <row r="46" spans="1:22">
      <c r="A46" s="50">
        <v>13487.5</v>
      </c>
      <c r="B46" s="50">
        <v>5.5307499998889398E-2</v>
      </c>
      <c r="C46" s="50">
        <v>1</v>
      </c>
      <c r="D46" s="51">
        <f t="shared" si="6"/>
        <v>1.3487499999999999</v>
      </c>
      <c r="E46" s="51">
        <f t="shared" si="6"/>
        <v>5.5307499998889398E-2</v>
      </c>
      <c r="F46" s="52">
        <f t="shared" si="7"/>
        <v>1.3487499999999999</v>
      </c>
      <c r="G46" s="52">
        <f t="shared" si="7"/>
        <v>5.5307499998889398E-2</v>
      </c>
      <c r="H46" s="52">
        <f t="shared" si="8"/>
        <v>1.8191265624999997</v>
      </c>
      <c r="I46" s="52">
        <f t="shared" si="9"/>
        <v>2.4535469511718744</v>
      </c>
      <c r="J46" s="52">
        <f t="shared" si="10"/>
        <v>3.3092214503930655</v>
      </c>
      <c r="K46" s="52">
        <f t="shared" si="11"/>
        <v>7.459599062350207E-2</v>
      </c>
      <c r="L46" s="52">
        <f t="shared" si="12"/>
        <v>0.10061134235344842</v>
      </c>
      <c r="M46" s="52">
        <f t="shared" ca="1" si="4"/>
        <v>5.7772618876877652E-2</v>
      </c>
      <c r="N46" s="52">
        <f t="shared" ca="1" si="13"/>
        <v>6.0768110826140677E-6</v>
      </c>
      <c r="O46" s="12">
        <f t="shared" ca="1" si="14"/>
        <v>12.050998444476175</v>
      </c>
      <c r="P46" s="52">
        <f t="shared" ca="1" si="15"/>
        <v>217.47428865556412</v>
      </c>
      <c r="Q46" s="52">
        <f t="shared" ca="1" si="16"/>
        <v>139.53371423742001</v>
      </c>
      <c r="R46" s="5">
        <f t="shared" ca="1" si="5"/>
        <v>-2.4651188779882538E-3</v>
      </c>
    </row>
    <row r="47" spans="1:22">
      <c r="A47" s="50"/>
      <c r="B47" s="50"/>
      <c r="C47" s="50"/>
      <c r="D47" s="51">
        <f t="shared" si="6"/>
        <v>0</v>
      </c>
      <c r="E47" s="51">
        <f t="shared" si="6"/>
        <v>0</v>
      </c>
      <c r="F47" s="52">
        <f t="shared" si="7"/>
        <v>0</v>
      </c>
      <c r="G47" s="52">
        <f t="shared" si="7"/>
        <v>0</v>
      </c>
      <c r="H47" s="52">
        <f t="shared" si="8"/>
        <v>0</v>
      </c>
      <c r="I47" s="52">
        <f t="shared" si="9"/>
        <v>0</v>
      </c>
      <c r="J47" s="52">
        <f t="shared" si="10"/>
        <v>0</v>
      </c>
      <c r="K47" s="52">
        <f t="shared" si="11"/>
        <v>0</v>
      </c>
      <c r="L47" s="52">
        <f t="shared" si="12"/>
        <v>0</v>
      </c>
      <c r="M47" s="52">
        <f t="shared" ca="1" si="4"/>
        <v>-4.1280661373027452E-3</v>
      </c>
      <c r="N47" s="52">
        <f t="shared" ca="1" si="13"/>
        <v>0</v>
      </c>
      <c r="O47" s="12">
        <f t="shared" ca="1" si="14"/>
        <v>0</v>
      </c>
      <c r="P47" s="52">
        <f t="shared" ca="1" si="15"/>
        <v>0</v>
      </c>
      <c r="Q47" s="52">
        <f t="shared" ca="1" si="16"/>
        <v>0</v>
      </c>
      <c r="R47" s="5">
        <f t="shared" ca="1" si="5"/>
        <v>4.1280661373027452E-3</v>
      </c>
    </row>
    <row r="48" spans="1:22">
      <c r="A48" s="50"/>
      <c r="B48" s="50"/>
      <c r="C48" s="50"/>
      <c r="D48" s="51">
        <f t="shared" si="6"/>
        <v>0</v>
      </c>
      <c r="E48" s="51">
        <f t="shared" si="6"/>
        <v>0</v>
      </c>
      <c r="F48" s="52">
        <f t="shared" si="7"/>
        <v>0</v>
      </c>
      <c r="G48" s="52">
        <f t="shared" si="7"/>
        <v>0</v>
      </c>
      <c r="H48" s="52">
        <f t="shared" si="8"/>
        <v>0</v>
      </c>
      <c r="I48" s="52">
        <f t="shared" si="9"/>
        <v>0</v>
      </c>
      <c r="J48" s="52">
        <f t="shared" si="10"/>
        <v>0</v>
      </c>
      <c r="K48" s="52">
        <f t="shared" si="11"/>
        <v>0</v>
      </c>
      <c r="L48" s="52">
        <f t="shared" si="12"/>
        <v>0</v>
      </c>
      <c r="M48" s="52">
        <f t="shared" ca="1" si="4"/>
        <v>-4.1280661373027452E-3</v>
      </c>
      <c r="N48" s="52">
        <f t="shared" ca="1" si="13"/>
        <v>0</v>
      </c>
      <c r="O48" s="12">
        <f t="shared" ca="1" si="14"/>
        <v>0</v>
      </c>
      <c r="P48" s="52">
        <f t="shared" ca="1" si="15"/>
        <v>0</v>
      </c>
      <c r="Q48" s="52">
        <f t="shared" ca="1" si="16"/>
        <v>0</v>
      </c>
      <c r="R48" s="5">
        <f t="shared" ca="1" si="5"/>
        <v>4.1280661373027452E-3</v>
      </c>
    </row>
    <row r="49" spans="1:18">
      <c r="A49" s="50"/>
      <c r="B49" s="50"/>
      <c r="C49" s="50"/>
      <c r="D49" s="51">
        <f t="shared" si="6"/>
        <v>0</v>
      </c>
      <c r="E49" s="51">
        <f t="shared" si="6"/>
        <v>0</v>
      </c>
      <c r="F49" s="52">
        <f t="shared" si="7"/>
        <v>0</v>
      </c>
      <c r="G49" s="52">
        <f t="shared" si="7"/>
        <v>0</v>
      </c>
      <c r="H49" s="52">
        <f t="shared" si="8"/>
        <v>0</v>
      </c>
      <c r="I49" s="52">
        <f t="shared" si="9"/>
        <v>0</v>
      </c>
      <c r="J49" s="52">
        <f t="shared" si="10"/>
        <v>0</v>
      </c>
      <c r="K49" s="52">
        <f t="shared" si="11"/>
        <v>0</v>
      </c>
      <c r="L49" s="52">
        <f t="shared" si="12"/>
        <v>0</v>
      </c>
      <c r="M49" s="52">
        <f t="shared" ca="1" si="4"/>
        <v>-4.1280661373027452E-3</v>
      </c>
      <c r="N49" s="52">
        <f t="shared" ca="1" si="13"/>
        <v>0</v>
      </c>
      <c r="O49" s="12">
        <f t="shared" ca="1" si="14"/>
        <v>0</v>
      </c>
      <c r="P49" s="52">
        <f t="shared" ca="1" si="15"/>
        <v>0</v>
      </c>
      <c r="Q49" s="52">
        <f t="shared" ca="1" si="16"/>
        <v>0</v>
      </c>
      <c r="R49" s="5">
        <f t="shared" ca="1" si="5"/>
        <v>4.1280661373027452E-3</v>
      </c>
    </row>
    <row r="50" spans="1:18">
      <c r="A50" s="50"/>
      <c r="B50" s="50"/>
      <c r="C50" s="50"/>
      <c r="D50" s="51">
        <f t="shared" si="6"/>
        <v>0</v>
      </c>
      <c r="E50" s="51">
        <f t="shared" si="6"/>
        <v>0</v>
      </c>
      <c r="F50" s="52">
        <f t="shared" si="7"/>
        <v>0</v>
      </c>
      <c r="G50" s="52">
        <f t="shared" si="7"/>
        <v>0</v>
      </c>
      <c r="H50" s="52">
        <f t="shared" si="8"/>
        <v>0</v>
      </c>
      <c r="I50" s="52">
        <f t="shared" si="9"/>
        <v>0</v>
      </c>
      <c r="J50" s="52">
        <f t="shared" si="10"/>
        <v>0</v>
      </c>
      <c r="K50" s="52">
        <f t="shared" si="11"/>
        <v>0</v>
      </c>
      <c r="L50" s="52">
        <f t="shared" si="12"/>
        <v>0</v>
      </c>
      <c r="M50" s="52">
        <f t="shared" ca="1" si="4"/>
        <v>-4.1280661373027452E-3</v>
      </c>
      <c r="N50" s="52">
        <f t="shared" ca="1" si="13"/>
        <v>0</v>
      </c>
      <c r="O50" s="12">
        <f t="shared" ca="1" si="14"/>
        <v>0</v>
      </c>
      <c r="P50" s="52">
        <f t="shared" ca="1" si="15"/>
        <v>0</v>
      </c>
      <c r="Q50" s="52">
        <f t="shared" ca="1" si="16"/>
        <v>0</v>
      </c>
      <c r="R50" s="5">
        <f t="shared" ca="1" si="5"/>
        <v>4.1280661373027452E-3</v>
      </c>
    </row>
    <row r="51" spans="1:18">
      <c r="A51" s="50"/>
      <c r="B51" s="50"/>
      <c r="C51" s="50"/>
      <c r="D51" s="51">
        <f t="shared" si="6"/>
        <v>0</v>
      </c>
      <c r="E51" s="51">
        <f t="shared" si="6"/>
        <v>0</v>
      </c>
      <c r="F51" s="52">
        <f t="shared" si="7"/>
        <v>0</v>
      </c>
      <c r="G51" s="52">
        <f t="shared" si="7"/>
        <v>0</v>
      </c>
      <c r="H51" s="52">
        <f t="shared" si="8"/>
        <v>0</v>
      </c>
      <c r="I51" s="52">
        <f t="shared" si="9"/>
        <v>0</v>
      </c>
      <c r="J51" s="52">
        <f t="shared" si="10"/>
        <v>0</v>
      </c>
      <c r="K51" s="52">
        <f t="shared" si="11"/>
        <v>0</v>
      </c>
      <c r="L51" s="52">
        <f t="shared" si="12"/>
        <v>0</v>
      </c>
      <c r="M51" s="52">
        <f t="shared" ca="1" si="4"/>
        <v>-4.1280661373027452E-3</v>
      </c>
      <c r="N51" s="52">
        <f t="shared" ca="1" si="13"/>
        <v>0</v>
      </c>
      <c r="O51" s="12">
        <f t="shared" ca="1" si="14"/>
        <v>0</v>
      </c>
      <c r="P51" s="52">
        <f t="shared" ca="1" si="15"/>
        <v>0</v>
      </c>
      <c r="Q51" s="52">
        <f t="shared" ca="1" si="16"/>
        <v>0</v>
      </c>
      <c r="R51" s="5">
        <f t="shared" ca="1" si="5"/>
        <v>4.1280661373027452E-3</v>
      </c>
    </row>
    <row r="52" spans="1:18">
      <c r="A52" s="50"/>
      <c r="B52" s="50"/>
      <c r="C52" s="50"/>
      <c r="D52" s="51">
        <f t="shared" si="6"/>
        <v>0</v>
      </c>
      <c r="E52" s="51">
        <f t="shared" si="6"/>
        <v>0</v>
      </c>
      <c r="F52" s="52">
        <f t="shared" si="7"/>
        <v>0</v>
      </c>
      <c r="G52" s="52">
        <f t="shared" si="7"/>
        <v>0</v>
      </c>
      <c r="H52" s="52">
        <f t="shared" si="8"/>
        <v>0</v>
      </c>
      <c r="I52" s="52">
        <f t="shared" si="9"/>
        <v>0</v>
      </c>
      <c r="J52" s="52">
        <f t="shared" si="10"/>
        <v>0</v>
      </c>
      <c r="K52" s="52">
        <f t="shared" si="11"/>
        <v>0</v>
      </c>
      <c r="L52" s="52">
        <f t="shared" si="12"/>
        <v>0</v>
      </c>
      <c r="M52" s="52">
        <f t="shared" ca="1" si="4"/>
        <v>-4.1280661373027452E-3</v>
      </c>
      <c r="N52" s="52">
        <f t="shared" ca="1" si="13"/>
        <v>0</v>
      </c>
      <c r="O52" s="12">
        <f t="shared" ca="1" si="14"/>
        <v>0</v>
      </c>
      <c r="P52" s="52">
        <f t="shared" ca="1" si="15"/>
        <v>0</v>
      </c>
      <c r="Q52" s="52">
        <f t="shared" ca="1" si="16"/>
        <v>0</v>
      </c>
      <c r="R52" s="5">
        <f t="shared" ca="1" si="5"/>
        <v>4.1280661373027452E-3</v>
      </c>
    </row>
    <row r="53" spans="1:18">
      <c r="A53" s="50"/>
      <c r="B53" s="50"/>
      <c r="C53" s="50"/>
      <c r="D53" s="51">
        <f t="shared" si="6"/>
        <v>0</v>
      </c>
      <c r="E53" s="51">
        <f t="shared" si="6"/>
        <v>0</v>
      </c>
      <c r="F53" s="52">
        <f t="shared" si="7"/>
        <v>0</v>
      </c>
      <c r="G53" s="52">
        <f t="shared" si="7"/>
        <v>0</v>
      </c>
      <c r="H53" s="52">
        <f t="shared" si="8"/>
        <v>0</v>
      </c>
      <c r="I53" s="52">
        <f t="shared" si="9"/>
        <v>0</v>
      </c>
      <c r="J53" s="52">
        <f t="shared" si="10"/>
        <v>0</v>
      </c>
      <c r="K53" s="52">
        <f t="shared" si="11"/>
        <v>0</v>
      </c>
      <c r="L53" s="52">
        <f t="shared" si="12"/>
        <v>0</v>
      </c>
      <c r="M53" s="52">
        <f t="shared" ca="1" si="4"/>
        <v>-4.1280661373027452E-3</v>
      </c>
      <c r="N53" s="52">
        <f t="shared" ca="1" si="13"/>
        <v>0</v>
      </c>
      <c r="O53" s="12">
        <f t="shared" ca="1" si="14"/>
        <v>0</v>
      </c>
      <c r="P53" s="52">
        <f t="shared" ca="1" si="15"/>
        <v>0</v>
      </c>
      <c r="Q53" s="52">
        <f t="shared" ca="1" si="16"/>
        <v>0</v>
      </c>
      <c r="R53" s="5">
        <f t="shared" ca="1" si="5"/>
        <v>4.1280661373027452E-3</v>
      </c>
    </row>
    <row r="54" spans="1:18">
      <c r="A54" s="50"/>
      <c r="B54" s="50"/>
      <c r="C54" s="50"/>
      <c r="D54" s="51">
        <f t="shared" si="6"/>
        <v>0</v>
      </c>
      <c r="E54" s="51">
        <f t="shared" si="6"/>
        <v>0</v>
      </c>
      <c r="F54" s="52">
        <f t="shared" si="7"/>
        <v>0</v>
      </c>
      <c r="G54" s="52">
        <f t="shared" si="7"/>
        <v>0</v>
      </c>
      <c r="H54" s="52">
        <f t="shared" si="8"/>
        <v>0</v>
      </c>
      <c r="I54" s="52">
        <f t="shared" si="9"/>
        <v>0</v>
      </c>
      <c r="J54" s="52">
        <f t="shared" si="10"/>
        <v>0</v>
      </c>
      <c r="K54" s="52">
        <f t="shared" si="11"/>
        <v>0</v>
      </c>
      <c r="L54" s="52">
        <f t="shared" si="12"/>
        <v>0</v>
      </c>
      <c r="M54" s="52">
        <f t="shared" ca="1" si="4"/>
        <v>-4.1280661373027452E-3</v>
      </c>
      <c r="N54" s="52">
        <f t="shared" ca="1" si="13"/>
        <v>0</v>
      </c>
      <c r="O54" s="12">
        <f t="shared" ca="1" si="14"/>
        <v>0</v>
      </c>
      <c r="P54" s="52">
        <f t="shared" ca="1" si="15"/>
        <v>0</v>
      </c>
      <c r="Q54" s="52">
        <f t="shared" ca="1" si="16"/>
        <v>0</v>
      </c>
      <c r="R54" s="5">
        <f t="shared" ca="1" si="5"/>
        <v>4.1280661373027452E-3</v>
      </c>
    </row>
    <row r="55" spans="1:18">
      <c r="A55" s="50"/>
      <c r="B55" s="50"/>
      <c r="C55" s="50"/>
      <c r="D55" s="51">
        <f t="shared" si="6"/>
        <v>0</v>
      </c>
      <c r="E55" s="51">
        <f t="shared" si="6"/>
        <v>0</v>
      </c>
      <c r="F55" s="52">
        <f t="shared" si="7"/>
        <v>0</v>
      </c>
      <c r="G55" s="52">
        <f t="shared" si="7"/>
        <v>0</v>
      </c>
      <c r="H55" s="52">
        <f t="shared" si="8"/>
        <v>0</v>
      </c>
      <c r="I55" s="52">
        <f t="shared" si="9"/>
        <v>0</v>
      </c>
      <c r="J55" s="52">
        <f t="shared" si="10"/>
        <v>0</v>
      </c>
      <c r="K55" s="52">
        <f t="shared" si="11"/>
        <v>0</v>
      </c>
      <c r="L55" s="52">
        <f t="shared" si="12"/>
        <v>0</v>
      </c>
      <c r="M55" s="52">
        <f t="shared" ca="1" si="4"/>
        <v>-4.1280661373027452E-3</v>
      </c>
      <c r="N55" s="52">
        <f t="shared" ca="1" si="13"/>
        <v>0</v>
      </c>
      <c r="O55" s="12">
        <f t="shared" ca="1" si="14"/>
        <v>0</v>
      </c>
      <c r="P55" s="52">
        <f t="shared" ca="1" si="15"/>
        <v>0</v>
      </c>
      <c r="Q55" s="52">
        <f t="shared" ca="1" si="16"/>
        <v>0</v>
      </c>
      <c r="R55" s="5">
        <f t="shared" ca="1" si="5"/>
        <v>4.1280661373027452E-3</v>
      </c>
    </row>
    <row r="56" spans="1:18">
      <c r="A56" s="50"/>
      <c r="B56" s="50"/>
      <c r="C56" s="50"/>
      <c r="D56" s="51">
        <f t="shared" si="6"/>
        <v>0</v>
      </c>
      <c r="E56" s="51">
        <f t="shared" si="6"/>
        <v>0</v>
      </c>
      <c r="F56" s="52">
        <f t="shared" si="7"/>
        <v>0</v>
      </c>
      <c r="G56" s="52">
        <f t="shared" si="7"/>
        <v>0</v>
      </c>
      <c r="H56" s="52">
        <f t="shared" si="8"/>
        <v>0</v>
      </c>
      <c r="I56" s="52">
        <f t="shared" si="9"/>
        <v>0</v>
      </c>
      <c r="J56" s="52">
        <f t="shared" si="10"/>
        <v>0</v>
      </c>
      <c r="K56" s="52">
        <f t="shared" si="11"/>
        <v>0</v>
      </c>
      <c r="L56" s="52">
        <f t="shared" si="12"/>
        <v>0</v>
      </c>
      <c r="M56" s="52">
        <f t="shared" ca="1" si="4"/>
        <v>-4.1280661373027452E-3</v>
      </c>
      <c r="N56" s="52">
        <f t="shared" ca="1" si="13"/>
        <v>0</v>
      </c>
      <c r="O56" s="12">
        <f t="shared" ca="1" si="14"/>
        <v>0</v>
      </c>
      <c r="P56" s="52">
        <f t="shared" ca="1" si="15"/>
        <v>0</v>
      </c>
      <c r="Q56" s="52">
        <f t="shared" ca="1" si="16"/>
        <v>0</v>
      </c>
      <c r="R56" s="5">
        <f t="shared" ca="1" si="5"/>
        <v>4.1280661373027452E-3</v>
      </c>
    </row>
    <row r="57" spans="1:18">
      <c r="A57" s="50"/>
      <c r="B57" s="50"/>
      <c r="C57" s="50"/>
      <c r="D57" s="51">
        <f t="shared" si="6"/>
        <v>0</v>
      </c>
      <c r="E57" s="51">
        <f t="shared" si="6"/>
        <v>0</v>
      </c>
      <c r="F57" s="52">
        <f t="shared" si="7"/>
        <v>0</v>
      </c>
      <c r="G57" s="52">
        <f t="shared" si="7"/>
        <v>0</v>
      </c>
      <c r="H57" s="52">
        <f t="shared" si="8"/>
        <v>0</v>
      </c>
      <c r="I57" s="52">
        <f t="shared" si="9"/>
        <v>0</v>
      </c>
      <c r="J57" s="52">
        <f t="shared" si="10"/>
        <v>0</v>
      </c>
      <c r="K57" s="52">
        <f t="shared" si="11"/>
        <v>0</v>
      </c>
      <c r="L57" s="52">
        <f t="shared" si="12"/>
        <v>0</v>
      </c>
      <c r="M57" s="52">
        <f t="shared" ca="1" si="4"/>
        <v>-4.1280661373027452E-3</v>
      </c>
      <c r="N57" s="52">
        <f t="shared" ca="1" si="13"/>
        <v>0</v>
      </c>
      <c r="O57" s="12">
        <f t="shared" ca="1" si="14"/>
        <v>0</v>
      </c>
      <c r="P57" s="52">
        <f t="shared" ca="1" si="15"/>
        <v>0</v>
      </c>
      <c r="Q57" s="52">
        <f t="shared" ca="1" si="16"/>
        <v>0</v>
      </c>
      <c r="R57" s="5">
        <f t="shared" ca="1" si="5"/>
        <v>4.1280661373027452E-3</v>
      </c>
    </row>
    <row r="58" spans="1:18">
      <c r="A58" s="50"/>
      <c r="B58" s="50"/>
      <c r="C58" s="50"/>
      <c r="D58" s="51">
        <f t="shared" si="6"/>
        <v>0</v>
      </c>
      <c r="E58" s="51">
        <f t="shared" si="6"/>
        <v>0</v>
      </c>
      <c r="F58" s="52">
        <f t="shared" si="7"/>
        <v>0</v>
      </c>
      <c r="G58" s="52">
        <f t="shared" si="7"/>
        <v>0</v>
      </c>
      <c r="H58" s="52">
        <f t="shared" si="8"/>
        <v>0</v>
      </c>
      <c r="I58" s="52">
        <f t="shared" si="9"/>
        <v>0</v>
      </c>
      <c r="J58" s="52">
        <f t="shared" si="10"/>
        <v>0</v>
      </c>
      <c r="K58" s="52">
        <f t="shared" si="11"/>
        <v>0</v>
      </c>
      <c r="L58" s="52">
        <f t="shared" si="12"/>
        <v>0</v>
      </c>
      <c r="M58" s="52">
        <f t="shared" ca="1" si="4"/>
        <v>-4.1280661373027452E-3</v>
      </c>
      <c r="N58" s="52">
        <f t="shared" ca="1" si="13"/>
        <v>0</v>
      </c>
      <c r="O58" s="12">
        <f t="shared" ca="1" si="14"/>
        <v>0</v>
      </c>
      <c r="P58" s="52">
        <f t="shared" ca="1" si="15"/>
        <v>0</v>
      </c>
      <c r="Q58" s="52">
        <f t="shared" ca="1" si="16"/>
        <v>0</v>
      </c>
      <c r="R58" s="5">
        <f t="shared" ca="1" si="5"/>
        <v>4.1280661373027452E-3</v>
      </c>
    </row>
    <row r="59" spans="1:18">
      <c r="A59" s="50"/>
      <c r="B59" s="50"/>
      <c r="C59" s="50"/>
      <c r="D59" s="51">
        <f t="shared" si="6"/>
        <v>0</v>
      </c>
      <c r="E59" s="51">
        <f t="shared" si="6"/>
        <v>0</v>
      </c>
      <c r="F59" s="52">
        <f t="shared" si="7"/>
        <v>0</v>
      </c>
      <c r="G59" s="52">
        <f t="shared" si="7"/>
        <v>0</v>
      </c>
      <c r="H59" s="52">
        <f t="shared" si="8"/>
        <v>0</v>
      </c>
      <c r="I59" s="52">
        <f t="shared" si="9"/>
        <v>0</v>
      </c>
      <c r="J59" s="52">
        <f t="shared" si="10"/>
        <v>0</v>
      </c>
      <c r="K59" s="52">
        <f t="shared" si="11"/>
        <v>0</v>
      </c>
      <c r="L59" s="52">
        <f t="shared" si="12"/>
        <v>0</v>
      </c>
      <c r="M59" s="52">
        <f t="shared" ca="1" si="4"/>
        <v>-4.1280661373027452E-3</v>
      </c>
      <c r="N59" s="52">
        <f t="shared" ca="1" si="13"/>
        <v>0</v>
      </c>
      <c r="O59" s="12">
        <f t="shared" ca="1" si="14"/>
        <v>0</v>
      </c>
      <c r="P59" s="52">
        <f t="shared" ca="1" si="15"/>
        <v>0</v>
      </c>
      <c r="Q59" s="52">
        <f t="shared" ca="1" si="16"/>
        <v>0</v>
      </c>
      <c r="R59" s="5">
        <f t="shared" ca="1" si="5"/>
        <v>4.1280661373027452E-3</v>
      </c>
    </row>
    <row r="60" spans="1:18">
      <c r="A60" s="50"/>
      <c r="B60" s="50"/>
      <c r="C60" s="50"/>
      <c r="D60" s="51">
        <f t="shared" si="6"/>
        <v>0</v>
      </c>
      <c r="E60" s="51">
        <f t="shared" si="6"/>
        <v>0</v>
      </c>
      <c r="F60" s="52">
        <f t="shared" si="7"/>
        <v>0</v>
      </c>
      <c r="G60" s="52">
        <f t="shared" si="7"/>
        <v>0</v>
      </c>
      <c r="H60" s="52">
        <f t="shared" si="8"/>
        <v>0</v>
      </c>
      <c r="I60" s="52">
        <f t="shared" si="9"/>
        <v>0</v>
      </c>
      <c r="J60" s="52">
        <f t="shared" si="10"/>
        <v>0</v>
      </c>
      <c r="K60" s="52">
        <f t="shared" si="11"/>
        <v>0</v>
      </c>
      <c r="L60" s="52">
        <f t="shared" si="12"/>
        <v>0</v>
      </c>
      <c r="M60" s="52">
        <f t="shared" ca="1" si="4"/>
        <v>-4.1280661373027452E-3</v>
      </c>
      <c r="N60" s="52">
        <f t="shared" ca="1" si="13"/>
        <v>0</v>
      </c>
      <c r="O60" s="12">
        <f t="shared" ca="1" si="14"/>
        <v>0</v>
      </c>
      <c r="P60" s="52">
        <f t="shared" ca="1" si="15"/>
        <v>0</v>
      </c>
      <c r="Q60" s="52">
        <f t="shared" ca="1" si="16"/>
        <v>0</v>
      </c>
      <c r="R60" s="5">
        <f t="shared" ca="1" si="5"/>
        <v>4.1280661373027452E-3</v>
      </c>
    </row>
    <row r="61" spans="1:18">
      <c r="A61" s="50"/>
      <c r="B61" s="50"/>
      <c r="C61" s="50"/>
      <c r="D61" s="51">
        <f t="shared" si="6"/>
        <v>0</v>
      </c>
      <c r="E61" s="51">
        <f t="shared" si="6"/>
        <v>0</v>
      </c>
      <c r="F61" s="52">
        <f t="shared" si="7"/>
        <v>0</v>
      </c>
      <c r="G61" s="52">
        <f t="shared" si="7"/>
        <v>0</v>
      </c>
      <c r="H61" s="52">
        <f t="shared" si="8"/>
        <v>0</v>
      </c>
      <c r="I61" s="52">
        <f t="shared" si="9"/>
        <v>0</v>
      </c>
      <c r="J61" s="52">
        <f t="shared" si="10"/>
        <v>0</v>
      </c>
      <c r="K61" s="52">
        <f t="shared" si="11"/>
        <v>0</v>
      </c>
      <c r="L61" s="52">
        <f t="shared" si="12"/>
        <v>0</v>
      </c>
      <c r="M61" s="52">
        <f t="shared" ca="1" si="4"/>
        <v>-4.1280661373027452E-3</v>
      </c>
      <c r="N61" s="52">
        <f t="shared" ca="1" si="13"/>
        <v>0</v>
      </c>
      <c r="O61" s="12">
        <f t="shared" ca="1" si="14"/>
        <v>0</v>
      </c>
      <c r="P61" s="52">
        <f t="shared" ca="1" si="15"/>
        <v>0</v>
      </c>
      <c r="Q61" s="52">
        <f t="shared" ca="1" si="16"/>
        <v>0</v>
      </c>
      <c r="R61" s="5">
        <f t="shared" ca="1" si="5"/>
        <v>4.1280661373027452E-3</v>
      </c>
    </row>
    <row r="62" spans="1:18">
      <c r="A62" s="50"/>
      <c r="B62" s="50"/>
      <c r="C62" s="50"/>
      <c r="D62" s="51">
        <f t="shared" si="6"/>
        <v>0</v>
      </c>
      <c r="E62" s="51">
        <f t="shared" si="6"/>
        <v>0</v>
      </c>
      <c r="F62" s="52">
        <f t="shared" si="7"/>
        <v>0</v>
      </c>
      <c r="G62" s="52">
        <f t="shared" si="7"/>
        <v>0</v>
      </c>
      <c r="H62" s="52">
        <f t="shared" si="8"/>
        <v>0</v>
      </c>
      <c r="I62" s="52">
        <f t="shared" si="9"/>
        <v>0</v>
      </c>
      <c r="J62" s="52">
        <f t="shared" si="10"/>
        <v>0</v>
      </c>
      <c r="K62" s="52">
        <f t="shared" si="11"/>
        <v>0</v>
      </c>
      <c r="L62" s="52">
        <f t="shared" si="12"/>
        <v>0</v>
      </c>
      <c r="M62" s="52">
        <f t="shared" ca="1" si="4"/>
        <v>-4.1280661373027452E-3</v>
      </c>
      <c r="N62" s="52">
        <f t="shared" ca="1" si="13"/>
        <v>0</v>
      </c>
      <c r="O62" s="12">
        <f t="shared" ca="1" si="14"/>
        <v>0</v>
      </c>
      <c r="P62" s="52">
        <f t="shared" ca="1" si="15"/>
        <v>0</v>
      </c>
      <c r="Q62" s="52">
        <f t="shared" ca="1" si="16"/>
        <v>0</v>
      </c>
      <c r="R62" s="5">
        <f t="shared" ca="1" si="5"/>
        <v>4.1280661373027452E-3</v>
      </c>
    </row>
    <row r="63" spans="1:18">
      <c r="A63" s="50"/>
      <c r="B63" s="50"/>
      <c r="C63" s="50"/>
      <c r="D63" s="51">
        <f t="shared" si="6"/>
        <v>0</v>
      </c>
      <c r="E63" s="51">
        <f t="shared" si="6"/>
        <v>0</v>
      </c>
      <c r="F63" s="52">
        <f t="shared" si="7"/>
        <v>0</v>
      </c>
      <c r="G63" s="52">
        <f t="shared" si="7"/>
        <v>0</v>
      </c>
      <c r="H63" s="52">
        <f t="shared" si="8"/>
        <v>0</v>
      </c>
      <c r="I63" s="52">
        <f t="shared" si="9"/>
        <v>0</v>
      </c>
      <c r="J63" s="52">
        <f t="shared" si="10"/>
        <v>0</v>
      </c>
      <c r="K63" s="52">
        <f t="shared" si="11"/>
        <v>0</v>
      </c>
      <c r="L63" s="52">
        <f t="shared" si="12"/>
        <v>0</v>
      </c>
      <c r="M63" s="52">
        <f t="shared" ca="1" si="4"/>
        <v>-4.1280661373027452E-3</v>
      </c>
      <c r="N63" s="52">
        <f t="shared" ca="1" si="13"/>
        <v>0</v>
      </c>
      <c r="O63" s="12">
        <f t="shared" ca="1" si="14"/>
        <v>0</v>
      </c>
      <c r="P63" s="52">
        <f t="shared" ca="1" si="15"/>
        <v>0</v>
      </c>
      <c r="Q63" s="52">
        <f t="shared" ca="1" si="16"/>
        <v>0</v>
      </c>
      <c r="R63" s="5">
        <f t="shared" ca="1" si="5"/>
        <v>4.1280661373027452E-3</v>
      </c>
    </row>
    <row r="64" spans="1:18">
      <c r="A64" s="50"/>
      <c r="B64" s="50"/>
      <c r="C64" s="50"/>
      <c r="D64" s="51">
        <f t="shared" si="6"/>
        <v>0</v>
      </c>
      <c r="E64" s="51">
        <f t="shared" si="6"/>
        <v>0</v>
      </c>
      <c r="F64" s="52">
        <f t="shared" si="7"/>
        <v>0</v>
      </c>
      <c r="G64" s="52">
        <f t="shared" si="7"/>
        <v>0</v>
      </c>
      <c r="H64" s="52">
        <f t="shared" si="8"/>
        <v>0</v>
      </c>
      <c r="I64" s="52">
        <f t="shared" si="9"/>
        <v>0</v>
      </c>
      <c r="J64" s="52">
        <f t="shared" si="10"/>
        <v>0</v>
      </c>
      <c r="K64" s="52">
        <f t="shared" si="11"/>
        <v>0</v>
      </c>
      <c r="L64" s="52">
        <f t="shared" si="12"/>
        <v>0</v>
      </c>
      <c r="M64" s="52">
        <f t="shared" ca="1" si="4"/>
        <v>-4.1280661373027452E-3</v>
      </c>
      <c r="N64" s="52">
        <f t="shared" ca="1" si="13"/>
        <v>0</v>
      </c>
      <c r="O64" s="12">
        <f t="shared" ca="1" si="14"/>
        <v>0</v>
      </c>
      <c r="P64" s="52">
        <f t="shared" ca="1" si="15"/>
        <v>0</v>
      </c>
      <c r="Q64" s="52">
        <f t="shared" ca="1" si="16"/>
        <v>0</v>
      </c>
      <c r="R64" s="5">
        <f t="shared" ca="1" si="5"/>
        <v>4.1280661373027452E-3</v>
      </c>
    </row>
    <row r="65" spans="1:18">
      <c r="A65" s="50"/>
      <c r="B65" s="50"/>
      <c r="C65" s="50"/>
      <c r="D65" s="51">
        <f t="shared" si="6"/>
        <v>0</v>
      </c>
      <c r="E65" s="51">
        <f t="shared" si="6"/>
        <v>0</v>
      </c>
      <c r="F65" s="52">
        <f t="shared" si="7"/>
        <v>0</v>
      </c>
      <c r="G65" s="52">
        <f t="shared" si="7"/>
        <v>0</v>
      </c>
      <c r="H65" s="52">
        <f t="shared" si="8"/>
        <v>0</v>
      </c>
      <c r="I65" s="52">
        <f t="shared" si="9"/>
        <v>0</v>
      </c>
      <c r="J65" s="52">
        <f t="shared" si="10"/>
        <v>0</v>
      </c>
      <c r="K65" s="52">
        <f t="shared" si="11"/>
        <v>0</v>
      </c>
      <c r="L65" s="52">
        <f t="shared" si="12"/>
        <v>0</v>
      </c>
      <c r="M65" s="52">
        <f t="shared" ca="1" si="4"/>
        <v>-4.1280661373027452E-3</v>
      </c>
      <c r="N65" s="52">
        <f t="shared" ca="1" si="13"/>
        <v>0</v>
      </c>
      <c r="O65" s="12">
        <f t="shared" ca="1" si="14"/>
        <v>0</v>
      </c>
      <c r="P65" s="52">
        <f t="shared" ca="1" si="15"/>
        <v>0</v>
      </c>
      <c r="Q65" s="52">
        <f t="shared" ca="1" si="16"/>
        <v>0</v>
      </c>
      <c r="R65" s="5">
        <f t="shared" ca="1" si="5"/>
        <v>4.1280661373027452E-3</v>
      </c>
    </row>
    <row r="66" spans="1:18">
      <c r="A66" s="50"/>
      <c r="B66" s="50"/>
      <c r="C66" s="50"/>
      <c r="D66" s="51">
        <f t="shared" si="6"/>
        <v>0</v>
      </c>
      <c r="E66" s="51">
        <f t="shared" si="6"/>
        <v>0</v>
      </c>
      <c r="F66" s="52">
        <f t="shared" si="7"/>
        <v>0</v>
      </c>
      <c r="G66" s="52">
        <f t="shared" si="7"/>
        <v>0</v>
      </c>
      <c r="H66" s="52">
        <f t="shared" si="8"/>
        <v>0</v>
      </c>
      <c r="I66" s="52">
        <f t="shared" si="9"/>
        <v>0</v>
      </c>
      <c r="J66" s="52">
        <f t="shared" si="10"/>
        <v>0</v>
      </c>
      <c r="K66" s="52">
        <f t="shared" si="11"/>
        <v>0</v>
      </c>
      <c r="L66" s="52">
        <f t="shared" si="12"/>
        <v>0</v>
      </c>
      <c r="M66" s="52">
        <f t="shared" ca="1" si="4"/>
        <v>-4.1280661373027452E-3</v>
      </c>
      <c r="N66" s="52">
        <f t="shared" ca="1" si="13"/>
        <v>0</v>
      </c>
      <c r="O66" s="12">
        <f t="shared" ca="1" si="14"/>
        <v>0</v>
      </c>
      <c r="P66" s="52">
        <f t="shared" ca="1" si="15"/>
        <v>0</v>
      </c>
      <c r="Q66" s="52">
        <f t="shared" ca="1" si="16"/>
        <v>0</v>
      </c>
      <c r="R66" s="5">
        <f t="shared" ca="1" si="5"/>
        <v>4.1280661373027452E-3</v>
      </c>
    </row>
    <row r="67" spans="1:18">
      <c r="A67" s="50"/>
      <c r="B67" s="50"/>
      <c r="C67" s="50"/>
      <c r="D67" s="51">
        <f t="shared" si="6"/>
        <v>0</v>
      </c>
      <c r="E67" s="51">
        <f t="shared" si="6"/>
        <v>0</v>
      </c>
      <c r="F67" s="52">
        <f t="shared" si="7"/>
        <v>0</v>
      </c>
      <c r="G67" s="52">
        <f t="shared" si="7"/>
        <v>0</v>
      </c>
      <c r="H67" s="52">
        <f t="shared" si="8"/>
        <v>0</v>
      </c>
      <c r="I67" s="52">
        <f t="shared" si="9"/>
        <v>0</v>
      </c>
      <c r="J67" s="52">
        <f t="shared" si="10"/>
        <v>0</v>
      </c>
      <c r="K67" s="52">
        <f t="shared" si="11"/>
        <v>0</v>
      </c>
      <c r="L67" s="52">
        <f t="shared" si="12"/>
        <v>0</v>
      </c>
      <c r="M67" s="52">
        <f t="shared" ca="1" si="4"/>
        <v>-4.1280661373027452E-3</v>
      </c>
      <c r="N67" s="52">
        <f t="shared" ca="1" si="13"/>
        <v>0</v>
      </c>
      <c r="O67" s="12">
        <f t="shared" ca="1" si="14"/>
        <v>0</v>
      </c>
      <c r="P67" s="52">
        <f t="shared" ca="1" si="15"/>
        <v>0</v>
      </c>
      <c r="Q67" s="52">
        <f t="shared" ca="1" si="16"/>
        <v>0</v>
      </c>
      <c r="R67" s="5">
        <f t="shared" ca="1" si="5"/>
        <v>4.1280661373027452E-3</v>
      </c>
    </row>
    <row r="68" spans="1:18">
      <c r="A68" s="50"/>
      <c r="B68" s="50"/>
      <c r="C68" s="50"/>
      <c r="D68" s="51">
        <f t="shared" si="6"/>
        <v>0</v>
      </c>
      <c r="E68" s="51">
        <f t="shared" si="6"/>
        <v>0</v>
      </c>
      <c r="F68" s="52">
        <f t="shared" si="7"/>
        <v>0</v>
      </c>
      <c r="G68" s="52">
        <f t="shared" si="7"/>
        <v>0</v>
      </c>
      <c r="H68" s="52">
        <f t="shared" si="8"/>
        <v>0</v>
      </c>
      <c r="I68" s="52">
        <f t="shared" si="9"/>
        <v>0</v>
      </c>
      <c r="J68" s="52">
        <f t="shared" si="10"/>
        <v>0</v>
      </c>
      <c r="K68" s="52">
        <f t="shared" si="11"/>
        <v>0</v>
      </c>
      <c r="L68" s="52">
        <f t="shared" si="12"/>
        <v>0</v>
      </c>
      <c r="M68" s="52">
        <f t="shared" ca="1" si="4"/>
        <v>-4.1280661373027452E-3</v>
      </c>
      <c r="N68" s="52">
        <f t="shared" ca="1" si="13"/>
        <v>0</v>
      </c>
      <c r="O68" s="12">
        <f t="shared" ca="1" si="14"/>
        <v>0</v>
      </c>
      <c r="P68" s="52">
        <f t="shared" ca="1" si="15"/>
        <v>0</v>
      </c>
      <c r="Q68" s="52">
        <f t="shared" ca="1" si="16"/>
        <v>0</v>
      </c>
      <c r="R68" s="5">
        <f t="shared" ca="1" si="5"/>
        <v>4.1280661373027452E-3</v>
      </c>
    </row>
    <row r="69" spans="1:18">
      <c r="A69" s="50"/>
      <c r="B69" s="50"/>
      <c r="C69" s="50"/>
      <c r="D69" s="51">
        <f t="shared" si="6"/>
        <v>0</v>
      </c>
      <c r="E69" s="51">
        <f t="shared" si="6"/>
        <v>0</v>
      </c>
      <c r="F69" s="52">
        <f t="shared" si="7"/>
        <v>0</v>
      </c>
      <c r="G69" s="52">
        <f t="shared" si="7"/>
        <v>0</v>
      </c>
      <c r="H69" s="52">
        <f t="shared" si="8"/>
        <v>0</v>
      </c>
      <c r="I69" s="52">
        <f t="shared" si="9"/>
        <v>0</v>
      </c>
      <c r="J69" s="52">
        <f t="shared" si="10"/>
        <v>0</v>
      </c>
      <c r="K69" s="52">
        <f t="shared" si="11"/>
        <v>0</v>
      </c>
      <c r="L69" s="52">
        <f t="shared" si="12"/>
        <v>0</v>
      </c>
      <c r="M69" s="52">
        <f t="shared" ca="1" si="4"/>
        <v>-4.1280661373027452E-3</v>
      </c>
      <c r="N69" s="52">
        <f t="shared" ca="1" si="13"/>
        <v>0</v>
      </c>
      <c r="O69" s="12">
        <f t="shared" ca="1" si="14"/>
        <v>0</v>
      </c>
      <c r="P69" s="52">
        <f t="shared" ca="1" si="15"/>
        <v>0</v>
      </c>
      <c r="Q69" s="52">
        <f t="shared" ca="1" si="16"/>
        <v>0</v>
      </c>
      <c r="R69" s="5">
        <f t="shared" ca="1" si="5"/>
        <v>4.1280661373027452E-3</v>
      </c>
    </row>
    <row r="70" spans="1:18">
      <c r="A70" s="50"/>
      <c r="B70" s="50"/>
      <c r="C70" s="50"/>
      <c r="D70" s="51">
        <f t="shared" si="6"/>
        <v>0</v>
      </c>
      <c r="E70" s="51">
        <f t="shared" si="6"/>
        <v>0</v>
      </c>
      <c r="F70" s="52">
        <f t="shared" si="7"/>
        <v>0</v>
      </c>
      <c r="G70" s="52">
        <f t="shared" si="7"/>
        <v>0</v>
      </c>
      <c r="H70" s="52">
        <f t="shared" si="8"/>
        <v>0</v>
      </c>
      <c r="I70" s="52">
        <f t="shared" si="9"/>
        <v>0</v>
      </c>
      <c r="J70" s="52">
        <f t="shared" si="10"/>
        <v>0</v>
      </c>
      <c r="K70" s="52">
        <f t="shared" si="11"/>
        <v>0</v>
      </c>
      <c r="L70" s="52">
        <f t="shared" si="12"/>
        <v>0</v>
      </c>
      <c r="M70" s="52">
        <f t="shared" ca="1" si="4"/>
        <v>-4.1280661373027452E-3</v>
      </c>
      <c r="N70" s="52">
        <f t="shared" ca="1" si="13"/>
        <v>0</v>
      </c>
      <c r="O70" s="12">
        <f t="shared" ca="1" si="14"/>
        <v>0</v>
      </c>
      <c r="P70" s="52">
        <f t="shared" ca="1" si="15"/>
        <v>0</v>
      </c>
      <c r="Q70" s="52">
        <f t="shared" ca="1" si="16"/>
        <v>0</v>
      </c>
      <c r="R70" s="5">
        <f t="shared" ca="1" si="5"/>
        <v>4.1280661373027452E-3</v>
      </c>
    </row>
    <row r="71" spans="1:18">
      <c r="A71" s="50"/>
      <c r="B71" s="50"/>
      <c r="C71" s="50"/>
      <c r="D71" s="51">
        <f t="shared" si="6"/>
        <v>0</v>
      </c>
      <c r="E71" s="51">
        <f t="shared" si="6"/>
        <v>0</v>
      </c>
      <c r="F71" s="52">
        <f t="shared" si="7"/>
        <v>0</v>
      </c>
      <c r="G71" s="52">
        <f t="shared" si="7"/>
        <v>0</v>
      </c>
      <c r="H71" s="52">
        <f t="shared" si="8"/>
        <v>0</v>
      </c>
      <c r="I71" s="52">
        <f t="shared" si="9"/>
        <v>0</v>
      </c>
      <c r="J71" s="52">
        <f t="shared" si="10"/>
        <v>0</v>
      </c>
      <c r="K71" s="52">
        <f t="shared" si="11"/>
        <v>0</v>
      </c>
      <c r="L71" s="52">
        <f t="shared" si="12"/>
        <v>0</v>
      </c>
      <c r="M71" s="52">
        <f t="shared" ca="1" si="4"/>
        <v>-4.1280661373027452E-3</v>
      </c>
      <c r="N71" s="52">
        <f t="shared" ca="1" si="13"/>
        <v>0</v>
      </c>
      <c r="O71" s="12">
        <f t="shared" ca="1" si="14"/>
        <v>0</v>
      </c>
      <c r="P71" s="52">
        <f t="shared" ca="1" si="15"/>
        <v>0</v>
      </c>
      <c r="Q71" s="52">
        <f t="shared" ca="1" si="16"/>
        <v>0</v>
      </c>
      <c r="R71" s="5">
        <f t="shared" ca="1" si="5"/>
        <v>4.1280661373027452E-3</v>
      </c>
    </row>
    <row r="72" spans="1:18">
      <c r="A72" s="50"/>
      <c r="B72" s="50"/>
      <c r="C72" s="50"/>
      <c r="D72" s="51">
        <f t="shared" si="6"/>
        <v>0</v>
      </c>
      <c r="E72" s="51">
        <f t="shared" si="6"/>
        <v>0</v>
      </c>
      <c r="F72" s="52">
        <f t="shared" si="7"/>
        <v>0</v>
      </c>
      <c r="G72" s="52">
        <f t="shared" si="7"/>
        <v>0</v>
      </c>
      <c r="H72" s="52">
        <f t="shared" si="8"/>
        <v>0</v>
      </c>
      <c r="I72" s="52">
        <f t="shared" si="9"/>
        <v>0</v>
      </c>
      <c r="J72" s="52">
        <f t="shared" si="10"/>
        <v>0</v>
      </c>
      <c r="K72" s="52">
        <f t="shared" si="11"/>
        <v>0</v>
      </c>
      <c r="L72" s="52">
        <f t="shared" si="12"/>
        <v>0</v>
      </c>
      <c r="M72" s="52">
        <f t="shared" ca="1" si="4"/>
        <v>-4.1280661373027452E-3</v>
      </c>
      <c r="N72" s="52">
        <f t="shared" ca="1" si="13"/>
        <v>0</v>
      </c>
      <c r="O72" s="12">
        <f t="shared" ca="1" si="14"/>
        <v>0</v>
      </c>
      <c r="P72" s="52">
        <f t="shared" ca="1" si="15"/>
        <v>0</v>
      </c>
      <c r="Q72" s="52">
        <f t="shared" ca="1" si="16"/>
        <v>0</v>
      </c>
      <c r="R72" s="5">
        <f t="shared" ca="1" si="5"/>
        <v>4.1280661373027452E-3</v>
      </c>
    </row>
    <row r="73" spans="1:18">
      <c r="A73" s="50"/>
      <c r="B73" s="50"/>
      <c r="C73" s="50"/>
      <c r="D73" s="51">
        <f t="shared" si="6"/>
        <v>0</v>
      </c>
      <c r="E73" s="51">
        <f t="shared" si="6"/>
        <v>0</v>
      </c>
      <c r="F73" s="52">
        <f t="shared" si="7"/>
        <v>0</v>
      </c>
      <c r="G73" s="52">
        <f t="shared" si="7"/>
        <v>0</v>
      </c>
      <c r="H73" s="52">
        <f t="shared" si="8"/>
        <v>0</v>
      </c>
      <c r="I73" s="52">
        <f t="shared" si="9"/>
        <v>0</v>
      </c>
      <c r="J73" s="52">
        <f t="shared" si="10"/>
        <v>0</v>
      </c>
      <c r="K73" s="52">
        <f t="shared" si="11"/>
        <v>0</v>
      </c>
      <c r="L73" s="52">
        <f t="shared" si="12"/>
        <v>0</v>
      </c>
      <c r="M73" s="52">
        <f t="shared" ca="1" si="4"/>
        <v>-4.1280661373027452E-3</v>
      </c>
      <c r="N73" s="52">
        <f t="shared" ca="1" si="13"/>
        <v>0</v>
      </c>
      <c r="O73" s="12">
        <f t="shared" ca="1" si="14"/>
        <v>0</v>
      </c>
      <c r="P73" s="52">
        <f t="shared" ca="1" si="15"/>
        <v>0</v>
      </c>
      <c r="Q73" s="52">
        <f t="shared" ca="1" si="16"/>
        <v>0</v>
      </c>
      <c r="R73" s="5">
        <f t="shared" ca="1" si="5"/>
        <v>4.1280661373027452E-3</v>
      </c>
    </row>
    <row r="74" spans="1:18">
      <c r="A74" s="50"/>
      <c r="B74" s="50"/>
      <c r="C74" s="50"/>
      <c r="D74" s="51">
        <f t="shared" si="6"/>
        <v>0</v>
      </c>
      <c r="E74" s="51">
        <f t="shared" si="6"/>
        <v>0</v>
      </c>
      <c r="F74" s="52">
        <f t="shared" si="7"/>
        <v>0</v>
      </c>
      <c r="G74" s="52">
        <f t="shared" si="7"/>
        <v>0</v>
      </c>
      <c r="H74" s="52">
        <f t="shared" si="8"/>
        <v>0</v>
      </c>
      <c r="I74" s="52">
        <f t="shared" si="9"/>
        <v>0</v>
      </c>
      <c r="J74" s="52">
        <f t="shared" si="10"/>
        <v>0</v>
      </c>
      <c r="K74" s="52">
        <f t="shared" si="11"/>
        <v>0</v>
      </c>
      <c r="L74" s="52">
        <f t="shared" si="12"/>
        <v>0</v>
      </c>
      <c r="M74" s="52">
        <f t="shared" ca="1" si="4"/>
        <v>-4.1280661373027452E-3</v>
      </c>
      <c r="N74" s="52">
        <f t="shared" ca="1" si="13"/>
        <v>0</v>
      </c>
      <c r="O74" s="12">
        <f t="shared" ca="1" si="14"/>
        <v>0</v>
      </c>
      <c r="P74" s="52">
        <f t="shared" ca="1" si="15"/>
        <v>0</v>
      </c>
      <c r="Q74" s="52">
        <f t="shared" ca="1" si="16"/>
        <v>0</v>
      </c>
      <c r="R74" s="5">
        <f t="shared" ca="1" si="5"/>
        <v>4.1280661373027452E-3</v>
      </c>
    </row>
    <row r="75" spans="1:18">
      <c r="A75" s="50"/>
      <c r="B75" s="50"/>
      <c r="C75" s="50"/>
      <c r="D75" s="51">
        <f t="shared" si="6"/>
        <v>0</v>
      </c>
      <c r="E75" s="51">
        <f t="shared" si="6"/>
        <v>0</v>
      </c>
      <c r="F75" s="52">
        <f t="shared" si="7"/>
        <v>0</v>
      </c>
      <c r="G75" s="52">
        <f t="shared" si="7"/>
        <v>0</v>
      </c>
      <c r="H75" s="52">
        <f t="shared" si="8"/>
        <v>0</v>
      </c>
      <c r="I75" s="52">
        <f t="shared" si="9"/>
        <v>0</v>
      </c>
      <c r="J75" s="52">
        <f t="shared" si="10"/>
        <v>0</v>
      </c>
      <c r="K75" s="52">
        <f t="shared" si="11"/>
        <v>0</v>
      </c>
      <c r="L75" s="52">
        <f t="shared" si="12"/>
        <v>0</v>
      </c>
      <c r="M75" s="52">
        <f t="shared" ca="1" si="4"/>
        <v>-4.1280661373027452E-3</v>
      </c>
      <c r="N75" s="52">
        <f t="shared" ca="1" si="13"/>
        <v>0</v>
      </c>
      <c r="O75" s="12">
        <f t="shared" ca="1" si="14"/>
        <v>0</v>
      </c>
      <c r="P75" s="52">
        <f t="shared" ca="1" si="15"/>
        <v>0</v>
      </c>
      <c r="Q75" s="52">
        <f t="shared" ca="1" si="16"/>
        <v>0</v>
      </c>
      <c r="R75" s="5">
        <f t="shared" ca="1" si="5"/>
        <v>4.1280661373027452E-3</v>
      </c>
    </row>
    <row r="76" spans="1:18">
      <c r="A76" s="50"/>
      <c r="B76" s="50"/>
      <c r="C76" s="50"/>
      <c r="D76" s="51">
        <f t="shared" si="6"/>
        <v>0</v>
      </c>
      <c r="E76" s="51">
        <f t="shared" si="6"/>
        <v>0</v>
      </c>
      <c r="F76" s="52">
        <f t="shared" si="7"/>
        <v>0</v>
      </c>
      <c r="G76" s="52">
        <f t="shared" si="7"/>
        <v>0</v>
      </c>
      <c r="H76" s="52">
        <f t="shared" si="8"/>
        <v>0</v>
      </c>
      <c r="I76" s="52">
        <f t="shared" si="9"/>
        <v>0</v>
      </c>
      <c r="J76" s="52">
        <f t="shared" si="10"/>
        <v>0</v>
      </c>
      <c r="K76" s="52">
        <f t="shared" si="11"/>
        <v>0</v>
      </c>
      <c r="L76" s="52">
        <f t="shared" si="12"/>
        <v>0</v>
      </c>
      <c r="M76" s="52">
        <f t="shared" ca="1" si="4"/>
        <v>-4.1280661373027452E-3</v>
      </c>
      <c r="N76" s="52">
        <f t="shared" ca="1" si="13"/>
        <v>0</v>
      </c>
      <c r="O76" s="12">
        <f t="shared" ca="1" si="14"/>
        <v>0</v>
      </c>
      <c r="P76" s="52">
        <f t="shared" ca="1" si="15"/>
        <v>0</v>
      </c>
      <c r="Q76" s="52">
        <f t="shared" ca="1" si="16"/>
        <v>0</v>
      </c>
      <c r="R76" s="5">
        <f t="shared" ca="1" si="5"/>
        <v>4.1280661373027452E-3</v>
      </c>
    </row>
    <row r="77" spans="1:18">
      <c r="A77" s="50"/>
      <c r="B77" s="50"/>
      <c r="C77" s="50"/>
      <c r="D77" s="51">
        <f t="shared" si="6"/>
        <v>0</v>
      </c>
      <c r="E77" s="51">
        <f t="shared" si="6"/>
        <v>0</v>
      </c>
      <c r="F77" s="52">
        <f t="shared" si="7"/>
        <v>0</v>
      </c>
      <c r="G77" s="52">
        <f t="shared" si="7"/>
        <v>0</v>
      </c>
      <c r="H77" s="52">
        <f t="shared" si="8"/>
        <v>0</v>
      </c>
      <c r="I77" s="52">
        <f t="shared" si="9"/>
        <v>0</v>
      </c>
      <c r="J77" s="52">
        <f t="shared" si="10"/>
        <v>0</v>
      </c>
      <c r="K77" s="52">
        <f t="shared" si="11"/>
        <v>0</v>
      </c>
      <c r="L77" s="52">
        <f t="shared" si="12"/>
        <v>0</v>
      </c>
      <c r="M77" s="52">
        <f t="shared" ca="1" si="4"/>
        <v>-4.1280661373027452E-3</v>
      </c>
      <c r="N77" s="52">
        <f t="shared" ca="1" si="13"/>
        <v>0</v>
      </c>
      <c r="O77" s="12">
        <f t="shared" ca="1" si="14"/>
        <v>0</v>
      </c>
      <c r="P77" s="52">
        <f t="shared" ca="1" si="15"/>
        <v>0</v>
      </c>
      <c r="Q77" s="52">
        <f t="shared" ca="1" si="16"/>
        <v>0</v>
      </c>
      <c r="R77" s="5">
        <f t="shared" ca="1" si="5"/>
        <v>4.1280661373027452E-3</v>
      </c>
    </row>
    <row r="78" spans="1:18">
      <c r="A78" s="50"/>
      <c r="B78" s="50"/>
      <c r="C78" s="50"/>
      <c r="D78" s="51">
        <f t="shared" si="6"/>
        <v>0</v>
      </c>
      <c r="E78" s="51">
        <f t="shared" si="6"/>
        <v>0</v>
      </c>
      <c r="F78" s="52">
        <f t="shared" si="7"/>
        <v>0</v>
      </c>
      <c r="G78" s="52">
        <f t="shared" si="7"/>
        <v>0</v>
      </c>
      <c r="H78" s="52">
        <f t="shared" si="8"/>
        <v>0</v>
      </c>
      <c r="I78" s="52">
        <f t="shared" si="9"/>
        <v>0</v>
      </c>
      <c r="J78" s="52">
        <f t="shared" si="10"/>
        <v>0</v>
      </c>
      <c r="K78" s="52">
        <f t="shared" si="11"/>
        <v>0</v>
      </c>
      <c r="L78" s="52">
        <f t="shared" si="12"/>
        <v>0</v>
      </c>
      <c r="M78" s="52">
        <f t="shared" ca="1" si="4"/>
        <v>-4.1280661373027452E-3</v>
      </c>
      <c r="N78" s="52">
        <f t="shared" ca="1" si="13"/>
        <v>0</v>
      </c>
      <c r="O78" s="12">
        <f t="shared" ca="1" si="14"/>
        <v>0</v>
      </c>
      <c r="P78" s="52">
        <f t="shared" ca="1" si="15"/>
        <v>0</v>
      </c>
      <c r="Q78" s="52">
        <f t="shared" ca="1" si="16"/>
        <v>0</v>
      </c>
      <c r="R78" s="5">
        <f t="shared" ca="1" si="5"/>
        <v>4.1280661373027452E-3</v>
      </c>
    </row>
    <row r="79" spans="1:18">
      <c r="A79" s="50"/>
      <c r="B79" s="50"/>
      <c r="C79" s="50"/>
      <c r="D79" s="51">
        <f t="shared" si="6"/>
        <v>0</v>
      </c>
      <c r="E79" s="51">
        <f t="shared" si="6"/>
        <v>0</v>
      </c>
      <c r="F79" s="52">
        <f t="shared" si="7"/>
        <v>0</v>
      </c>
      <c r="G79" s="52">
        <f t="shared" si="7"/>
        <v>0</v>
      </c>
      <c r="H79" s="52">
        <f t="shared" si="8"/>
        <v>0</v>
      </c>
      <c r="I79" s="52">
        <f t="shared" si="9"/>
        <v>0</v>
      </c>
      <c r="J79" s="52">
        <f t="shared" si="10"/>
        <v>0</v>
      </c>
      <c r="K79" s="52">
        <f t="shared" si="11"/>
        <v>0</v>
      </c>
      <c r="L79" s="52">
        <f t="shared" si="12"/>
        <v>0</v>
      </c>
      <c r="M79" s="52">
        <f t="shared" ca="1" si="4"/>
        <v>-4.1280661373027452E-3</v>
      </c>
      <c r="N79" s="52">
        <f t="shared" ca="1" si="13"/>
        <v>0</v>
      </c>
      <c r="O79" s="12">
        <f t="shared" ca="1" si="14"/>
        <v>0</v>
      </c>
      <c r="P79" s="52">
        <f t="shared" ca="1" si="15"/>
        <v>0</v>
      </c>
      <c r="Q79" s="52">
        <f t="shared" ca="1" si="16"/>
        <v>0</v>
      </c>
      <c r="R79" s="5">
        <f t="shared" ca="1" si="5"/>
        <v>4.1280661373027452E-3</v>
      </c>
    </row>
    <row r="80" spans="1:18">
      <c r="A80" s="50"/>
      <c r="B80" s="50"/>
      <c r="C80" s="50"/>
      <c r="D80" s="51">
        <f t="shared" si="6"/>
        <v>0</v>
      </c>
      <c r="E80" s="51">
        <f t="shared" si="6"/>
        <v>0</v>
      </c>
      <c r="F80" s="52">
        <f t="shared" si="7"/>
        <v>0</v>
      </c>
      <c r="G80" s="52">
        <f t="shared" si="7"/>
        <v>0</v>
      </c>
      <c r="H80" s="52">
        <f t="shared" si="8"/>
        <v>0</v>
      </c>
      <c r="I80" s="52">
        <f t="shared" si="9"/>
        <v>0</v>
      </c>
      <c r="J80" s="52">
        <f t="shared" si="10"/>
        <v>0</v>
      </c>
      <c r="K80" s="52">
        <f t="shared" si="11"/>
        <v>0</v>
      </c>
      <c r="L80" s="52">
        <f t="shared" si="12"/>
        <v>0</v>
      </c>
      <c r="M80" s="52">
        <f t="shared" ca="1" si="4"/>
        <v>-4.1280661373027452E-3</v>
      </c>
      <c r="N80" s="52">
        <f t="shared" ca="1" si="13"/>
        <v>0</v>
      </c>
      <c r="O80" s="12">
        <f t="shared" ca="1" si="14"/>
        <v>0</v>
      </c>
      <c r="P80" s="52">
        <f t="shared" ca="1" si="15"/>
        <v>0</v>
      </c>
      <c r="Q80" s="52">
        <f t="shared" ca="1" si="16"/>
        <v>0</v>
      </c>
      <c r="R80" s="5">
        <f t="shared" ca="1" si="5"/>
        <v>4.1280661373027452E-3</v>
      </c>
    </row>
    <row r="81" spans="1:18">
      <c r="A81" s="50"/>
      <c r="B81" s="50"/>
      <c r="C81" s="50"/>
      <c r="D81" s="51">
        <f t="shared" si="6"/>
        <v>0</v>
      </c>
      <c r="E81" s="51">
        <f t="shared" si="6"/>
        <v>0</v>
      </c>
      <c r="F81" s="52">
        <f t="shared" si="7"/>
        <v>0</v>
      </c>
      <c r="G81" s="52">
        <f t="shared" si="7"/>
        <v>0</v>
      </c>
      <c r="H81" s="52">
        <f t="shared" si="8"/>
        <v>0</v>
      </c>
      <c r="I81" s="52">
        <f t="shared" si="9"/>
        <v>0</v>
      </c>
      <c r="J81" s="52">
        <f t="shared" si="10"/>
        <v>0</v>
      </c>
      <c r="K81" s="52">
        <f t="shared" si="11"/>
        <v>0</v>
      </c>
      <c r="L81" s="52">
        <f t="shared" si="12"/>
        <v>0</v>
      </c>
      <c r="M81" s="52">
        <f t="shared" ca="1" si="4"/>
        <v>-4.1280661373027452E-3</v>
      </c>
      <c r="N81" s="52">
        <f t="shared" ca="1" si="13"/>
        <v>0</v>
      </c>
      <c r="O81" s="12">
        <f t="shared" ca="1" si="14"/>
        <v>0</v>
      </c>
      <c r="P81" s="52">
        <f t="shared" ca="1" si="15"/>
        <v>0</v>
      </c>
      <c r="Q81" s="52">
        <f t="shared" ca="1" si="16"/>
        <v>0</v>
      </c>
      <c r="R81" s="5">
        <f t="shared" ca="1" si="5"/>
        <v>4.1280661373027452E-3</v>
      </c>
    </row>
    <row r="82" spans="1:18">
      <c r="A82" s="50"/>
      <c r="B82" s="50"/>
      <c r="C82" s="50"/>
      <c r="D82" s="51">
        <f t="shared" si="6"/>
        <v>0</v>
      </c>
      <c r="E82" s="51">
        <f t="shared" si="6"/>
        <v>0</v>
      </c>
      <c r="F82" s="52">
        <f t="shared" si="7"/>
        <v>0</v>
      </c>
      <c r="G82" s="52">
        <f t="shared" si="7"/>
        <v>0</v>
      </c>
      <c r="H82" s="52">
        <f t="shared" si="8"/>
        <v>0</v>
      </c>
      <c r="I82" s="52">
        <f t="shared" si="9"/>
        <v>0</v>
      </c>
      <c r="J82" s="52">
        <f t="shared" si="10"/>
        <v>0</v>
      </c>
      <c r="K82" s="52">
        <f t="shared" si="11"/>
        <v>0</v>
      </c>
      <c r="L82" s="52">
        <f t="shared" si="12"/>
        <v>0</v>
      </c>
      <c r="M82" s="52">
        <f t="shared" ref="M82:M145" ca="1" si="18">+E$4+E$5*D82+E$6*D82^2</f>
        <v>-4.1280661373027452E-3</v>
      </c>
      <c r="N82" s="52">
        <f t="shared" ca="1" si="13"/>
        <v>0</v>
      </c>
      <c r="O82" s="12">
        <f t="shared" ca="1" si="14"/>
        <v>0</v>
      </c>
      <c r="P82" s="52">
        <f t="shared" ca="1" si="15"/>
        <v>0</v>
      </c>
      <c r="Q82" s="52">
        <f t="shared" ca="1" si="16"/>
        <v>0</v>
      </c>
      <c r="R82" s="5">
        <f t="shared" ref="R82:R145" ca="1" si="19">+E82-M82</f>
        <v>4.1280661373027452E-3</v>
      </c>
    </row>
    <row r="83" spans="1:18">
      <c r="A83" s="50"/>
      <c r="B83" s="50"/>
      <c r="C83" s="50"/>
      <c r="D83" s="51">
        <f t="shared" ref="D83:E146" si="20">A83/A$18</f>
        <v>0</v>
      </c>
      <c r="E83" s="51">
        <f t="shared" si="20"/>
        <v>0</v>
      </c>
      <c r="F83" s="52">
        <f t="shared" ref="F83:G146" si="21">$C83*D83</f>
        <v>0</v>
      </c>
      <c r="G83" s="52">
        <f t="shared" si="21"/>
        <v>0</v>
      </c>
      <c r="H83" s="52">
        <f t="shared" ref="H83:H146" si="22">C83*D83*D83</f>
        <v>0</v>
      </c>
      <c r="I83" s="52">
        <f t="shared" ref="I83:I146" si="23">C83*D83*D83*D83</f>
        <v>0</v>
      </c>
      <c r="J83" s="52">
        <f t="shared" ref="J83:J146" si="24">C83*D83*D83*D83*D83</f>
        <v>0</v>
      </c>
      <c r="K83" s="52">
        <f t="shared" ref="K83:K146" si="25">C83*E83*D83</f>
        <v>0</v>
      </c>
      <c r="L83" s="52">
        <f t="shared" ref="L83:L146" si="26">C83*E83*D83*D83</f>
        <v>0</v>
      </c>
      <c r="M83" s="52">
        <f t="shared" ca="1" si="18"/>
        <v>-4.1280661373027452E-3</v>
      </c>
      <c r="N83" s="52">
        <f t="shared" ref="N83:N146" ca="1" si="27">C83*(M83-E83)^2</f>
        <v>0</v>
      </c>
      <c r="O83" s="12">
        <f t="shared" ref="O83:O146" ca="1" si="28">(C83*O$1-O$2*F83+O$3*H83)^2</f>
        <v>0</v>
      </c>
      <c r="P83" s="52">
        <f t="shared" ref="P83:P146" ca="1" si="29">(-C83*O$2+O$4*F83-O$5*H83)^2</f>
        <v>0</v>
      </c>
      <c r="Q83" s="52">
        <f t="shared" ref="Q83:Q146" ca="1" si="30">+(C83*O$3-F83*O$5+H83*O$6)^2</f>
        <v>0</v>
      </c>
      <c r="R83" s="5">
        <f t="shared" ca="1" si="19"/>
        <v>4.1280661373027452E-3</v>
      </c>
    </row>
    <row r="84" spans="1:18">
      <c r="A84" s="50"/>
      <c r="B84" s="50"/>
      <c r="C84" s="50"/>
      <c r="D84" s="51">
        <f t="shared" si="20"/>
        <v>0</v>
      </c>
      <c r="E84" s="51">
        <f t="shared" si="20"/>
        <v>0</v>
      </c>
      <c r="F84" s="52">
        <f t="shared" si="21"/>
        <v>0</v>
      </c>
      <c r="G84" s="52">
        <f t="shared" si="21"/>
        <v>0</v>
      </c>
      <c r="H84" s="52">
        <f t="shared" si="22"/>
        <v>0</v>
      </c>
      <c r="I84" s="52">
        <f t="shared" si="23"/>
        <v>0</v>
      </c>
      <c r="J84" s="52">
        <f t="shared" si="24"/>
        <v>0</v>
      </c>
      <c r="K84" s="52">
        <f t="shared" si="25"/>
        <v>0</v>
      </c>
      <c r="L84" s="52">
        <f t="shared" si="26"/>
        <v>0</v>
      </c>
      <c r="M84" s="52">
        <f t="shared" ca="1" si="18"/>
        <v>-4.1280661373027452E-3</v>
      </c>
      <c r="N84" s="52">
        <f t="shared" ca="1" si="27"/>
        <v>0</v>
      </c>
      <c r="O84" s="12">
        <f t="shared" ca="1" si="28"/>
        <v>0</v>
      </c>
      <c r="P84" s="52">
        <f t="shared" ca="1" si="29"/>
        <v>0</v>
      </c>
      <c r="Q84" s="52">
        <f t="shared" ca="1" si="30"/>
        <v>0</v>
      </c>
      <c r="R84" s="5">
        <f t="shared" ca="1" si="19"/>
        <v>4.1280661373027452E-3</v>
      </c>
    </row>
    <row r="85" spans="1:18">
      <c r="A85" s="50"/>
      <c r="B85" s="50"/>
      <c r="C85" s="50"/>
      <c r="D85" s="51">
        <f t="shared" si="20"/>
        <v>0</v>
      </c>
      <c r="E85" s="51">
        <f t="shared" si="20"/>
        <v>0</v>
      </c>
      <c r="F85" s="52">
        <f t="shared" si="21"/>
        <v>0</v>
      </c>
      <c r="G85" s="52">
        <f t="shared" si="21"/>
        <v>0</v>
      </c>
      <c r="H85" s="52">
        <f t="shared" si="22"/>
        <v>0</v>
      </c>
      <c r="I85" s="52">
        <f t="shared" si="23"/>
        <v>0</v>
      </c>
      <c r="J85" s="52">
        <f t="shared" si="24"/>
        <v>0</v>
      </c>
      <c r="K85" s="52">
        <f t="shared" si="25"/>
        <v>0</v>
      </c>
      <c r="L85" s="52">
        <f t="shared" si="26"/>
        <v>0</v>
      </c>
      <c r="M85" s="52">
        <f t="shared" ca="1" si="18"/>
        <v>-4.1280661373027452E-3</v>
      </c>
      <c r="N85" s="52">
        <f t="shared" ca="1" si="27"/>
        <v>0</v>
      </c>
      <c r="O85" s="12">
        <f t="shared" ca="1" si="28"/>
        <v>0</v>
      </c>
      <c r="P85" s="52">
        <f t="shared" ca="1" si="29"/>
        <v>0</v>
      </c>
      <c r="Q85" s="52">
        <f t="shared" ca="1" si="30"/>
        <v>0</v>
      </c>
      <c r="R85" s="5">
        <f t="shared" ca="1" si="19"/>
        <v>4.1280661373027452E-3</v>
      </c>
    </row>
    <row r="86" spans="1:18">
      <c r="A86" s="50"/>
      <c r="B86" s="50"/>
      <c r="C86" s="50"/>
      <c r="D86" s="51">
        <f t="shared" si="20"/>
        <v>0</v>
      </c>
      <c r="E86" s="51">
        <f t="shared" si="20"/>
        <v>0</v>
      </c>
      <c r="F86" s="52">
        <f t="shared" si="21"/>
        <v>0</v>
      </c>
      <c r="G86" s="52">
        <f t="shared" si="21"/>
        <v>0</v>
      </c>
      <c r="H86" s="52">
        <f t="shared" si="22"/>
        <v>0</v>
      </c>
      <c r="I86" s="52">
        <f t="shared" si="23"/>
        <v>0</v>
      </c>
      <c r="J86" s="52">
        <f t="shared" si="24"/>
        <v>0</v>
      </c>
      <c r="K86" s="52">
        <f t="shared" si="25"/>
        <v>0</v>
      </c>
      <c r="L86" s="52">
        <f t="shared" si="26"/>
        <v>0</v>
      </c>
      <c r="M86" s="52">
        <f t="shared" ca="1" si="18"/>
        <v>-4.1280661373027452E-3</v>
      </c>
      <c r="N86" s="52">
        <f t="shared" ca="1" si="27"/>
        <v>0</v>
      </c>
      <c r="O86" s="12">
        <f t="shared" ca="1" si="28"/>
        <v>0</v>
      </c>
      <c r="P86" s="52">
        <f t="shared" ca="1" si="29"/>
        <v>0</v>
      </c>
      <c r="Q86" s="52">
        <f t="shared" ca="1" si="30"/>
        <v>0</v>
      </c>
      <c r="R86" s="5">
        <f t="shared" ca="1" si="19"/>
        <v>4.1280661373027452E-3</v>
      </c>
    </row>
    <row r="87" spans="1:18">
      <c r="A87" s="50"/>
      <c r="B87" s="50"/>
      <c r="C87" s="50"/>
      <c r="D87" s="51">
        <f t="shared" si="20"/>
        <v>0</v>
      </c>
      <c r="E87" s="51">
        <f t="shared" si="20"/>
        <v>0</v>
      </c>
      <c r="F87" s="52">
        <f t="shared" si="21"/>
        <v>0</v>
      </c>
      <c r="G87" s="52">
        <f t="shared" si="21"/>
        <v>0</v>
      </c>
      <c r="H87" s="52">
        <f t="shared" si="22"/>
        <v>0</v>
      </c>
      <c r="I87" s="52">
        <f t="shared" si="23"/>
        <v>0</v>
      </c>
      <c r="J87" s="52">
        <f t="shared" si="24"/>
        <v>0</v>
      </c>
      <c r="K87" s="52">
        <f t="shared" si="25"/>
        <v>0</v>
      </c>
      <c r="L87" s="52">
        <f t="shared" si="26"/>
        <v>0</v>
      </c>
      <c r="M87" s="52">
        <f t="shared" ca="1" si="18"/>
        <v>-4.1280661373027452E-3</v>
      </c>
      <c r="N87" s="52">
        <f t="shared" ca="1" si="27"/>
        <v>0</v>
      </c>
      <c r="O87" s="12">
        <f t="shared" ca="1" si="28"/>
        <v>0</v>
      </c>
      <c r="P87" s="52">
        <f t="shared" ca="1" si="29"/>
        <v>0</v>
      </c>
      <c r="Q87" s="52">
        <f t="shared" ca="1" si="30"/>
        <v>0</v>
      </c>
      <c r="R87" s="5">
        <f t="shared" ca="1" si="19"/>
        <v>4.1280661373027452E-3</v>
      </c>
    </row>
    <row r="88" spans="1:18">
      <c r="A88" s="50"/>
      <c r="B88" s="50"/>
      <c r="C88" s="50"/>
      <c r="D88" s="51">
        <f t="shared" si="20"/>
        <v>0</v>
      </c>
      <c r="E88" s="51">
        <f t="shared" si="20"/>
        <v>0</v>
      </c>
      <c r="F88" s="52">
        <f t="shared" si="21"/>
        <v>0</v>
      </c>
      <c r="G88" s="52">
        <f t="shared" si="21"/>
        <v>0</v>
      </c>
      <c r="H88" s="52">
        <f t="shared" si="22"/>
        <v>0</v>
      </c>
      <c r="I88" s="52">
        <f t="shared" si="23"/>
        <v>0</v>
      </c>
      <c r="J88" s="52">
        <f t="shared" si="24"/>
        <v>0</v>
      </c>
      <c r="K88" s="52">
        <f t="shared" si="25"/>
        <v>0</v>
      </c>
      <c r="L88" s="52">
        <f t="shared" si="26"/>
        <v>0</v>
      </c>
      <c r="M88" s="52">
        <f t="shared" ca="1" si="18"/>
        <v>-4.1280661373027452E-3</v>
      </c>
      <c r="N88" s="52">
        <f t="shared" ca="1" si="27"/>
        <v>0</v>
      </c>
      <c r="O88" s="12">
        <f t="shared" ca="1" si="28"/>
        <v>0</v>
      </c>
      <c r="P88" s="52">
        <f t="shared" ca="1" si="29"/>
        <v>0</v>
      </c>
      <c r="Q88" s="52">
        <f t="shared" ca="1" si="30"/>
        <v>0</v>
      </c>
      <c r="R88" s="5">
        <f t="shared" ca="1" si="19"/>
        <v>4.1280661373027452E-3</v>
      </c>
    </row>
    <row r="89" spans="1:18">
      <c r="A89" s="50"/>
      <c r="B89" s="50"/>
      <c r="C89" s="50"/>
      <c r="D89" s="51">
        <f t="shared" si="20"/>
        <v>0</v>
      </c>
      <c r="E89" s="51">
        <f t="shared" si="20"/>
        <v>0</v>
      </c>
      <c r="F89" s="52">
        <f t="shared" si="21"/>
        <v>0</v>
      </c>
      <c r="G89" s="52">
        <f t="shared" si="21"/>
        <v>0</v>
      </c>
      <c r="H89" s="52">
        <f t="shared" si="22"/>
        <v>0</v>
      </c>
      <c r="I89" s="52">
        <f t="shared" si="23"/>
        <v>0</v>
      </c>
      <c r="J89" s="52">
        <f t="shared" si="24"/>
        <v>0</v>
      </c>
      <c r="K89" s="52">
        <f t="shared" si="25"/>
        <v>0</v>
      </c>
      <c r="L89" s="52">
        <f t="shared" si="26"/>
        <v>0</v>
      </c>
      <c r="M89" s="52">
        <f t="shared" ca="1" si="18"/>
        <v>-4.1280661373027452E-3</v>
      </c>
      <c r="N89" s="52">
        <f t="shared" ca="1" si="27"/>
        <v>0</v>
      </c>
      <c r="O89" s="12">
        <f t="shared" ca="1" si="28"/>
        <v>0</v>
      </c>
      <c r="P89" s="52">
        <f t="shared" ca="1" si="29"/>
        <v>0</v>
      </c>
      <c r="Q89" s="52">
        <f t="shared" ca="1" si="30"/>
        <v>0</v>
      </c>
      <c r="R89" s="5">
        <f t="shared" ca="1" si="19"/>
        <v>4.1280661373027452E-3</v>
      </c>
    </row>
    <row r="90" spans="1:18">
      <c r="A90" s="50"/>
      <c r="B90" s="50"/>
      <c r="C90" s="50"/>
      <c r="D90" s="51">
        <f t="shared" si="20"/>
        <v>0</v>
      </c>
      <c r="E90" s="51">
        <f t="shared" si="20"/>
        <v>0</v>
      </c>
      <c r="F90" s="52">
        <f t="shared" si="21"/>
        <v>0</v>
      </c>
      <c r="G90" s="52">
        <f t="shared" si="21"/>
        <v>0</v>
      </c>
      <c r="H90" s="52">
        <f t="shared" si="22"/>
        <v>0</v>
      </c>
      <c r="I90" s="52">
        <f t="shared" si="23"/>
        <v>0</v>
      </c>
      <c r="J90" s="52">
        <f t="shared" si="24"/>
        <v>0</v>
      </c>
      <c r="K90" s="52">
        <f t="shared" si="25"/>
        <v>0</v>
      </c>
      <c r="L90" s="52">
        <f t="shared" si="26"/>
        <v>0</v>
      </c>
      <c r="M90" s="52">
        <f t="shared" ca="1" si="18"/>
        <v>-4.1280661373027452E-3</v>
      </c>
      <c r="N90" s="52">
        <f t="shared" ca="1" si="27"/>
        <v>0</v>
      </c>
      <c r="O90" s="12">
        <f t="shared" ca="1" si="28"/>
        <v>0</v>
      </c>
      <c r="P90" s="52">
        <f t="shared" ca="1" si="29"/>
        <v>0</v>
      </c>
      <c r="Q90" s="52">
        <f t="shared" ca="1" si="30"/>
        <v>0</v>
      </c>
      <c r="R90" s="5">
        <f t="shared" ca="1" si="19"/>
        <v>4.1280661373027452E-3</v>
      </c>
    </row>
    <row r="91" spans="1:18">
      <c r="A91" s="50"/>
      <c r="B91" s="50"/>
      <c r="C91" s="50"/>
      <c r="D91" s="51">
        <f t="shared" si="20"/>
        <v>0</v>
      </c>
      <c r="E91" s="51">
        <f t="shared" si="20"/>
        <v>0</v>
      </c>
      <c r="F91" s="52">
        <f t="shared" si="21"/>
        <v>0</v>
      </c>
      <c r="G91" s="52">
        <f t="shared" si="21"/>
        <v>0</v>
      </c>
      <c r="H91" s="52">
        <f t="shared" si="22"/>
        <v>0</v>
      </c>
      <c r="I91" s="52">
        <f t="shared" si="23"/>
        <v>0</v>
      </c>
      <c r="J91" s="52">
        <f t="shared" si="24"/>
        <v>0</v>
      </c>
      <c r="K91" s="52">
        <f t="shared" si="25"/>
        <v>0</v>
      </c>
      <c r="L91" s="52">
        <f t="shared" si="26"/>
        <v>0</v>
      </c>
      <c r="M91" s="52">
        <f t="shared" ca="1" si="18"/>
        <v>-4.1280661373027452E-3</v>
      </c>
      <c r="N91" s="52">
        <f t="shared" ca="1" si="27"/>
        <v>0</v>
      </c>
      <c r="O91" s="12">
        <f t="shared" ca="1" si="28"/>
        <v>0</v>
      </c>
      <c r="P91" s="52">
        <f t="shared" ca="1" si="29"/>
        <v>0</v>
      </c>
      <c r="Q91" s="52">
        <f t="shared" ca="1" si="30"/>
        <v>0</v>
      </c>
      <c r="R91" s="5">
        <f t="shared" ca="1" si="19"/>
        <v>4.1280661373027452E-3</v>
      </c>
    </row>
    <row r="92" spans="1:18">
      <c r="A92" s="50"/>
      <c r="B92" s="50"/>
      <c r="C92" s="50"/>
      <c r="D92" s="51">
        <f t="shared" si="20"/>
        <v>0</v>
      </c>
      <c r="E92" s="51">
        <f t="shared" si="20"/>
        <v>0</v>
      </c>
      <c r="F92" s="52">
        <f t="shared" si="21"/>
        <v>0</v>
      </c>
      <c r="G92" s="52">
        <f t="shared" si="21"/>
        <v>0</v>
      </c>
      <c r="H92" s="52">
        <f t="shared" si="22"/>
        <v>0</v>
      </c>
      <c r="I92" s="52">
        <f t="shared" si="23"/>
        <v>0</v>
      </c>
      <c r="J92" s="52">
        <f t="shared" si="24"/>
        <v>0</v>
      </c>
      <c r="K92" s="52">
        <f t="shared" si="25"/>
        <v>0</v>
      </c>
      <c r="L92" s="52">
        <f t="shared" si="26"/>
        <v>0</v>
      </c>
      <c r="M92" s="52">
        <f t="shared" ca="1" si="18"/>
        <v>-4.1280661373027452E-3</v>
      </c>
      <c r="N92" s="52">
        <f t="shared" ca="1" si="27"/>
        <v>0</v>
      </c>
      <c r="O92" s="12">
        <f t="shared" ca="1" si="28"/>
        <v>0</v>
      </c>
      <c r="P92" s="52">
        <f t="shared" ca="1" si="29"/>
        <v>0</v>
      </c>
      <c r="Q92" s="52">
        <f t="shared" ca="1" si="30"/>
        <v>0</v>
      </c>
      <c r="R92" s="5">
        <f t="shared" ca="1" si="19"/>
        <v>4.1280661373027452E-3</v>
      </c>
    </row>
    <row r="93" spans="1:18">
      <c r="A93" s="50"/>
      <c r="B93" s="50"/>
      <c r="C93" s="50"/>
      <c r="D93" s="51">
        <f t="shared" si="20"/>
        <v>0</v>
      </c>
      <c r="E93" s="51">
        <f t="shared" si="20"/>
        <v>0</v>
      </c>
      <c r="F93" s="52">
        <f t="shared" si="21"/>
        <v>0</v>
      </c>
      <c r="G93" s="52">
        <f t="shared" si="21"/>
        <v>0</v>
      </c>
      <c r="H93" s="52">
        <f t="shared" si="22"/>
        <v>0</v>
      </c>
      <c r="I93" s="52">
        <f t="shared" si="23"/>
        <v>0</v>
      </c>
      <c r="J93" s="52">
        <f t="shared" si="24"/>
        <v>0</v>
      </c>
      <c r="K93" s="52">
        <f t="shared" si="25"/>
        <v>0</v>
      </c>
      <c r="L93" s="52">
        <f t="shared" si="26"/>
        <v>0</v>
      </c>
      <c r="M93" s="52">
        <f t="shared" ca="1" si="18"/>
        <v>-4.1280661373027452E-3</v>
      </c>
      <c r="N93" s="52">
        <f t="shared" ca="1" si="27"/>
        <v>0</v>
      </c>
      <c r="O93" s="12">
        <f t="shared" ca="1" si="28"/>
        <v>0</v>
      </c>
      <c r="P93" s="52">
        <f t="shared" ca="1" si="29"/>
        <v>0</v>
      </c>
      <c r="Q93" s="52">
        <f t="shared" ca="1" si="30"/>
        <v>0</v>
      </c>
      <c r="R93" s="5">
        <f t="shared" ca="1" si="19"/>
        <v>4.1280661373027452E-3</v>
      </c>
    </row>
    <row r="94" spans="1:18">
      <c r="A94" s="50"/>
      <c r="B94" s="50"/>
      <c r="C94" s="50"/>
      <c r="D94" s="51">
        <f t="shared" si="20"/>
        <v>0</v>
      </c>
      <c r="E94" s="51">
        <f t="shared" si="20"/>
        <v>0</v>
      </c>
      <c r="F94" s="52">
        <f t="shared" si="21"/>
        <v>0</v>
      </c>
      <c r="G94" s="52">
        <f t="shared" si="21"/>
        <v>0</v>
      </c>
      <c r="H94" s="52">
        <f t="shared" si="22"/>
        <v>0</v>
      </c>
      <c r="I94" s="52">
        <f t="shared" si="23"/>
        <v>0</v>
      </c>
      <c r="J94" s="52">
        <f t="shared" si="24"/>
        <v>0</v>
      </c>
      <c r="K94" s="52">
        <f t="shared" si="25"/>
        <v>0</v>
      </c>
      <c r="L94" s="52">
        <f t="shared" si="26"/>
        <v>0</v>
      </c>
      <c r="M94" s="52">
        <f t="shared" ca="1" si="18"/>
        <v>-4.1280661373027452E-3</v>
      </c>
      <c r="N94" s="52">
        <f t="shared" ca="1" si="27"/>
        <v>0</v>
      </c>
      <c r="O94" s="12">
        <f t="shared" ca="1" si="28"/>
        <v>0</v>
      </c>
      <c r="P94" s="52">
        <f t="shared" ca="1" si="29"/>
        <v>0</v>
      </c>
      <c r="Q94" s="52">
        <f t="shared" ca="1" si="30"/>
        <v>0</v>
      </c>
      <c r="R94" s="5">
        <f t="shared" ca="1" si="19"/>
        <v>4.1280661373027452E-3</v>
      </c>
    </row>
    <row r="95" spans="1:18">
      <c r="A95" s="50"/>
      <c r="B95" s="50"/>
      <c r="C95" s="50"/>
      <c r="D95" s="51">
        <f t="shared" si="20"/>
        <v>0</v>
      </c>
      <c r="E95" s="51">
        <f t="shared" si="20"/>
        <v>0</v>
      </c>
      <c r="F95" s="52">
        <f t="shared" si="21"/>
        <v>0</v>
      </c>
      <c r="G95" s="52">
        <f t="shared" si="21"/>
        <v>0</v>
      </c>
      <c r="H95" s="52">
        <f t="shared" si="22"/>
        <v>0</v>
      </c>
      <c r="I95" s="52">
        <f t="shared" si="23"/>
        <v>0</v>
      </c>
      <c r="J95" s="52">
        <f t="shared" si="24"/>
        <v>0</v>
      </c>
      <c r="K95" s="52">
        <f t="shared" si="25"/>
        <v>0</v>
      </c>
      <c r="L95" s="52">
        <f t="shared" si="26"/>
        <v>0</v>
      </c>
      <c r="M95" s="52">
        <f t="shared" ca="1" si="18"/>
        <v>-4.1280661373027452E-3</v>
      </c>
      <c r="N95" s="52">
        <f t="shared" ca="1" si="27"/>
        <v>0</v>
      </c>
      <c r="O95" s="12">
        <f t="shared" ca="1" si="28"/>
        <v>0</v>
      </c>
      <c r="P95" s="52">
        <f t="shared" ca="1" si="29"/>
        <v>0</v>
      </c>
      <c r="Q95" s="52">
        <f t="shared" ca="1" si="30"/>
        <v>0</v>
      </c>
      <c r="R95" s="5">
        <f t="shared" ca="1" si="19"/>
        <v>4.1280661373027452E-3</v>
      </c>
    </row>
    <row r="96" spans="1:18">
      <c r="A96" s="50"/>
      <c r="B96" s="50"/>
      <c r="C96" s="50"/>
      <c r="D96" s="51">
        <f t="shared" si="20"/>
        <v>0</v>
      </c>
      <c r="E96" s="51">
        <f t="shared" si="20"/>
        <v>0</v>
      </c>
      <c r="F96" s="52">
        <f t="shared" si="21"/>
        <v>0</v>
      </c>
      <c r="G96" s="52">
        <f t="shared" si="21"/>
        <v>0</v>
      </c>
      <c r="H96" s="52">
        <f t="shared" si="22"/>
        <v>0</v>
      </c>
      <c r="I96" s="52">
        <f t="shared" si="23"/>
        <v>0</v>
      </c>
      <c r="J96" s="52">
        <f t="shared" si="24"/>
        <v>0</v>
      </c>
      <c r="K96" s="52">
        <f t="shared" si="25"/>
        <v>0</v>
      </c>
      <c r="L96" s="52">
        <f t="shared" si="26"/>
        <v>0</v>
      </c>
      <c r="M96" s="52">
        <f t="shared" ca="1" si="18"/>
        <v>-4.1280661373027452E-3</v>
      </c>
      <c r="N96" s="52">
        <f t="shared" ca="1" si="27"/>
        <v>0</v>
      </c>
      <c r="O96" s="12">
        <f t="shared" ca="1" si="28"/>
        <v>0</v>
      </c>
      <c r="P96" s="52">
        <f t="shared" ca="1" si="29"/>
        <v>0</v>
      </c>
      <c r="Q96" s="52">
        <f t="shared" ca="1" si="30"/>
        <v>0</v>
      </c>
      <c r="R96" s="5">
        <f t="shared" ca="1" si="19"/>
        <v>4.1280661373027452E-3</v>
      </c>
    </row>
    <row r="97" spans="1:18">
      <c r="A97" s="50"/>
      <c r="B97" s="50"/>
      <c r="C97" s="50"/>
      <c r="D97" s="51">
        <f t="shared" si="20"/>
        <v>0</v>
      </c>
      <c r="E97" s="51">
        <f t="shared" si="20"/>
        <v>0</v>
      </c>
      <c r="F97" s="52">
        <f t="shared" si="21"/>
        <v>0</v>
      </c>
      <c r="G97" s="52">
        <f t="shared" si="21"/>
        <v>0</v>
      </c>
      <c r="H97" s="52">
        <f t="shared" si="22"/>
        <v>0</v>
      </c>
      <c r="I97" s="52">
        <f t="shared" si="23"/>
        <v>0</v>
      </c>
      <c r="J97" s="52">
        <f t="shared" si="24"/>
        <v>0</v>
      </c>
      <c r="K97" s="52">
        <f t="shared" si="25"/>
        <v>0</v>
      </c>
      <c r="L97" s="52">
        <f t="shared" si="26"/>
        <v>0</v>
      </c>
      <c r="M97" s="52">
        <f t="shared" ca="1" si="18"/>
        <v>-4.1280661373027452E-3</v>
      </c>
      <c r="N97" s="52">
        <f t="shared" ca="1" si="27"/>
        <v>0</v>
      </c>
      <c r="O97" s="12">
        <f t="shared" ca="1" si="28"/>
        <v>0</v>
      </c>
      <c r="P97" s="52">
        <f t="shared" ca="1" si="29"/>
        <v>0</v>
      </c>
      <c r="Q97" s="52">
        <f t="shared" ca="1" si="30"/>
        <v>0</v>
      </c>
      <c r="R97" s="5">
        <f t="shared" ca="1" si="19"/>
        <v>4.1280661373027452E-3</v>
      </c>
    </row>
    <row r="98" spans="1:18">
      <c r="A98" s="50"/>
      <c r="B98" s="50"/>
      <c r="C98" s="50"/>
      <c r="D98" s="51">
        <f t="shared" si="20"/>
        <v>0</v>
      </c>
      <c r="E98" s="51">
        <f t="shared" si="20"/>
        <v>0</v>
      </c>
      <c r="F98" s="52">
        <f t="shared" si="21"/>
        <v>0</v>
      </c>
      <c r="G98" s="52">
        <f t="shared" si="21"/>
        <v>0</v>
      </c>
      <c r="H98" s="52">
        <f t="shared" si="22"/>
        <v>0</v>
      </c>
      <c r="I98" s="52">
        <f t="shared" si="23"/>
        <v>0</v>
      </c>
      <c r="J98" s="52">
        <f t="shared" si="24"/>
        <v>0</v>
      </c>
      <c r="K98" s="52">
        <f t="shared" si="25"/>
        <v>0</v>
      </c>
      <c r="L98" s="52">
        <f t="shared" si="26"/>
        <v>0</v>
      </c>
      <c r="M98" s="52">
        <f t="shared" ca="1" si="18"/>
        <v>-4.1280661373027452E-3</v>
      </c>
      <c r="N98" s="52">
        <f t="shared" ca="1" si="27"/>
        <v>0</v>
      </c>
      <c r="O98" s="12">
        <f t="shared" ca="1" si="28"/>
        <v>0</v>
      </c>
      <c r="P98" s="52">
        <f t="shared" ca="1" si="29"/>
        <v>0</v>
      </c>
      <c r="Q98" s="52">
        <f t="shared" ca="1" si="30"/>
        <v>0</v>
      </c>
      <c r="R98" s="5">
        <f t="shared" ca="1" si="19"/>
        <v>4.1280661373027452E-3</v>
      </c>
    </row>
    <row r="99" spans="1:18">
      <c r="A99" s="50"/>
      <c r="B99" s="50"/>
      <c r="C99" s="50"/>
      <c r="D99" s="51">
        <f t="shared" si="20"/>
        <v>0</v>
      </c>
      <c r="E99" s="51">
        <f t="shared" si="20"/>
        <v>0</v>
      </c>
      <c r="F99" s="52">
        <f t="shared" si="21"/>
        <v>0</v>
      </c>
      <c r="G99" s="52">
        <f t="shared" si="21"/>
        <v>0</v>
      </c>
      <c r="H99" s="52">
        <f t="shared" si="22"/>
        <v>0</v>
      </c>
      <c r="I99" s="52">
        <f t="shared" si="23"/>
        <v>0</v>
      </c>
      <c r="J99" s="52">
        <f t="shared" si="24"/>
        <v>0</v>
      </c>
      <c r="K99" s="52">
        <f t="shared" si="25"/>
        <v>0</v>
      </c>
      <c r="L99" s="52">
        <f t="shared" si="26"/>
        <v>0</v>
      </c>
      <c r="M99" s="52">
        <f t="shared" ca="1" si="18"/>
        <v>-4.1280661373027452E-3</v>
      </c>
      <c r="N99" s="52">
        <f t="shared" ca="1" si="27"/>
        <v>0</v>
      </c>
      <c r="O99" s="12">
        <f t="shared" ca="1" si="28"/>
        <v>0</v>
      </c>
      <c r="P99" s="52">
        <f t="shared" ca="1" si="29"/>
        <v>0</v>
      </c>
      <c r="Q99" s="52">
        <f t="shared" ca="1" si="30"/>
        <v>0</v>
      </c>
      <c r="R99" s="5">
        <f t="shared" ca="1" si="19"/>
        <v>4.1280661373027452E-3</v>
      </c>
    </row>
    <row r="100" spans="1:18">
      <c r="A100" s="50"/>
      <c r="B100" s="50"/>
      <c r="C100" s="50"/>
      <c r="D100" s="51">
        <f t="shared" si="20"/>
        <v>0</v>
      </c>
      <c r="E100" s="51">
        <f t="shared" si="20"/>
        <v>0</v>
      </c>
      <c r="F100" s="52">
        <f t="shared" si="21"/>
        <v>0</v>
      </c>
      <c r="G100" s="52">
        <f t="shared" si="21"/>
        <v>0</v>
      </c>
      <c r="H100" s="52">
        <f t="shared" si="22"/>
        <v>0</v>
      </c>
      <c r="I100" s="52">
        <f t="shared" si="23"/>
        <v>0</v>
      </c>
      <c r="J100" s="52">
        <f t="shared" si="24"/>
        <v>0</v>
      </c>
      <c r="K100" s="52">
        <f t="shared" si="25"/>
        <v>0</v>
      </c>
      <c r="L100" s="52">
        <f t="shared" si="26"/>
        <v>0</v>
      </c>
      <c r="M100" s="52">
        <f t="shared" ca="1" si="18"/>
        <v>-4.1280661373027452E-3</v>
      </c>
      <c r="N100" s="52">
        <f t="shared" ca="1" si="27"/>
        <v>0</v>
      </c>
      <c r="O100" s="12">
        <f t="shared" ca="1" si="28"/>
        <v>0</v>
      </c>
      <c r="P100" s="52">
        <f t="shared" ca="1" si="29"/>
        <v>0</v>
      </c>
      <c r="Q100" s="52">
        <f t="shared" ca="1" si="30"/>
        <v>0</v>
      </c>
      <c r="R100" s="5">
        <f t="shared" ca="1" si="19"/>
        <v>4.1280661373027452E-3</v>
      </c>
    </row>
    <row r="101" spans="1:18">
      <c r="A101" s="50"/>
      <c r="B101" s="50"/>
      <c r="C101" s="50"/>
      <c r="D101" s="51">
        <f t="shared" si="20"/>
        <v>0</v>
      </c>
      <c r="E101" s="51">
        <f t="shared" si="20"/>
        <v>0</v>
      </c>
      <c r="F101" s="52">
        <f t="shared" si="21"/>
        <v>0</v>
      </c>
      <c r="G101" s="52">
        <f t="shared" si="21"/>
        <v>0</v>
      </c>
      <c r="H101" s="52">
        <f t="shared" si="22"/>
        <v>0</v>
      </c>
      <c r="I101" s="52">
        <f t="shared" si="23"/>
        <v>0</v>
      </c>
      <c r="J101" s="52">
        <f t="shared" si="24"/>
        <v>0</v>
      </c>
      <c r="K101" s="52">
        <f t="shared" si="25"/>
        <v>0</v>
      </c>
      <c r="L101" s="52">
        <f t="shared" si="26"/>
        <v>0</v>
      </c>
      <c r="M101" s="52">
        <f t="shared" ca="1" si="18"/>
        <v>-4.1280661373027452E-3</v>
      </c>
      <c r="N101" s="52">
        <f t="shared" ca="1" si="27"/>
        <v>0</v>
      </c>
      <c r="O101" s="12">
        <f t="shared" ca="1" si="28"/>
        <v>0</v>
      </c>
      <c r="P101" s="52">
        <f t="shared" ca="1" si="29"/>
        <v>0</v>
      </c>
      <c r="Q101" s="52">
        <f t="shared" ca="1" si="30"/>
        <v>0</v>
      </c>
      <c r="R101" s="5">
        <f t="shared" ca="1" si="19"/>
        <v>4.1280661373027452E-3</v>
      </c>
    </row>
    <row r="102" spans="1:18">
      <c r="A102" s="50"/>
      <c r="B102" s="50"/>
      <c r="C102" s="50"/>
      <c r="D102" s="51">
        <f t="shared" si="20"/>
        <v>0</v>
      </c>
      <c r="E102" s="51">
        <f t="shared" si="20"/>
        <v>0</v>
      </c>
      <c r="F102" s="52">
        <f t="shared" si="21"/>
        <v>0</v>
      </c>
      <c r="G102" s="52">
        <f t="shared" si="21"/>
        <v>0</v>
      </c>
      <c r="H102" s="52">
        <f t="shared" si="22"/>
        <v>0</v>
      </c>
      <c r="I102" s="52">
        <f t="shared" si="23"/>
        <v>0</v>
      </c>
      <c r="J102" s="52">
        <f t="shared" si="24"/>
        <v>0</v>
      </c>
      <c r="K102" s="52">
        <f t="shared" si="25"/>
        <v>0</v>
      </c>
      <c r="L102" s="52">
        <f t="shared" si="26"/>
        <v>0</v>
      </c>
      <c r="M102" s="52">
        <f t="shared" ca="1" si="18"/>
        <v>-4.1280661373027452E-3</v>
      </c>
      <c r="N102" s="52">
        <f t="shared" ca="1" si="27"/>
        <v>0</v>
      </c>
      <c r="O102" s="12">
        <f t="shared" ca="1" si="28"/>
        <v>0</v>
      </c>
      <c r="P102" s="52">
        <f t="shared" ca="1" si="29"/>
        <v>0</v>
      </c>
      <c r="Q102" s="52">
        <f t="shared" ca="1" si="30"/>
        <v>0</v>
      </c>
      <c r="R102" s="5">
        <f t="shared" ca="1" si="19"/>
        <v>4.1280661373027452E-3</v>
      </c>
    </row>
    <row r="103" spans="1:18">
      <c r="A103" s="50"/>
      <c r="B103" s="50"/>
      <c r="C103" s="50"/>
      <c r="D103" s="51">
        <f t="shared" si="20"/>
        <v>0</v>
      </c>
      <c r="E103" s="51">
        <f t="shared" si="20"/>
        <v>0</v>
      </c>
      <c r="F103" s="52">
        <f t="shared" si="21"/>
        <v>0</v>
      </c>
      <c r="G103" s="52">
        <f t="shared" si="21"/>
        <v>0</v>
      </c>
      <c r="H103" s="52">
        <f t="shared" si="22"/>
        <v>0</v>
      </c>
      <c r="I103" s="52">
        <f t="shared" si="23"/>
        <v>0</v>
      </c>
      <c r="J103" s="52">
        <f t="shared" si="24"/>
        <v>0</v>
      </c>
      <c r="K103" s="52">
        <f t="shared" si="25"/>
        <v>0</v>
      </c>
      <c r="L103" s="52">
        <f t="shared" si="26"/>
        <v>0</v>
      </c>
      <c r="M103" s="52">
        <f t="shared" ca="1" si="18"/>
        <v>-4.1280661373027452E-3</v>
      </c>
      <c r="N103" s="52">
        <f t="shared" ca="1" si="27"/>
        <v>0</v>
      </c>
      <c r="O103" s="12">
        <f t="shared" ca="1" si="28"/>
        <v>0</v>
      </c>
      <c r="P103" s="52">
        <f t="shared" ca="1" si="29"/>
        <v>0</v>
      </c>
      <c r="Q103" s="52">
        <f t="shared" ca="1" si="30"/>
        <v>0</v>
      </c>
      <c r="R103" s="5">
        <f t="shared" ca="1" si="19"/>
        <v>4.1280661373027452E-3</v>
      </c>
    </row>
    <row r="104" spans="1:18">
      <c r="A104" s="50"/>
      <c r="B104" s="50"/>
      <c r="C104" s="50"/>
      <c r="D104" s="51">
        <f t="shared" si="20"/>
        <v>0</v>
      </c>
      <c r="E104" s="51">
        <f t="shared" si="20"/>
        <v>0</v>
      </c>
      <c r="F104" s="52">
        <f t="shared" si="21"/>
        <v>0</v>
      </c>
      <c r="G104" s="52">
        <f t="shared" si="21"/>
        <v>0</v>
      </c>
      <c r="H104" s="52">
        <f t="shared" si="22"/>
        <v>0</v>
      </c>
      <c r="I104" s="52">
        <f t="shared" si="23"/>
        <v>0</v>
      </c>
      <c r="J104" s="52">
        <f t="shared" si="24"/>
        <v>0</v>
      </c>
      <c r="K104" s="52">
        <f t="shared" si="25"/>
        <v>0</v>
      </c>
      <c r="L104" s="52">
        <f t="shared" si="26"/>
        <v>0</v>
      </c>
      <c r="M104" s="52">
        <f t="shared" ca="1" si="18"/>
        <v>-4.1280661373027452E-3</v>
      </c>
      <c r="N104" s="52">
        <f t="shared" ca="1" si="27"/>
        <v>0</v>
      </c>
      <c r="O104" s="12">
        <f t="shared" ca="1" si="28"/>
        <v>0</v>
      </c>
      <c r="P104" s="52">
        <f t="shared" ca="1" si="29"/>
        <v>0</v>
      </c>
      <c r="Q104" s="52">
        <f t="shared" ca="1" si="30"/>
        <v>0</v>
      </c>
      <c r="R104" s="5">
        <f t="shared" ca="1" si="19"/>
        <v>4.1280661373027452E-3</v>
      </c>
    </row>
    <row r="105" spans="1:18">
      <c r="A105" s="50"/>
      <c r="B105" s="50"/>
      <c r="C105" s="50"/>
      <c r="D105" s="51">
        <f t="shared" si="20"/>
        <v>0</v>
      </c>
      <c r="E105" s="51">
        <f t="shared" si="20"/>
        <v>0</v>
      </c>
      <c r="F105" s="52">
        <f t="shared" si="21"/>
        <v>0</v>
      </c>
      <c r="G105" s="52">
        <f t="shared" si="21"/>
        <v>0</v>
      </c>
      <c r="H105" s="52">
        <f t="shared" si="22"/>
        <v>0</v>
      </c>
      <c r="I105" s="52">
        <f t="shared" si="23"/>
        <v>0</v>
      </c>
      <c r="J105" s="52">
        <f t="shared" si="24"/>
        <v>0</v>
      </c>
      <c r="K105" s="52">
        <f t="shared" si="25"/>
        <v>0</v>
      </c>
      <c r="L105" s="52">
        <f t="shared" si="26"/>
        <v>0</v>
      </c>
      <c r="M105" s="52">
        <f t="shared" ca="1" si="18"/>
        <v>-4.1280661373027452E-3</v>
      </c>
      <c r="N105" s="52">
        <f t="shared" ca="1" si="27"/>
        <v>0</v>
      </c>
      <c r="O105" s="12">
        <f t="shared" ca="1" si="28"/>
        <v>0</v>
      </c>
      <c r="P105" s="52">
        <f t="shared" ca="1" si="29"/>
        <v>0</v>
      </c>
      <c r="Q105" s="52">
        <f t="shared" ca="1" si="30"/>
        <v>0</v>
      </c>
      <c r="R105" s="5">
        <f t="shared" ca="1" si="19"/>
        <v>4.1280661373027452E-3</v>
      </c>
    </row>
    <row r="106" spans="1:18">
      <c r="A106" s="50"/>
      <c r="B106" s="50"/>
      <c r="C106" s="50"/>
      <c r="D106" s="51">
        <f t="shared" si="20"/>
        <v>0</v>
      </c>
      <c r="E106" s="51">
        <f t="shared" si="20"/>
        <v>0</v>
      </c>
      <c r="F106" s="52">
        <f t="shared" si="21"/>
        <v>0</v>
      </c>
      <c r="G106" s="52">
        <f t="shared" si="21"/>
        <v>0</v>
      </c>
      <c r="H106" s="52">
        <f t="shared" si="22"/>
        <v>0</v>
      </c>
      <c r="I106" s="52">
        <f t="shared" si="23"/>
        <v>0</v>
      </c>
      <c r="J106" s="52">
        <f t="shared" si="24"/>
        <v>0</v>
      </c>
      <c r="K106" s="52">
        <f t="shared" si="25"/>
        <v>0</v>
      </c>
      <c r="L106" s="52">
        <f t="shared" si="26"/>
        <v>0</v>
      </c>
      <c r="M106" s="52">
        <f t="shared" ca="1" si="18"/>
        <v>-4.1280661373027452E-3</v>
      </c>
      <c r="N106" s="52">
        <f t="shared" ca="1" si="27"/>
        <v>0</v>
      </c>
      <c r="O106" s="12">
        <f t="shared" ca="1" si="28"/>
        <v>0</v>
      </c>
      <c r="P106" s="52">
        <f t="shared" ca="1" si="29"/>
        <v>0</v>
      </c>
      <c r="Q106" s="52">
        <f t="shared" ca="1" si="30"/>
        <v>0</v>
      </c>
      <c r="R106" s="5">
        <f t="shared" ca="1" si="19"/>
        <v>4.1280661373027452E-3</v>
      </c>
    </row>
    <row r="107" spans="1:18">
      <c r="A107" s="50"/>
      <c r="B107" s="50"/>
      <c r="C107" s="50"/>
      <c r="D107" s="51">
        <f t="shared" si="20"/>
        <v>0</v>
      </c>
      <c r="E107" s="51">
        <f t="shared" si="20"/>
        <v>0</v>
      </c>
      <c r="F107" s="52">
        <f t="shared" si="21"/>
        <v>0</v>
      </c>
      <c r="G107" s="52">
        <f t="shared" si="21"/>
        <v>0</v>
      </c>
      <c r="H107" s="52">
        <f t="shared" si="22"/>
        <v>0</v>
      </c>
      <c r="I107" s="52">
        <f t="shared" si="23"/>
        <v>0</v>
      </c>
      <c r="J107" s="52">
        <f t="shared" si="24"/>
        <v>0</v>
      </c>
      <c r="K107" s="52">
        <f t="shared" si="25"/>
        <v>0</v>
      </c>
      <c r="L107" s="52">
        <f t="shared" si="26"/>
        <v>0</v>
      </c>
      <c r="M107" s="52">
        <f t="shared" ca="1" si="18"/>
        <v>-4.1280661373027452E-3</v>
      </c>
      <c r="N107" s="52">
        <f t="shared" ca="1" si="27"/>
        <v>0</v>
      </c>
      <c r="O107" s="12">
        <f t="shared" ca="1" si="28"/>
        <v>0</v>
      </c>
      <c r="P107" s="52">
        <f t="shared" ca="1" si="29"/>
        <v>0</v>
      </c>
      <c r="Q107" s="52">
        <f t="shared" ca="1" si="30"/>
        <v>0</v>
      </c>
      <c r="R107" s="5">
        <f t="shared" ca="1" si="19"/>
        <v>4.1280661373027452E-3</v>
      </c>
    </row>
    <row r="108" spans="1:18">
      <c r="A108" s="50"/>
      <c r="B108" s="50"/>
      <c r="C108" s="50"/>
      <c r="D108" s="51">
        <f t="shared" si="20"/>
        <v>0</v>
      </c>
      <c r="E108" s="51">
        <f t="shared" si="20"/>
        <v>0</v>
      </c>
      <c r="F108" s="52">
        <f t="shared" si="21"/>
        <v>0</v>
      </c>
      <c r="G108" s="52">
        <f t="shared" si="21"/>
        <v>0</v>
      </c>
      <c r="H108" s="52">
        <f t="shared" si="22"/>
        <v>0</v>
      </c>
      <c r="I108" s="52">
        <f t="shared" si="23"/>
        <v>0</v>
      </c>
      <c r="J108" s="52">
        <f t="shared" si="24"/>
        <v>0</v>
      </c>
      <c r="K108" s="52">
        <f t="shared" si="25"/>
        <v>0</v>
      </c>
      <c r="L108" s="52">
        <f t="shared" si="26"/>
        <v>0</v>
      </c>
      <c r="M108" s="52">
        <f t="shared" ca="1" si="18"/>
        <v>-4.1280661373027452E-3</v>
      </c>
      <c r="N108" s="52">
        <f t="shared" ca="1" si="27"/>
        <v>0</v>
      </c>
      <c r="O108" s="12">
        <f t="shared" ca="1" si="28"/>
        <v>0</v>
      </c>
      <c r="P108" s="52">
        <f t="shared" ca="1" si="29"/>
        <v>0</v>
      </c>
      <c r="Q108" s="52">
        <f t="shared" ca="1" si="30"/>
        <v>0</v>
      </c>
      <c r="R108" s="5">
        <f t="shared" ca="1" si="19"/>
        <v>4.1280661373027452E-3</v>
      </c>
    </row>
    <row r="109" spans="1:18">
      <c r="A109" s="50"/>
      <c r="B109" s="50"/>
      <c r="C109" s="50"/>
      <c r="D109" s="51">
        <f t="shared" si="20"/>
        <v>0</v>
      </c>
      <c r="E109" s="51">
        <f t="shared" si="20"/>
        <v>0</v>
      </c>
      <c r="F109" s="52">
        <f t="shared" si="21"/>
        <v>0</v>
      </c>
      <c r="G109" s="52">
        <f t="shared" si="21"/>
        <v>0</v>
      </c>
      <c r="H109" s="52">
        <f t="shared" si="22"/>
        <v>0</v>
      </c>
      <c r="I109" s="52">
        <f t="shared" si="23"/>
        <v>0</v>
      </c>
      <c r="J109" s="52">
        <f t="shared" si="24"/>
        <v>0</v>
      </c>
      <c r="K109" s="52">
        <f t="shared" si="25"/>
        <v>0</v>
      </c>
      <c r="L109" s="52">
        <f t="shared" si="26"/>
        <v>0</v>
      </c>
      <c r="M109" s="52">
        <f t="shared" ca="1" si="18"/>
        <v>-4.1280661373027452E-3</v>
      </c>
      <c r="N109" s="52">
        <f t="shared" ca="1" si="27"/>
        <v>0</v>
      </c>
      <c r="O109" s="12">
        <f t="shared" ca="1" si="28"/>
        <v>0</v>
      </c>
      <c r="P109" s="52">
        <f t="shared" ca="1" si="29"/>
        <v>0</v>
      </c>
      <c r="Q109" s="52">
        <f t="shared" ca="1" si="30"/>
        <v>0</v>
      </c>
      <c r="R109" s="5">
        <f t="shared" ca="1" si="19"/>
        <v>4.1280661373027452E-3</v>
      </c>
    </row>
    <row r="110" spans="1:18">
      <c r="A110" s="50"/>
      <c r="B110" s="50"/>
      <c r="C110" s="50"/>
      <c r="D110" s="51">
        <f t="shared" si="20"/>
        <v>0</v>
      </c>
      <c r="E110" s="51">
        <f t="shared" si="20"/>
        <v>0</v>
      </c>
      <c r="F110" s="52">
        <f t="shared" si="21"/>
        <v>0</v>
      </c>
      <c r="G110" s="52">
        <f t="shared" si="21"/>
        <v>0</v>
      </c>
      <c r="H110" s="52">
        <f t="shared" si="22"/>
        <v>0</v>
      </c>
      <c r="I110" s="52">
        <f t="shared" si="23"/>
        <v>0</v>
      </c>
      <c r="J110" s="52">
        <f t="shared" si="24"/>
        <v>0</v>
      </c>
      <c r="K110" s="52">
        <f t="shared" si="25"/>
        <v>0</v>
      </c>
      <c r="L110" s="52">
        <f t="shared" si="26"/>
        <v>0</v>
      </c>
      <c r="M110" s="52">
        <f t="shared" ca="1" si="18"/>
        <v>-4.1280661373027452E-3</v>
      </c>
      <c r="N110" s="52">
        <f t="shared" ca="1" si="27"/>
        <v>0</v>
      </c>
      <c r="O110" s="12">
        <f t="shared" ca="1" si="28"/>
        <v>0</v>
      </c>
      <c r="P110" s="52">
        <f t="shared" ca="1" si="29"/>
        <v>0</v>
      </c>
      <c r="Q110" s="52">
        <f t="shared" ca="1" si="30"/>
        <v>0</v>
      </c>
      <c r="R110" s="5">
        <f t="shared" ca="1" si="19"/>
        <v>4.1280661373027452E-3</v>
      </c>
    </row>
    <row r="111" spans="1:18">
      <c r="A111" s="50"/>
      <c r="B111" s="50"/>
      <c r="C111" s="50"/>
      <c r="D111" s="51">
        <f t="shared" si="20"/>
        <v>0</v>
      </c>
      <c r="E111" s="51">
        <f t="shared" si="20"/>
        <v>0</v>
      </c>
      <c r="F111" s="52">
        <f t="shared" si="21"/>
        <v>0</v>
      </c>
      <c r="G111" s="52">
        <f t="shared" si="21"/>
        <v>0</v>
      </c>
      <c r="H111" s="52">
        <f t="shared" si="22"/>
        <v>0</v>
      </c>
      <c r="I111" s="52">
        <f t="shared" si="23"/>
        <v>0</v>
      </c>
      <c r="J111" s="52">
        <f t="shared" si="24"/>
        <v>0</v>
      </c>
      <c r="K111" s="52">
        <f t="shared" si="25"/>
        <v>0</v>
      </c>
      <c r="L111" s="52">
        <f t="shared" si="26"/>
        <v>0</v>
      </c>
      <c r="M111" s="52">
        <f t="shared" ca="1" si="18"/>
        <v>-4.1280661373027452E-3</v>
      </c>
      <c r="N111" s="52">
        <f t="shared" ca="1" si="27"/>
        <v>0</v>
      </c>
      <c r="O111" s="12">
        <f t="shared" ca="1" si="28"/>
        <v>0</v>
      </c>
      <c r="P111" s="52">
        <f t="shared" ca="1" si="29"/>
        <v>0</v>
      </c>
      <c r="Q111" s="52">
        <f t="shared" ca="1" si="30"/>
        <v>0</v>
      </c>
      <c r="R111" s="5">
        <f t="shared" ca="1" si="19"/>
        <v>4.1280661373027452E-3</v>
      </c>
    </row>
    <row r="112" spans="1:18">
      <c r="A112" s="50"/>
      <c r="B112" s="50"/>
      <c r="C112" s="50"/>
      <c r="D112" s="51">
        <f t="shared" si="20"/>
        <v>0</v>
      </c>
      <c r="E112" s="51">
        <f t="shared" si="20"/>
        <v>0</v>
      </c>
      <c r="F112" s="52">
        <f t="shared" si="21"/>
        <v>0</v>
      </c>
      <c r="G112" s="52">
        <f t="shared" si="21"/>
        <v>0</v>
      </c>
      <c r="H112" s="52">
        <f t="shared" si="22"/>
        <v>0</v>
      </c>
      <c r="I112" s="52">
        <f t="shared" si="23"/>
        <v>0</v>
      </c>
      <c r="J112" s="52">
        <f t="shared" si="24"/>
        <v>0</v>
      </c>
      <c r="K112" s="52">
        <f t="shared" si="25"/>
        <v>0</v>
      </c>
      <c r="L112" s="52">
        <f t="shared" si="26"/>
        <v>0</v>
      </c>
      <c r="M112" s="52">
        <f t="shared" ca="1" si="18"/>
        <v>-4.1280661373027452E-3</v>
      </c>
      <c r="N112" s="52">
        <f t="shared" ca="1" si="27"/>
        <v>0</v>
      </c>
      <c r="O112" s="12">
        <f t="shared" ca="1" si="28"/>
        <v>0</v>
      </c>
      <c r="P112" s="52">
        <f t="shared" ca="1" si="29"/>
        <v>0</v>
      </c>
      <c r="Q112" s="52">
        <f t="shared" ca="1" si="30"/>
        <v>0</v>
      </c>
      <c r="R112" s="5">
        <f t="shared" ca="1" si="19"/>
        <v>4.1280661373027452E-3</v>
      </c>
    </row>
    <row r="113" spans="1:18">
      <c r="A113" s="50"/>
      <c r="B113" s="50"/>
      <c r="C113" s="50"/>
      <c r="D113" s="51">
        <f t="shared" si="20"/>
        <v>0</v>
      </c>
      <c r="E113" s="51">
        <f t="shared" si="20"/>
        <v>0</v>
      </c>
      <c r="F113" s="52">
        <f t="shared" si="21"/>
        <v>0</v>
      </c>
      <c r="G113" s="52">
        <f t="shared" si="21"/>
        <v>0</v>
      </c>
      <c r="H113" s="52">
        <f t="shared" si="22"/>
        <v>0</v>
      </c>
      <c r="I113" s="52">
        <f t="shared" si="23"/>
        <v>0</v>
      </c>
      <c r="J113" s="52">
        <f t="shared" si="24"/>
        <v>0</v>
      </c>
      <c r="K113" s="52">
        <f t="shared" si="25"/>
        <v>0</v>
      </c>
      <c r="L113" s="52">
        <f t="shared" si="26"/>
        <v>0</v>
      </c>
      <c r="M113" s="52">
        <f t="shared" ca="1" si="18"/>
        <v>-4.1280661373027452E-3</v>
      </c>
      <c r="N113" s="52">
        <f t="shared" ca="1" si="27"/>
        <v>0</v>
      </c>
      <c r="O113" s="12">
        <f t="shared" ca="1" si="28"/>
        <v>0</v>
      </c>
      <c r="P113" s="52">
        <f t="shared" ca="1" si="29"/>
        <v>0</v>
      </c>
      <c r="Q113" s="52">
        <f t="shared" ca="1" si="30"/>
        <v>0</v>
      </c>
      <c r="R113" s="5">
        <f t="shared" ca="1" si="19"/>
        <v>4.1280661373027452E-3</v>
      </c>
    </row>
    <row r="114" spans="1:18">
      <c r="A114" s="50"/>
      <c r="B114" s="50"/>
      <c r="C114" s="50"/>
      <c r="D114" s="51">
        <f t="shared" si="20"/>
        <v>0</v>
      </c>
      <c r="E114" s="51">
        <f t="shared" si="20"/>
        <v>0</v>
      </c>
      <c r="F114" s="52">
        <f t="shared" si="21"/>
        <v>0</v>
      </c>
      <c r="G114" s="52">
        <f t="shared" si="21"/>
        <v>0</v>
      </c>
      <c r="H114" s="52">
        <f t="shared" si="22"/>
        <v>0</v>
      </c>
      <c r="I114" s="52">
        <f t="shared" si="23"/>
        <v>0</v>
      </c>
      <c r="J114" s="52">
        <f t="shared" si="24"/>
        <v>0</v>
      </c>
      <c r="K114" s="52">
        <f t="shared" si="25"/>
        <v>0</v>
      </c>
      <c r="L114" s="52">
        <f t="shared" si="26"/>
        <v>0</v>
      </c>
      <c r="M114" s="52">
        <f t="shared" ca="1" si="18"/>
        <v>-4.1280661373027452E-3</v>
      </c>
      <c r="N114" s="52">
        <f t="shared" ca="1" si="27"/>
        <v>0</v>
      </c>
      <c r="O114" s="12">
        <f t="shared" ca="1" si="28"/>
        <v>0</v>
      </c>
      <c r="P114" s="52">
        <f t="shared" ca="1" si="29"/>
        <v>0</v>
      </c>
      <c r="Q114" s="52">
        <f t="shared" ca="1" si="30"/>
        <v>0</v>
      </c>
      <c r="R114" s="5">
        <f t="shared" ca="1" si="19"/>
        <v>4.1280661373027452E-3</v>
      </c>
    </row>
    <row r="115" spans="1:18">
      <c r="A115" s="50"/>
      <c r="B115" s="50"/>
      <c r="C115" s="50"/>
      <c r="D115" s="51">
        <f t="shared" si="20"/>
        <v>0</v>
      </c>
      <c r="E115" s="51">
        <f t="shared" si="20"/>
        <v>0</v>
      </c>
      <c r="F115" s="52">
        <f t="shared" si="21"/>
        <v>0</v>
      </c>
      <c r="G115" s="52">
        <f t="shared" si="21"/>
        <v>0</v>
      </c>
      <c r="H115" s="52">
        <f t="shared" si="22"/>
        <v>0</v>
      </c>
      <c r="I115" s="52">
        <f t="shared" si="23"/>
        <v>0</v>
      </c>
      <c r="J115" s="52">
        <f t="shared" si="24"/>
        <v>0</v>
      </c>
      <c r="K115" s="52">
        <f t="shared" si="25"/>
        <v>0</v>
      </c>
      <c r="L115" s="52">
        <f t="shared" si="26"/>
        <v>0</v>
      </c>
      <c r="M115" s="52">
        <f t="shared" ca="1" si="18"/>
        <v>-4.1280661373027452E-3</v>
      </c>
      <c r="N115" s="52">
        <f t="shared" ca="1" si="27"/>
        <v>0</v>
      </c>
      <c r="O115" s="12">
        <f t="shared" ca="1" si="28"/>
        <v>0</v>
      </c>
      <c r="P115" s="52">
        <f t="shared" ca="1" si="29"/>
        <v>0</v>
      </c>
      <c r="Q115" s="52">
        <f t="shared" ca="1" si="30"/>
        <v>0</v>
      </c>
      <c r="R115" s="5">
        <f t="shared" ca="1" si="19"/>
        <v>4.1280661373027452E-3</v>
      </c>
    </row>
    <row r="116" spans="1:18">
      <c r="A116" s="50"/>
      <c r="B116" s="50"/>
      <c r="C116" s="50"/>
      <c r="D116" s="51">
        <f t="shared" si="20"/>
        <v>0</v>
      </c>
      <c r="E116" s="51">
        <f t="shared" si="20"/>
        <v>0</v>
      </c>
      <c r="F116" s="52">
        <f t="shared" si="21"/>
        <v>0</v>
      </c>
      <c r="G116" s="52">
        <f t="shared" si="21"/>
        <v>0</v>
      </c>
      <c r="H116" s="52">
        <f t="shared" si="22"/>
        <v>0</v>
      </c>
      <c r="I116" s="52">
        <f t="shared" si="23"/>
        <v>0</v>
      </c>
      <c r="J116" s="52">
        <f t="shared" si="24"/>
        <v>0</v>
      </c>
      <c r="K116" s="52">
        <f t="shared" si="25"/>
        <v>0</v>
      </c>
      <c r="L116" s="52">
        <f t="shared" si="26"/>
        <v>0</v>
      </c>
      <c r="M116" s="52">
        <f t="shared" ca="1" si="18"/>
        <v>-4.1280661373027452E-3</v>
      </c>
      <c r="N116" s="52">
        <f t="shared" ca="1" si="27"/>
        <v>0</v>
      </c>
      <c r="O116" s="12">
        <f t="shared" ca="1" si="28"/>
        <v>0</v>
      </c>
      <c r="P116" s="52">
        <f t="shared" ca="1" si="29"/>
        <v>0</v>
      </c>
      <c r="Q116" s="52">
        <f t="shared" ca="1" si="30"/>
        <v>0</v>
      </c>
      <c r="R116" s="5">
        <f t="shared" ca="1" si="19"/>
        <v>4.1280661373027452E-3</v>
      </c>
    </row>
    <row r="117" spans="1:18">
      <c r="A117" s="50"/>
      <c r="B117" s="50"/>
      <c r="C117" s="50"/>
      <c r="D117" s="51">
        <f t="shared" si="20"/>
        <v>0</v>
      </c>
      <c r="E117" s="51">
        <f t="shared" si="20"/>
        <v>0</v>
      </c>
      <c r="F117" s="52">
        <f t="shared" si="21"/>
        <v>0</v>
      </c>
      <c r="G117" s="52">
        <f t="shared" si="21"/>
        <v>0</v>
      </c>
      <c r="H117" s="52">
        <f t="shared" si="22"/>
        <v>0</v>
      </c>
      <c r="I117" s="52">
        <f t="shared" si="23"/>
        <v>0</v>
      </c>
      <c r="J117" s="52">
        <f t="shared" si="24"/>
        <v>0</v>
      </c>
      <c r="K117" s="52">
        <f t="shared" si="25"/>
        <v>0</v>
      </c>
      <c r="L117" s="52">
        <f t="shared" si="26"/>
        <v>0</v>
      </c>
      <c r="M117" s="52">
        <f t="shared" ca="1" si="18"/>
        <v>-4.1280661373027452E-3</v>
      </c>
      <c r="N117" s="52">
        <f t="shared" ca="1" si="27"/>
        <v>0</v>
      </c>
      <c r="O117" s="12">
        <f t="shared" ca="1" si="28"/>
        <v>0</v>
      </c>
      <c r="P117" s="52">
        <f t="shared" ca="1" si="29"/>
        <v>0</v>
      </c>
      <c r="Q117" s="52">
        <f t="shared" ca="1" si="30"/>
        <v>0</v>
      </c>
      <c r="R117" s="5">
        <f t="shared" ca="1" si="19"/>
        <v>4.1280661373027452E-3</v>
      </c>
    </row>
    <row r="118" spans="1:18">
      <c r="A118" s="50"/>
      <c r="B118" s="50"/>
      <c r="C118" s="50"/>
      <c r="D118" s="51">
        <f t="shared" si="20"/>
        <v>0</v>
      </c>
      <c r="E118" s="51">
        <f t="shared" si="20"/>
        <v>0</v>
      </c>
      <c r="F118" s="52">
        <f t="shared" si="21"/>
        <v>0</v>
      </c>
      <c r="G118" s="52">
        <f t="shared" si="21"/>
        <v>0</v>
      </c>
      <c r="H118" s="52">
        <f t="shared" si="22"/>
        <v>0</v>
      </c>
      <c r="I118" s="52">
        <f t="shared" si="23"/>
        <v>0</v>
      </c>
      <c r="J118" s="52">
        <f t="shared" si="24"/>
        <v>0</v>
      </c>
      <c r="K118" s="52">
        <f t="shared" si="25"/>
        <v>0</v>
      </c>
      <c r="L118" s="52">
        <f t="shared" si="26"/>
        <v>0</v>
      </c>
      <c r="M118" s="52">
        <f t="shared" ca="1" si="18"/>
        <v>-4.1280661373027452E-3</v>
      </c>
      <c r="N118" s="52">
        <f t="shared" ca="1" si="27"/>
        <v>0</v>
      </c>
      <c r="O118" s="12">
        <f t="shared" ca="1" si="28"/>
        <v>0</v>
      </c>
      <c r="P118" s="52">
        <f t="shared" ca="1" si="29"/>
        <v>0</v>
      </c>
      <c r="Q118" s="52">
        <f t="shared" ca="1" si="30"/>
        <v>0</v>
      </c>
      <c r="R118" s="5">
        <f t="shared" ca="1" si="19"/>
        <v>4.1280661373027452E-3</v>
      </c>
    </row>
    <row r="119" spans="1:18">
      <c r="A119" s="50"/>
      <c r="B119" s="50"/>
      <c r="C119" s="50"/>
      <c r="D119" s="51">
        <f t="shared" si="20"/>
        <v>0</v>
      </c>
      <c r="E119" s="51">
        <f t="shared" si="20"/>
        <v>0</v>
      </c>
      <c r="F119" s="52">
        <f t="shared" si="21"/>
        <v>0</v>
      </c>
      <c r="G119" s="52">
        <f t="shared" si="21"/>
        <v>0</v>
      </c>
      <c r="H119" s="52">
        <f t="shared" si="22"/>
        <v>0</v>
      </c>
      <c r="I119" s="52">
        <f t="shared" si="23"/>
        <v>0</v>
      </c>
      <c r="J119" s="52">
        <f t="shared" si="24"/>
        <v>0</v>
      </c>
      <c r="K119" s="52">
        <f t="shared" si="25"/>
        <v>0</v>
      </c>
      <c r="L119" s="52">
        <f t="shared" si="26"/>
        <v>0</v>
      </c>
      <c r="M119" s="52">
        <f t="shared" ca="1" si="18"/>
        <v>-4.1280661373027452E-3</v>
      </c>
      <c r="N119" s="52">
        <f t="shared" ca="1" si="27"/>
        <v>0</v>
      </c>
      <c r="O119" s="12">
        <f t="shared" ca="1" si="28"/>
        <v>0</v>
      </c>
      <c r="P119" s="52">
        <f t="shared" ca="1" si="29"/>
        <v>0</v>
      </c>
      <c r="Q119" s="52">
        <f t="shared" ca="1" si="30"/>
        <v>0</v>
      </c>
      <c r="R119" s="5">
        <f t="shared" ca="1" si="19"/>
        <v>4.1280661373027452E-3</v>
      </c>
    </row>
    <row r="120" spans="1:18">
      <c r="A120" s="50"/>
      <c r="B120" s="50"/>
      <c r="C120" s="50"/>
      <c r="D120" s="51">
        <f t="shared" si="20"/>
        <v>0</v>
      </c>
      <c r="E120" s="51">
        <f t="shared" si="20"/>
        <v>0</v>
      </c>
      <c r="F120" s="52">
        <f t="shared" si="21"/>
        <v>0</v>
      </c>
      <c r="G120" s="52">
        <f t="shared" si="21"/>
        <v>0</v>
      </c>
      <c r="H120" s="52">
        <f t="shared" si="22"/>
        <v>0</v>
      </c>
      <c r="I120" s="52">
        <f t="shared" si="23"/>
        <v>0</v>
      </c>
      <c r="J120" s="52">
        <f t="shared" si="24"/>
        <v>0</v>
      </c>
      <c r="K120" s="52">
        <f t="shared" si="25"/>
        <v>0</v>
      </c>
      <c r="L120" s="52">
        <f t="shared" si="26"/>
        <v>0</v>
      </c>
      <c r="M120" s="52">
        <f t="shared" ca="1" si="18"/>
        <v>-4.1280661373027452E-3</v>
      </c>
      <c r="N120" s="52">
        <f t="shared" ca="1" si="27"/>
        <v>0</v>
      </c>
      <c r="O120" s="12">
        <f t="shared" ca="1" si="28"/>
        <v>0</v>
      </c>
      <c r="P120" s="52">
        <f t="shared" ca="1" si="29"/>
        <v>0</v>
      </c>
      <c r="Q120" s="52">
        <f t="shared" ca="1" si="30"/>
        <v>0</v>
      </c>
      <c r="R120" s="5">
        <f t="shared" ca="1" si="19"/>
        <v>4.1280661373027452E-3</v>
      </c>
    </row>
    <row r="121" spans="1:18">
      <c r="A121" s="50"/>
      <c r="B121" s="50"/>
      <c r="C121" s="50"/>
      <c r="D121" s="51">
        <f t="shared" si="20"/>
        <v>0</v>
      </c>
      <c r="E121" s="51">
        <f t="shared" si="20"/>
        <v>0</v>
      </c>
      <c r="F121" s="52">
        <f t="shared" si="21"/>
        <v>0</v>
      </c>
      <c r="G121" s="52">
        <f t="shared" si="21"/>
        <v>0</v>
      </c>
      <c r="H121" s="52">
        <f t="shared" si="22"/>
        <v>0</v>
      </c>
      <c r="I121" s="52">
        <f t="shared" si="23"/>
        <v>0</v>
      </c>
      <c r="J121" s="52">
        <f t="shared" si="24"/>
        <v>0</v>
      </c>
      <c r="K121" s="52">
        <f t="shared" si="25"/>
        <v>0</v>
      </c>
      <c r="L121" s="52">
        <f t="shared" si="26"/>
        <v>0</v>
      </c>
      <c r="M121" s="52">
        <f t="shared" ca="1" si="18"/>
        <v>-4.1280661373027452E-3</v>
      </c>
      <c r="N121" s="52">
        <f t="shared" ca="1" si="27"/>
        <v>0</v>
      </c>
      <c r="O121" s="12">
        <f t="shared" ca="1" si="28"/>
        <v>0</v>
      </c>
      <c r="P121" s="52">
        <f t="shared" ca="1" si="29"/>
        <v>0</v>
      </c>
      <c r="Q121" s="52">
        <f t="shared" ca="1" si="30"/>
        <v>0</v>
      </c>
      <c r="R121" s="5">
        <f t="shared" ca="1" si="19"/>
        <v>4.1280661373027452E-3</v>
      </c>
    </row>
    <row r="122" spans="1:18">
      <c r="A122" s="50"/>
      <c r="B122" s="50"/>
      <c r="C122" s="50"/>
      <c r="D122" s="51">
        <f t="shared" si="20"/>
        <v>0</v>
      </c>
      <c r="E122" s="51">
        <f t="shared" si="20"/>
        <v>0</v>
      </c>
      <c r="F122" s="52">
        <f t="shared" si="21"/>
        <v>0</v>
      </c>
      <c r="G122" s="52">
        <f t="shared" si="21"/>
        <v>0</v>
      </c>
      <c r="H122" s="52">
        <f t="shared" si="22"/>
        <v>0</v>
      </c>
      <c r="I122" s="52">
        <f t="shared" si="23"/>
        <v>0</v>
      </c>
      <c r="J122" s="52">
        <f t="shared" si="24"/>
        <v>0</v>
      </c>
      <c r="K122" s="52">
        <f t="shared" si="25"/>
        <v>0</v>
      </c>
      <c r="L122" s="52">
        <f t="shared" si="26"/>
        <v>0</v>
      </c>
      <c r="M122" s="52">
        <f t="shared" ca="1" si="18"/>
        <v>-4.1280661373027452E-3</v>
      </c>
      <c r="N122" s="52">
        <f t="shared" ca="1" si="27"/>
        <v>0</v>
      </c>
      <c r="O122" s="12">
        <f t="shared" ca="1" si="28"/>
        <v>0</v>
      </c>
      <c r="P122" s="52">
        <f t="shared" ca="1" si="29"/>
        <v>0</v>
      </c>
      <c r="Q122" s="52">
        <f t="shared" ca="1" si="30"/>
        <v>0</v>
      </c>
      <c r="R122" s="5">
        <f t="shared" ca="1" si="19"/>
        <v>4.1280661373027452E-3</v>
      </c>
    </row>
    <row r="123" spans="1:18">
      <c r="A123" s="50"/>
      <c r="B123" s="50"/>
      <c r="C123" s="50"/>
      <c r="D123" s="51">
        <f t="shared" si="20"/>
        <v>0</v>
      </c>
      <c r="E123" s="51">
        <f t="shared" si="20"/>
        <v>0</v>
      </c>
      <c r="F123" s="52">
        <f t="shared" si="21"/>
        <v>0</v>
      </c>
      <c r="G123" s="52">
        <f t="shared" si="21"/>
        <v>0</v>
      </c>
      <c r="H123" s="52">
        <f t="shared" si="22"/>
        <v>0</v>
      </c>
      <c r="I123" s="52">
        <f t="shared" si="23"/>
        <v>0</v>
      </c>
      <c r="J123" s="52">
        <f t="shared" si="24"/>
        <v>0</v>
      </c>
      <c r="K123" s="52">
        <f t="shared" si="25"/>
        <v>0</v>
      </c>
      <c r="L123" s="52">
        <f t="shared" si="26"/>
        <v>0</v>
      </c>
      <c r="M123" s="52">
        <f t="shared" ca="1" si="18"/>
        <v>-4.1280661373027452E-3</v>
      </c>
      <c r="N123" s="52">
        <f t="shared" ca="1" si="27"/>
        <v>0</v>
      </c>
      <c r="O123" s="12">
        <f t="shared" ca="1" si="28"/>
        <v>0</v>
      </c>
      <c r="P123" s="52">
        <f t="shared" ca="1" si="29"/>
        <v>0</v>
      </c>
      <c r="Q123" s="52">
        <f t="shared" ca="1" si="30"/>
        <v>0</v>
      </c>
      <c r="R123" s="5">
        <f t="shared" ca="1" si="19"/>
        <v>4.1280661373027452E-3</v>
      </c>
    </row>
    <row r="124" spans="1:18">
      <c r="A124" s="50"/>
      <c r="B124" s="50"/>
      <c r="C124" s="50"/>
      <c r="D124" s="51">
        <f t="shared" si="20"/>
        <v>0</v>
      </c>
      <c r="E124" s="51">
        <f t="shared" si="20"/>
        <v>0</v>
      </c>
      <c r="F124" s="52">
        <f t="shared" si="21"/>
        <v>0</v>
      </c>
      <c r="G124" s="52">
        <f t="shared" si="21"/>
        <v>0</v>
      </c>
      <c r="H124" s="52">
        <f t="shared" si="22"/>
        <v>0</v>
      </c>
      <c r="I124" s="52">
        <f t="shared" si="23"/>
        <v>0</v>
      </c>
      <c r="J124" s="52">
        <f t="shared" si="24"/>
        <v>0</v>
      </c>
      <c r="K124" s="52">
        <f t="shared" si="25"/>
        <v>0</v>
      </c>
      <c r="L124" s="52">
        <f t="shared" si="26"/>
        <v>0</v>
      </c>
      <c r="M124" s="52">
        <f t="shared" ca="1" si="18"/>
        <v>-4.1280661373027452E-3</v>
      </c>
      <c r="N124" s="52">
        <f t="shared" ca="1" si="27"/>
        <v>0</v>
      </c>
      <c r="O124" s="12">
        <f t="shared" ca="1" si="28"/>
        <v>0</v>
      </c>
      <c r="P124" s="52">
        <f t="shared" ca="1" si="29"/>
        <v>0</v>
      </c>
      <c r="Q124" s="52">
        <f t="shared" ca="1" si="30"/>
        <v>0</v>
      </c>
      <c r="R124" s="5">
        <f t="shared" ca="1" si="19"/>
        <v>4.1280661373027452E-3</v>
      </c>
    </row>
    <row r="125" spans="1:18">
      <c r="A125" s="50"/>
      <c r="B125" s="50"/>
      <c r="C125" s="50"/>
      <c r="D125" s="51">
        <f t="shared" si="20"/>
        <v>0</v>
      </c>
      <c r="E125" s="51">
        <f t="shared" si="20"/>
        <v>0</v>
      </c>
      <c r="F125" s="52">
        <f t="shared" si="21"/>
        <v>0</v>
      </c>
      <c r="G125" s="52">
        <f t="shared" si="21"/>
        <v>0</v>
      </c>
      <c r="H125" s="52">
        <f t="shared" si="22"/>
        <v>0</v>
      </c>
      <c r="I125" s="52">
        <f t="shared" si="23"/>
        <v>0</v>
      </c>
      <c r="J125" s="52">
        <f t="shared" si="24"/>
        <v>0</v>
      </c>
      <c r="K125" s="52">
        <f t="shared" si="25"/>
        <v>0</v>
      </c>
      <c r="L125" s="52">
        <f t="shared" si="26"/>
        <v>0</v>
      </c>
      <c r="M125" s="52">
        <f t="shared" ca="1" si="18"/>
        <v>-4.1280661373027452E-3</v>
      </c>
      <c r="N125" s="52">
        <f t="shared" ca="1" si="27"/>
        <v>0</v>
      </c>
      <c r="O125" s="12">
        <f t="shared" ca="1" si="28"/>
        <v>0</v>
      </c>
      <c r="P125" s="52">
        <f t="shared" ca="1" si="29"/>
        <v>0</v>
      </c>
      <c r="Q125" s="52">
        <f t="shared" ca="1" si="30"/>
        <v>0</v>
      </c>
      <c r="R125" s="5">
        <f t="shared" ca="1" si="19"/>
        <v>4.1280661373027452E-3</v>
      </c>
    </row>
    <row r="126" spans="1:18">
      <c r="A126" s="50"/>
      <c r="B126" s="50"/>
      <c r="C126" s="50"/>
      <c r="D126" s="51">
        <f t="shared" si="20"/>
        <v>0</v>
      </c>
      <c r="E126" s="51">
        <f t="shared" si="20"/>
        <v>0</v>
      </c>
      <c r="F126" s="52">
        <f t="shared" si="21"/>
        <v>0</v>
      </c>
      <c r="G126" s="52">
        <f t="shared" si="21"/>
        <v>0</v>
      </c>
      <c r="H126" s="52">
        <f t="shared" si="22"/>
        <v>0</v>
      </c>
      <c r="I126" s="52">
        <f t="shared" si="23"/>
        <v>0</v>
      </c>
      <c r="J126" s="52">
        <f t="shared" si="24"/>
        <v>0</v>
      </c>
      <c r="K126" s="52">
        <f t="shared" si="25"/>
        <v>0</v>
      </c>
      <c r="L126" s="52">
        <f t="shared" si="26"/>
        <v>0</v>
      </c>
      <c r="M126" s="52">
        <f t="shared" ca="1" si="18"/>
        <v>-4.1280661373027452E-3</v>
      </c>
      <c r="N126" s="52">
        <f t="shared" ca="1" si="27"/>
        <v>0</v>
      </c>
      <c r="O126" s="12">
        <f t="shared" ca="1" si="28"/>
        <v>0</v>
      </c>
      <c r="P126" s="52">
        <f t="shared" ca="1" si="29"/>
        <v>0</v>
      </c>
      <c r="Q126" s="52">
        <f t="shared" ca="1" si="30"/>
        <v>0</v>
      </c>
      <c r="R126" s="5">
        <f t="shared" ca="1" si="19"/>
        <v>4.1280661373027452E-3</v>
      </c>
    </row>
    <row r="127" spans="1:18">
      <c r="A127" s="50"/>
      <c r="B127" s="50"/>
      <c r="C127" s="50"/>
      <c r="D127" s="51">
        <f t="shared" si="20"/>
        <v>0</v>
      </c>
      <c r="E127" s="51">
        <f t="shared" si="20"/>
        <v>0</v>
      </c>
      <c r="F127" s="52">
        <f t="shared" si="21"/>
        <v>0</v>
      </c>
      <c r="G127" s="52">
        <f t="shared" si="21"/>
        <v>0</v>
      </c>
      <c r="H127" s="52">
        <f t="shared" si="22"/>
        <v>0</v>
      </c>
      <c r="I127" s="52">
        <f t="shared" si="23"/>
        <v>0</v>
      </c>
      <c r="J127" s="52">
        <f t="shared" si="24"/>
        <v>0</v>
      </c>
      <c r="K127" s="52">
        <f t="shared" si="25"/>
        <v>0</v>
      </c>
      <c r="L127" s="52">
        <f t="shared" si="26"/>
        <v>0</v>
      </c>
      <c r="M127" s="52">
        <f t="shared" ca="1" si="18"/>
        <v>-4.1280661373027452E-3</v>
      </c>
      <c r="N127" s="52">
        <f t="shared" ca="1" si="27"/>
        <v>0</v>
      </c>
      <c r="O127" s="12">
        <f t="shared" ca="1" si="28"/>
        <v>0</v>
      </c>
      <c r="P127" s="52">
        <f t="shared" ca="1" si="29"/>
        <v>0</v>
      </c>
      <c r="Q127" s="52">
        <f t="shared" ca="1" si="30"/>
        <v>0</v>
      </c>
      <c r="R127" s="5">
        <f t="shared" ca="1" si="19"/>
        <v>4.1280661373027452E-3</v>
      </c>
    </row>
    <row r="128" spans="1:18">
      <c r="A128" s="50"/>
      <c r="B128" s="50"/>
      <c r="C128" s="50"/>
      <c r="D128" s="51">
        <f t="shared" si="20"/>
        <v>0</v>
      </c>
      <c r="E128" s="51">
        <f t="shared" si="20"/>
        <v>0</v>
      </c>
      <c r="F128" s="52">
        <f t="shared" si="21"/>
        <v>0</v>
      </c>
      <c r="G128" s="52">
        <f t="shared" si="21"/>
        <v>0</v>
      </c>
      <c r="H128" s="52">
        <f t="shared" si="22"/>
        <v>0</v>
      </c>
      <c r="I128" s="52">
        <f t="shared" si="23"/>
        <v>0</v>
      </c>
      <c r="J128" s="52">
        <f t="shared" si="24"/>
        <v>0</v>
      </c>
      <c r="K128" s="52">
        <f t="shared" si="25"/>
        <v>0</v>
      </c>
      <c r="L128" s="52">
        <f t="shared" si="26"/>
        <v>0</v>
      </c>
      <c r="M128" s="52">
        <f t="shared" ca="1" si="18"/>
        <v>-4.1280661373027452E-3</v>
      </c>
      <c r="N128" s="52">
        <f t="shared" ca="1" si="27"/>
        <v>0</v>
      </c>
      <c r="O128" s="12">
        <f t="shared" ca="1" si="28"/>
        <v>0</v>
      </c>
      <c r="P128" s="52">
        <f t="shared" ca="1" si="29"/>
        <v>0</v>
      </c>
      <c r="Q128" s="52">
        <f t="shared" ca="1" si="30"/>
        <v>0</v>
      </c>
      <c r="R128" s="5">
        <f t="shared" ca="1" si="19"/>
        <v>4.1280661373027452E-3</v>
      </c>
    </row>
    <row r="129" spans="1:18">
      <c r="A129" s="50"/>
      <c r="B129" s="50"/>
      <c r="C129" s="50"/>
      <c r="D129" s="51">
        <f t="shared" si="20"/>
        <v>0</v>
      </c>
      <c r="E129" s="51">
        <f t="shared" si="20"/>
        <v>0</v>
      </c>
      <c r="F129" s="52">
        <f t="shared" si="21"/>
        <v>0</v>
      </c>
      <c r="G129" s="52">
        <f t="shared" si="21"/>
        <v>0</v>
      </c>
      <c r="H129" s="52">
        <f t="shared" si="22"/>
        <v>0</v>
      </c>
      <c r="I129" s="52">
        <f t="shared" si="23"/>
        <v>0</v>
      </c>
      <c r="J129" s="52">
        <f t="shared" si="24"/>
        <v>0</v>
      </c>
      <c r="K129" s="52">
        <f t="shared" si="25"/>
        <v>0</v>
      </c>
      <c r="L129" s="52">
        <f t="shared" si="26"/>
        <v>0</v>
      </c>
      <c r="M129" s="52">
        <f t="shared" ca="1" si="18"/>
        <v>-4.1280661373027452E-3</v>
      </c>
      <c r="N129" s="52">
        <f t="shared" ca="1" si="27"/>
        <v>0</v>
      </c>
      <c r="O129" s="12">
        <f t="shared" ca="1" si="28"/>
        <v>0</v>
      </c>
      <c r="P129" s="52">
        <f t="shared" ca="1" si="29"/>
        <v>0</v>
      </c>
      <c r="Q129" s="52">
        <f t="shared" ca="1" si="30"/>
        <v>0</v>
      </c>
      <c r="R129" s="5">
        <f t="shared" ca="1" si="19"/>
        <v>4.1280661373027452E-3</v>
      </c>
    </row>
    <row r="130" spans="1:18">
      <c r="A130" s="50"/>
      <c r="B130" s="50"/>
      <c r="C130" s="50"/>
      <c r="D130" s="51">
        <f t="shared" si="20"/>
        <v>0</v>
      </c>
      <c r="E130" s="51">
        <f t="shared" si="20"/>
        <v>0</v>
      </c>
      <c r="F130" s="52">
        <f t="shared" si="21"/>
        <v>0</v>
      </c>
      <c r="G130" s="52">
        <f t="shared" si="21"/>
        <v>0</v>
      </c>
      <c r="H130" s="52">
        <f t="shared" si="22"/>
        <v>0</v>
      </c>
      <c r="I130" s="52">
        <f t="shared" si="23"/>
        <v>0</v>
      </c>
      <c r="J130" s="52">
        <f t="shared" si="24"/>
        <v>0</v>
      </c>
      <c r="K130" s="52">
        <f t="shared" si="25"/>
        <v>0</v>
      </c>
      <c r="L130" s="52">
        <f t="shared" si="26"/>
        <v>0</v>
      </c>
      <c r="M130" s="52">
        <f t="shared" ca="1" si="18"/>
        <v>-4.1280661373027452E-3</v>
      </c>
      <c r="N130" s="52">
        <f t="shared" ca="1" si="27"/>
        <v>0</v>
      </c>
      <c r="O130" s="12">
        <f t="shared" ca="1" si="28"/>
        <v>0</v>
      </c>
      <c r="P130" s="52">
        <f t="shared" ca="1" si="29"/>
        <v>0</v>
      </c>
      <c r="Q130" s="52">
        <f t="shared" ca="1" si="30"/>
        <v>0</v>
      </c>
      <c r="R130" s="5">
        <f t="shared" ca="1" si="19"/>
        <v>4.1280661373027452E-3</v>
      </c>
    </row>
    <row r="131" spans="1:18">
      <c r="A131" s="50"/>
      <c r="B131" s="50"/>
      <c r="C131" s="50"/>
      <c r="D131" s="51">
        <f t="shared" si="20"/>
        <v>0</v>
      </c>
      <c r="E131" s="51">
        <f t="shared" si="20"/>
        <v>0</v>
      </c>
      <c r="F131" s="52">
        <f t="shared" si="21"/>
        <v>0</v>
      </c>
      <c r="G131" s="52">
        <f t="shared" si="21"/>
        <v>0</v>
      </c>
      <c r="H131" s="52">
        <f t="shared" si="22"/>
        <v>0</v>
      </c>
      <c r="I131" s="52">
        <f t="shared" si="23"/>
        <v>0</v>
      </c>
      <c r="J131" s="52">
        <f t="shared" si="24"/>
        <v>0</v>
      </c>
      <c r="K131" s="52">
        <f t="shared" si="25"/>
        <v>0</v>
      </c>
      <c r="L131" s="52">
        <f t="shared" si="26"/>
        <v>0</v>
      </c>
      <c r="M131" s="52">
        <f t="shared" ca="1" si="18"/>
        <v>-4.1280661373027452E-3</v>
      </c>
      <c r="N131" s="52">
        <f t="shared" ca="1" si="27"/>
        <v>0</v>
      </c>
      <c r="O131" s="12">
        <f t="shared" ca="1" si="28"/>
        <v>0</v>
      </c>
      <c r="P131" s="52">
        <f t="shared" ca="1" si="29"/>
        <v>0</v>
      </c>
      <c r="Q131" s="52">
        <f t="shared" ca="1" si="30"/>
        <v>0</v>
      </c>
      <c r="R131" s="5">
        <f t="shared" ca="1" si="19"/>
        <v>4.1280661373027452E-3</v>
      </c>
    </row>
    <row r="132" spans="1:18">
      <c r="A132" s="50"/>
      <c r="B132" s="50"/>
      <c r="C132" s="50"/>
      <c r="D132" s="51">
        <f t="shared" si="20"/>
        <v>0</v>
      </c>
      <c r="E132" s="51">
        <f t="shared" si="20"/>
        <v>0</v>
      </c>
      <c r="F132" s="52">
        <f t="shared" si="21"/>
        <v>0</v>
      </c>
      <c r="G132" s="52">
        <f t="shared" si="21"/>
        <v>0</v>
      </c>
      <c r="H132" s="52">
        <f t="shared" si="22"/>
        <v>0</v>
      </c>
      <c r="I132" s="52">
        <f t="shared" si="23"/>
        <v>0</v>
      </c>
      <c r="J132" s="52">
        <f t="shared" si="24"/>
        <v>0</v>
      </c>
      <c r="K132" s="52">
        <f t="shared" si="25"/>
        <v>0</v>
      </c>
      <c r="L132" s="52">
        <f t="shared" si="26"/>
        <v>0</v>
      </c>
      <c r="M132" s="52">
        <f t="shared" ca="1" si="18"/>
        <v>-4.1280661373027452E-3</v>
      </c>
      <c r="N132" s="52">
        <f t="shared" ca="1" si="27"/>
        <v>0</v>
      </c>
      <c r="O132" s="12">
        <f t="shared" ca="1" si="28"/>
        <v>0</v>
      </c>
      <c r="P132" s="52">
        <f t="shared" ca="1" si="29"/>
        <v>0</v>
      </c>
      <c r="Q132" s="52">
        <f t="shared" ca="1" si="30"/>
        <v>0</v>
      </c>
      <c r="R132" s="5">
        <f t="shared" ca="1" si="19"/>
        <v>4.1280661373027452E-3</v>
      </c>
    </row>
    <row r="133" spans="1:18">
      <c r="A133" s="50"/>
      <c r="B133" s="50"/>
      <c r="C133" s="50"/>
      <c r="D133" s="51">
        <f t="shared" si="20"/>
        <v>0</v>
      </c>
      <c r="E133" s="51">
        <f t="shared" si="20"/>
        <v>0</v>
      </c>
      <c r="F133" s="52">
        <f t="shared" si="21"/>
        <v>0</v>
      </c>
      <c r="G133" s="52">
        <f t="shared" si="21"/>
        <v>0</v>
      </c>
      <c r="H133" s="52">
        <f t="shared" si="22"/>
        <v>0</v>
      </c>
      <c r="I133" s="52">
        <f t="shared" si="23"/>
        <v>0</v>
      </c>
      <c r="J133" s="52">
        <f t="shared" si="24"/>
        <v>0</v>
      </c>
      <c r="K133" s="52">
        <f t="shared" si="25"/>
        <v>0</v>
      </c>
      <c r="L133" s="52">
        <f t="shared" si="26"/>
        <v>0</v>
      </c>
      <c r="M133" s="52">
        <f t="shared" ca="1" si="18"/>
        <v>-4.1280661373027452E-3</v>
      </c>
      <c r="N133" s="52">
        <f t="shared" ca="1" si="27"/>
        <v>0</v>
      </c>
      <c r="O133" s="12">
        <f t="shared" ca="1" si="28"/>
        <v>0</v>
      </c>
      <c r="P133" s="52">
        <f t="shared" ca="1" si="29"/>
        <v>0</v>
      </c>
      <c r="Q133" s="52">
        <f t="shared" ca="1" si="30"/>
        <v>0</v>
      </c>
      <c r="R133" s="5">
        <f t="shared" ca="1" si="19"/>
        <v>4.1280661373027452E-3</v>
      </c>
    </row>
    <row r="134" spans="1:18">
      <c r="A134" s="50"/>
      <c r="B134" s="50"/>
      <c r="C134" s="50"/>
      <c r="D134" s="51">
        <f t="shared" si="20"/>
        <v>0</v>
      </c>
      <c r="E134" s="51">
        <f t="shared" si="20"/>
        <v>0</v>
      </c>
      <c r="F134" s="52">
        <f t="shared" si="21"/>
        <v>0</v>
      </c>
      <c r="G134" s="52">
        <f t="shared" si="21"/>
        <v>0</v>
      </c>
      <c r="H134" s="52">
        <f t="shared" si="22"/>
        <v>0</v>
      </c>
      <c r="I134" s="52">
        <f t="shared" si="23"/>
        <v>0</v>
      </c>
      <c r="J134" s="52">
        <f t="shared" si="24"/>
        <v>0</v>
      </c>
      <c r="K134" s="52">
        <f t="shared" si="25"/>
        <v>0</v>
      </c>
      <c r="L134" s="52">
        <f t="shared" si="26"/>
        <v>0</v>
      </c>
      <c r="M134" s="52">
        <f t="shared" ca="1" si="18"/>
        <v>-4.1280661373027452E-3</v>
      </c>
      <c r="N134" s="52">
        <f t="shared" ca="1" si="27"/>
        <v>0</v>
      </c>
      <c r="O134" s="12">
        <f t="shared" ca="1" si="28"/>
        <v>0</v>
      </c>
      <c r="P134" s="52">
        <f t="shared" ca="1" si="29"/>
        <v>0</v>
      </c>
      <c r="Q134" s="52">
        <f t="shared" ca="1" si="30"/>
        <v>0</v>
      </c>
      <c r="R134" s="5">
        <f t="shared" ca="1" si="19"/>
        <v>4.1280661373027452E-3</v>
      </c>
    </row>
    <row r="135" spans="1:18">
      <c r="A135" s="50"/>
      <c r="B135" s="50"/>
      <c r="C135" s="50"/>
      <c r="D135" s="51">
        <f t="shared" si="20"/>
        <v>0</v>
      </c>
      <c r="E135" s="51">
        <f t="shared" si="20"/>
        <v>0</v>
      </c>
      <c r="F135" s="52">
        <f t="shared" si="21"/>
        <v>0</v>
      </c>
      <c r="G135" s="52">
        <f t="shared" si="21"/>
        <v>0</v>
      </c>
      <c r="H135" s="52">
        <f t="shared" si="22"/>
        <v>0</v>
      </c>
      <c r="I135" s="52">
        <f t="shared" si="23"/>
        <v>0</v>
      </c>
      <c r="J135" s="52">
        <f t="shared" si="24"/>
        <v>0</v>
      </c>
      <c r="K135" s="52">
        <f t="shared" si="25"/>
        <v>0</v>
      </c>
      <c r="L135" s="52">
        <f t="shared" si="26"/>
        <v>0</v>
      </c>
      <c r="M135" s="52">
        <f t="shared" ca="1" si="18"/>
        <v>-4.1280661373027452E-3</v>
      </c>
      <c r="N135" s="52">
        <f t="shared" ca="1" si="27"/>
        <v>0</v>
      </c>
      <c r="O135" s="12">
        <f t="shared" ca="1" si="28"/>
        <v>0</v>
      </c>
      <c r="P135" s="52">
        <f t="shared" ca="1" si="29"/>
        <v>0</v>
      </c>
      <c r="Q135" s="52">
        <f t="shared" ca="1" si="30"/>
        <v>0</v>
      </c>
      <c r="R135" s="5">
        <f t="shared" ca="1" si="19"/>
        <v>4.1280661373027452E-3</v>
      </c>
    </row>
    <row r="136" spans="1:18">
      <c r="A136" s="50"/>
      <c r="B136" s="50"/>
      <c r="C136" s="50"/>
      <c r="D136" s="51">
        <f t="shared" si="20"/>
        <v>0</v>
      </c>
      <c r="E136" s="51">
        <f t="shared" si="20"/>
        <v>0</v>
      </c>
      <c r="F136" s="52">
        <f t="shared" si="21"/>
        <v>0</v>
      </c>
      <c r="G136" s="52">
        <f t="shared" si="21"/>
        <v>0</v>
      </c>
      <c r="H136" s="52">
        <f t="shared" si="22"/>
        <v>0</v>
      </c>
      <c r="I136" s="52">
        <f t="shared" si="23"/>
        <v>0</v>
      </c>
      <c r="J136" s="52">
        <f t="shared" si="24"/>
        <v>0</v>
      </c>
      <c r="K136" s="52">
        <f t="shared" si="25"/>
        <v>0</v>
      </c>
      <c r="L136" s="52">
        <f t="shared" si="26"/>
        <v>0</v>
      </c>
      <c r="M136" s="52">
        <f t="shared" ca="1" si="18"/>
        <v>-4.1280661373027452E-3</v>
      </c>
      <c r="N136" s="52">
        <f t="shared" ca="1" si="27"/>
        <v>0</v>
      </c>
      <c r="O136" s="12">
        <f t="shared" ca="1" si="28"/>
        <v>0</v>
      </c>
      <c r="P136" s="52">
        <f t="shared" ca="1" si="29"/>
        <v>0</v>
      </c>
      <c r="Q136" s="52">
        <f t="shared" ca="1" si="30"/>
        <v>0</v>
      </c>
      <c r="R136" s="5">
        <f t="shared" ca="1" si="19"/>
        <v>4.1280661373027452E-3</v>
      </c>
    </row>
    <row r="137" spans="1:18">
      <c r="A137" s="50"/>
      <c r="B137" s="50"/>
      <c r="C137" s="50"/>
      <c r="D137" s="51">
        <f t="shared" si="20"/>
        <v>0</v>
      </c>
      <c r="E137" s="51">
        <f t="shared" si="20"/>
        <v>0</v>
      </c>
      <c r="F137" s="52">
        <f t="shared" si="21"/>
        <v>0</v>
      </c>
      <c r="G137" s="52">
        <f t="shared" si="21"/>
        <v>0</v>
      </c>
      <c r="H137" s="52">
        <f t="shared" si="22"/>
        <v>0</v>
      </c>
      <c r="I137" s="52">
        <f t="shared" si="23"/>
        <v>0</v>
      </c>
      <c r="J137" s="52">
        <f t="shared" si="24"/>
        <v>0</v>
      </c>
      <c r="K137" s="52">
        <f t="shared" si="25"/>
        <v>0</v>
      </c>
      <c r="L137" s="52">
        <f t="shared" si="26"/>
        <v>0</v>
      </c>
      <c r="M137" s="52">
        <f t="shared" ca="1" si="18"/>
        <v>-4.1280661373027452E-3</v>
      </c>
      <c r="N137" s="52">
        <f t="shared" ca="1" si="27"/>
        <v>0</v>
      </c>
      <c r="O137" s="12">
        <f t="shared" ca="1" si="28"/>
        <v>0</v>
      </c>
      <c r="P137" s="52">
        <f t="shared" ca="1" si="29"/>
        <v>0</v>
      </c>
      <c r="Q137" s="52">
        <f t="shared" ca="1" si="30"/>
        <v>0</v>
      </c>
      <c r="R137" s="5">
        <f t="shared" ca="1" si="19"/>
        <v>4.1280661373027452E-3</v>
      </c>
    </row>
    <row r="138" spans="1:18">
      <c r="A138" s="50"/>
      <c r="B138" s="50"/>
      <c r="C138" s="50"/>
      <c r="D138" s="51">
        <f t="shared" si="20"/>
        <v>0</v>
      </c>
      <c r="E138" s="51">
        <f t="shared" si="20"/>
        <v>0</v>
      </c>
      <c r="F138" s="52">
        <f t="shared" si="21"/>
        <v>0</v>
      </c>
      <c r="G138" s="52">
        <f t="shared" si="21"/>
        <v>0</v>
      </c>
      <c r="H138" s="52">
        <f t="shared" si="22"/>
        <v>0</v>
      </c>
      <c r="I138" s="52">
        <f t="shared" si="23"/>
        <v>0</v>
      </c>
      <c r="J138" s="52">
        <f t="shared" si="24"/>
        <v>0</v>
      </c>
      <c r="K138" s="52">
        <f t="shared" si="25"/>
        <v>0</v>
      </c>
      <c r="L138" s="52">
        <f t="shared" si="26"/>
        <v>0</v>
      </c>
      <c r="M138" s="52">
        <f t="shared" ca="1" si="18"/>
        <v>-4.1280661373027452E-3</v>
      </c>
      <c r="N138" s="52">
        <f t="shared" ca="1" si="27"/>
        <v>0</v>
      </c>
      <c r="O138" s="12">
        <f t="shared" ca="1" si="28"/>
        <v>0</v>
      </c>
      <c r="P138" s="52">
        <f t="shared" ca="1" si="29"/>
        <v>0</v>
      </c>
      <c r="Q138" s="52">
        <f t="shared" ca="1" si="30"/>
        <v>0</v>
      </c>
      <c r="R138" s="5">
        <f t="shared" ca="1" si="19"/>
        <v>4.1280661373027452E-3</v>
      </c>
    </row>
    <row r="139" spans="1:18">
      <c r="A139" s="50"/>
      <c r="B139" s="50"/>
      <c r="C139" s="50"/>
      <c r="D139" s="51">
        <f t="shared" si="20"/>
        <v>0</v>
      </c>
      <c r="E139" s="51">
        <f t="shared" si="20"/>
        <v>0</v>
      </c>
      <c r="F139" s="52">
        <f t="shared" si="21"/>
        <v>0</v>
      </c>
      <c r="G139" s="52">
        <f t="shared" si="21"/>
        <v>0</v>
      </c>
      <c r="H139" s="52">
        <f t="shared" si="22"/>
        <v>0</v>
      </c>
      <c r="I139" s="52">
        <f t="shared" si="23"/>
        <v>0</v>
      </c>
      <c r="J139" s="52">
        <f t="shared" si="24"/>
        <v>0</v>
      </c>
      <c r="K139" s="52">
        <f t="shared" si="25"/>
        <v>0</v>
      </c>
      <c r="L139" s="52">
        <f t="shared" si="26"/>
        <v>0</v>
      </c>
      <c r="M139" s="52">
        <f t="shared" ca="1" si="18"/>
        <v>-4.1280661373027452E-3</v>
      </c>
      <c r="N139" s="52">
        <f t="shared" ca="1" si="27"/>
        <v>0</v>
      </c>
      <c r="O139" s="12">
        <f t="shared" ca="1" si="28"/>
        <v>0</v>
      </c>
      <c r="P139" s="52">
        <f t="shared" ca="1" si="29"/>
        <v>0</v>
      </c>
      <c r="Q139" s="52">
        <f t="shared" ca="1" si="30"/>
        <v>0</v>
      </c>
      <c r="R139" s="5">
        <f t="shared" ca="1" si="19"/>
        <v>4.1280661373027452E-3</v>
      </c>
    </row>
    <row r="140" spans="1:18">
      <c r="A140" s="50"/>
      <c r="B140" s="50"/>
      <c r="C140" s="50"/>
      <c r="D140" s="51">
        <f t="shared" si="20"/>
        <v>0</v>
      </c>
      <c r="E140" s="51">
        <f t="shared" si="20"/>
        <v>0</v>
      </c>
      <c r="F140" s="52">
        <f t="shared" si="21"/>
        <v>0</v>
      </c>
      <c r="G140" s="52">
        <f t="shared" si="21"/>
        <v>0</v>
      </c>
      <c r="H140" s="52">
        <f t="shared" si="22"/>
        <v>0</v>
      </c>
      <c r="I140" s="52">
        <f t="shared" si="23"/>
        <v>0</v>
      </c>
      <c r="J140" s="52">
        <f t="shared" si="24"/>
        <v>0</v>
      </c>
      <c r="K140" s="52">
        <f t="shared" si="25"/>
        <v>0</v>
      </c>
      <c r="L140" s="52">
        <f t="shared" si="26"/>
        <v>0</v>
      </c>
      <c r="M140" s="52">
        <f t="shared" ca="1" si="18"/>
        <v>-4.1280661373027452E-3</v>
      </c>
      <c r="N140" s="52">
        <f t="shared" ca="1" si="27"/>
        <v>0</v>
      </c>
      <c r="O140" s="12">
        <f t="shared" ca="1" si="28"/>
        <v>0</v>
      </c>
      <c r="P140" s="52">
        <f t="shared" ca="1" si="29"/>
        <v>0</v>
      </c>
      <c r="Q140" s="52">
        <f t="shared" ca="1" si="30"/>
        <v>0</v>
      </c>
      <c r="R140" s="5">
        <f t="shared" ca="1" si="19"/>
        <v>4.1280661373027452E-3</v>
      </c>
    </row>
    <row r="141" spans="1:18">
      <c r="A141" s="50"/>
      <c r="B141" s="50"/>
      <c r="C141" s="50"/>
      <c r="D141" s="51">
        <f t="shared" si="20"/>
        <v>0</v>
      </c>
      <c r="E141" s="51">
        <f t="shared" si="20"/>
        <v>0</v>
      </c>
      <c r="F141" s="52">
        <f t="shared" si="21"/>
        <v>0</v>
      </c>
      <c r="G141" s="52">
        <f t="shared" si="21"/>
        <v>0</v>
      </c>
      <c r="H141" s="52">
        <f t="shared" si="22"/>
        <v>0</v>
      </c>
      <c r="I141" s="52">
        <f t="shared" si="23"/>
        <v>0</v>
      </c>
      <c r="J141" s="52">
        <f t="shared" si="24"/>
        <v>0</v>
      </c>
      <c r="K141" s="52">
        <f t="shared" si="25"/>
        <v>0</v>
      </c>
      <c r="L141" s="52">
        <f t="shared" si="26"/>
        <v>0</v>
      </c>
      <c r="M141" s="52">
        <f t="shared" ca="1" si="18"/>
        <v>-4.1280661373027452E-3</v>
      </c>
      <c r="N141" s="52">
        <f t="shared" ca="1" si="27"/>
        <v>0</v>
      </c>
      <c r="O141" s="12">
        <f t="shared" ca="1" si="28"/>
        <v>0</v>
      </c>
      <c r="P141" s="52">
        <f t="shared" ca="1" si="29"/>
        <v>0</v>
      </c>
      <c r="Q141" s="52">
        <f t="shared" ca="1" si="30"/>
        <v>0</v>
      </c>
      <c r="R141" s="5">
        <f t="shared" ca="1" si="19"/>
        <v>4.1280661373027452E-3</v>
      </c>
    </row>
    <row r="142" spans="1:18">
      <c r="A142" s="50"/>
      <c r="B142" s="50"/>
      <c r="C142" s="50"/>
      <c r="D142" s="51">
        <f t="shared" si="20"/>
        <v>0</v>
      </c>
      <c r="E142" s="51">
        <f t="shared" si="20"/>
        <v>0</v>
      </c>
      <c r="F142" s="52">
        <f t="shared" si="21"/>
        <v>0</v>
      </c>
      <c r="G142" s="52">
        <f t="shared" si="21"/>
        <v>0</v>
      </c>
      <c r="H142" s="52">
        <f t="shared" si="22"/>
        <v>0</v>
      </c>
      <c r="I142" s="52">
        <f t="shared" si="23"/>
        <v>0</v>
      </c>
      <c r="J142" s="52">
        <f t="shared" si="24"/>
        <v>0</v>
      </c>
      <c r="K142" s="52">
        <f t="shared" si="25"/>
        <v>0</v>
      </c>
      <c r="L142" s="52">
        <f t="shared" si="26"/>
        <v>0</v>
      </c>
      <c r="M142" s="52">
        <f t="shared" ca="1" si="18"/>
        <v>-4.1280661373027452E-3</v>
      </c>
      <c r="N142" s="52">
        <f t="shared" ca="1" si="27"/>
        <v>0</v>
      </c>
      <c r="O142" s="12">
        <f t="shared" ca="1" si="28"/>
        <v>0</v>
      </c>
      <c r="P142" s="52">
        <f t="shared" ca="1" si="29"/>
        <v>0</v>
      </c>
      <c r="Q142" s="52">
        <f t="shared" ca="1" si="30"/>
        <v>0</v>
      </c>
      <c r="R142" s="5">
        <f t="shared" ca="1" si="19"/>
        <v>4.1280661373027452E-3</v>
      </c>
    </row>
    <row r="143" spans="1:18">
      <c r="A143" s="50"/>
      <c r="B143" s="50"/>
      <c r="C143" s="50"/>
      <c r="D143" s="51">
        <f t="shared" si="20"/>
        <v>0</v>
      </c>
      <c r="E143" s="51">
        <f t="shared" si="20"/>
        <v>0</v>
      </c>
      <c r="F143" s="52">
        <f t="shared" si="21"/>
        <v>0</v>
      </c>
      <c r="G143" s="52">
        <f t="shared" si="21"/>
        <v>0</v>
      </c>
      <c r="H143" s="52">
        <f t="shared" si="22"/>
        <v>0</v>
      </c>
      <c r="I143" s="52">
        <f t="shared" si="23"/>
        <v>0</v>
      </c>
      <c r="J143" s="52">
        <f t="shared" si="24"/>
        <v>0</v>
      </c>
      <c r="K143" s="52">
        <f t="shared" si="25"/>
        <v>0</v>
      </c>
      <c r="L143" s="52">
        <f t="shared" si="26"/>
        <v>0</v>
      </c>
      <c r="M143" s="52">
        <f t="shared" ca="1" si="18"/>
        <v>-4.1280661373027452E-3</v>
      </c>
      <c r="N143" s="52">
        <f t="shared" ca="1" si="27"/>
        <v>0</v>
      </c>
      <c r="O143" s="12">
        <f t="shared" ca="1" si="28"/>
        <v>0</v>
      </c>
      <c r="P143" s="52">
        <f t="shared" ca="1" si="29"/>
        <v>0</v>
      </c>
      <c r="Q143" s="52">
        <f t="shared" ca="1" si="30"/>
        <v>0</v>
      </c>
      <c r="R143" s="5">
        <f t="shared" ca="1" si="19"/>
        <v>4.1280661373027452E-3</v>
      </c>
    </row>
    <row r="144" spans="1:18">
      <c r="A144" s="50"/>
      <c r="B144" s="50"/>
      <c r="C144" s="50"/>
      <c r="D144" s="51">
        <f t="shared" si="20"/>
        <v>0</v>
      </c>
      <c r="E144" s="51">
        <f t="shared" si="20"/>
        <v>0</v>
      </c>
      <c r="F144" s="52">
        <f t="shared" si="21"/>
        <v>0</v>
      </c>
      <c r="G144" s="52">
        <f t="shared" si="21"/>
        <v>0</v>
      </c>
      <c r="H144" s="52">
        <f t="shared" si="22"/>
        <v>0</v>
      </c>
      <c r="I144" s="52">
        <f t="shared" si="23"/>
        <v>0</v>
      </c>
      <c r="J144" s="52">
        <f t="shared" si="24"/>
        <v>0</v>
      </c>
      <c r="K144" s="52">
        <f t="shared" si="25"/>
        <v>0</v>
      </c>
      <c r="L144" s="52">
        <f t="shared" si="26"/>
        <v>0</v>
      </c>
      <c r="M144" s="52">
        <f t="shared" ca="1" si="18"/>
        <v>-4.1280661373027452E-3</v>
      </c>
      <c r="N144" s="52">
        <f t="shared" ca="1" si="27"/>
        <v>0</v>
      </c>
      <c r="O144" s="12">
        <f t="shared" ca="1" si="28"/>
        <v>0</v>
      </c>
      <c r="P144" s="52">
        <f t="shared" ca="1" si="29"/>
        <v>0</v>
      </c>
      <c r="Q144" s="52">
        <f t="shared" ca="1" si="30"/>
        <v>0</v>
      </c>
      <c r="R144" s="5">
        <f t="shared" ca="1" si="19"/>
        <v>4.1280661373027452E-3</v>
      </c>
    </row>
    <row r="145" spans="1:18">
      <c r="A145" s="50"/>
      <c r="B145" s="50"/>
      <c r="C145" s="50"/>
      <c r="D145" s="51">
        <f t="shared" si="20"/>
        <v>0</v>
      </c>
      <c r="E145" s="51">
        <f t="shared" si="20"/>
        <v>0</v>
      </c>
      <c r="F145" s="52">
        <f t="shared" si="21"/>
        <v>0</v>
      </c>
      <c r="G145" s="52">
        <f t="shared" si="21"/>
        <v>0</v>
      </c>
      <c r="H145" s="52">
        <f t="shared" si="22"/>
        <v>0</v>
      </c>
      <c r="I145" s="52">
        <f t="shared" si="23"/>
        <v>0</v>
      </c>
      <c r="J145" s="52">
        <f t="shared" si="24"/>
        <v>0</v>
      </c>
      <c r="K145" s="52">
        <f t="shared" si="25"/>
        <v>0</v>
      </c>
      <c r="L145" s="52">
        <f t="shared" si="26"/>
        <v>0</v>
      </c>
      <c r="M145" s="52">
        <f t="shared" ca="1" si="18"/>
        <v>-4.1280661373027452E-3</v>
      </c>
      <c r="N145" s="52">
        <f t="shared" ca="1" si="27"/>
        <v>0</v>
      </c>
      <c r="O145" s="12">
        <f t="shared" ca="1" si="28"/>
        <v>0</v>
      </c>
      <c r="P145" s="52">
        <f t="shared" ca="1" si="29"/>
        <v>0</v>
      </c>
      <c r="Q145" s="52">
        <f t="shared" ca="1" si="30"/>
        <v>0</v>
      </c>
      <c r="R145" s="5">
        <f t="shared" ca="1" si="19"/>
        <v>4.1280661373027452E-3</v>
      </c>
    </row>
    <row r="146" spans="1:18">
      <c r="A146" s="50"/>
      <c r="B146" s="50"/>
      <c r="C146" s="50"/>
      <c r="D146" s="51">
        <f t="shared" si="20"/>
        <v>0</v>
      </c>
      <c r="E146" s="51">
        <f t="shared" si="20"/>
        <v>0</v>
      </c>
      <c r="F146" s="52">
        <f t="shared" si="21"/>
        <v>0</v>
      </c>
      <c r="G146" s="52">
        <f t="shared" si="21"/>
        <v>0</v>
      </c>
      <c r="H146" s="52">
        <f t="shared" si="22"/>
        <v>0</v>
      </c>
      <c r="I146" s="52">
        <f t="shared" si="23"/>
        <v>0</v>
      </c>
      <c r="J146" s="52">
        <f t="shared" si="24"/>
        <v>0</v>
      </c>
      <c r="K146" s="52">
        <f t="shared" si="25"/>
        <v>0</v>
      </c>
      <c r="L146" s="52">
        <f t="shared" si="26"/>
        <v>0</v>
      </c>
      <c r="M146" s="52">
        <f t="shared" ref="M146:M209" ca="1" si="31">+E$4+E$5*D146+E$6*D146^2</f>
        <v>-4.1280661373027452E-3</v>
      </c>
      <c r="N146" s="52">
        <f t="shared" ca="1" si="27"/>
        <v>0</v>
      </c>
      <c r="O146" s="12">
        <f t="shared" ca="1" si="28"/>
        <v>0</v>
      </c>
      <c r="P146" s="52">
        <f t="shared" ca="1" si="29"/>
        <v>0</v>
      </c>
      <c r="Q146" s="52">
        <f t="shared" ca="1" si="30"/>
        <v>0</v>
      </c>
      <c r="R146" s="5">
        <f t="shared" ref="R146:R209" ca="1" si="32">+E146-M146</f>
        <v>4.1280661373027452E-3</v>
      </c>
    </row>
    <row r="147" spans="1:18">
      <c r="A147" s="50"/>
      <c r="B147" s="50"/>
      <c r="C147" s="50"/>
      <c r="D147" s="51">
        <f t="shared" ref="D147:E210" si="33">A147/A$18</f>
        <v>0</v>
      </c>
      <c r="E147" s="51">
        <f t="shared" si="33"/>
        <v>0</v>
      </c>
      <c r="F147" s="52">
        <f t="shared" ref="F147:G210" si="34">$C147*D147</f>
        <v>0</v>
      </c>
      <c r="G147" s="52">
        <f t="shared" si="34"/>
        <v>0</v>
      </c>
      <c r="H147" s="52">
        <f t="shared" ref="H147:H210" si="35">C147*D147*D147</f>
        <v>0</v>
      </c>
      <c r="I147" s="52">
        <f t="shared" ref="I147:I210" si="36">C147*D147*D147*D147</f>
        <v>0</v>
      </c>
      <c r="J147" s="52">
        <f t="shared" ref="J147:J210" si="37">C147*D147*D147*D147*D147</f>
        <v>0</v>
      </c>
      <c r="K147" s="52">
        <f t="shared" ref="K147:K210" si="38">C147*E147*D147</f>
        <v>0</v>
      </c>
      <c r="L147" s="52">
        <f t="shared" ref="L147:L210" si="39">C147*E147*D147*D147</f>
        <v>0</v>
      </c>
      <c r="M147" s="52">
        <f t="shared" ca="1" si="31"/>
        <v>-4.1280661373027452E-3</v>
      </c>
      <c r="N147" s="52">
        <f t="shared" ref="N147:N210" ca="1" si="40">C147*(M147-E147)^2</f>
        <v>0</v>
      </c>
      <c r="O147" s="12">
        <f t="shared" ref="O147:O210" ca="1" si="41">(C147*O$1-O$2*F147+O$3*H147)^2</f>
        <v>0</v>
      </c>
      <c r="P147" s="52">
        <f t="shared" ref="P147:P210" ca="1" si="42">(-C147*O$2+O$4*F147-O$5*H147)^2</f>
        <v>0</v>
      </c>
      <c r="Q147" s="52">
        <f t="shared" ref="Q147:Q210" ca="1" si="43">+(C147*O$3-F147*O$5+H147*O$6)^2</f>
        <v>0</v>
      </c>
      <c r="R147" s="5">
        <f t="shared" ca="1" si="32"/>
        <v>4.1280661373027452E-3</v>
      </c>
    </row>
    <row r="148" spans="1:18">
      <c r="A148" s="50"/>
      <c r="B148" s="50"/>
      <c r="C148" s="50"/>
      <c r="D148" s="51">
        <f t="shared" si="33"/>
        <v>0</v>
      </c>
      <c r="E148" s="51">
        <f t="shared" si="33"/>
        <v>0</v>
      </c>
      <c r="F148" s="52">
        <f t="shared" si="34"/>
        <v>0</v>
      </c>
      <c r="G148" s="52">
        <f t="shared" si="34"/>
        <v>0</v>
      </c>
      <c r="H148" s="52">
        <f t="shared" si="35"/>
        <v>0</v>
      </c>
      <c r="I148" s="52">
        <f t="shared" si="36"/>
        <v>0</v>
      </c>
      <c r="J148" s="52">
        <f t="shared" si="37"/>
        <v>0</v>
      </c>
      <c r="K148" s="52">
        <f t="shared" si="38"/>
        <v>0</v>
      </c>
      <c r="L148" s="52">
        <f t="shared" si="39"/>
        <v>0</v>
      </c>
      <c r="M148" s="52">
        <f t="shared" ca="1" si="31"/>
        <v>-4.1280661373027452E-3</v>
      </c>
      <c r="N148" s="52">
        <f t="shared" ca="1" si="40"/>
        <v>0</v>
      </c>
      <c r="O148" s="12">
        <f t="shared" ca="1" si="41"/>
        <v>0</v>
      </c>
      <c r="P148" s="52">
        <f t="shared" ca="1" si="42"/>
        <v>0</v>
      </c>
      <c r="Q148" s="52">
        <f t="shared" ca="1" si="43"/>
        <v>0</v>
      </c>
      <c r="R148" s="5">
        <f t="shared" ca="1" si="32"/>
        <v>4.1280661373027452E-3</v>
      </c>
    </row>
    <row r="149" spans="1:18">
      <c r="A149" s="50"/>
      <c r="B149" s="50"/>
      <c r="C149" s="50"/>
      <c r="D149" s="51">
        <f t="shared" si="33"/>
        <v>0</v>
      </c>
      <c r="E149" s="51">
        <f t="shared" si="33"/>
        <v>0</v>
      </c>
      <c r="F149" s="52">
        <f t="shared" si="34"/>
        <v>0</v>
      </c>
      <c r="G149" s="52">
        <f t="shared" si="34"/>
        <v>0</v>
      </c>
      <c r="H149" s="52">
        <f t="shared" si="35"/>
        <v>0</v>
      </c>
      <c r="I149" s="52">
        <f t="shared" si="36"/>
        <v>0</v>
      </c>
      <c r="J149" s="52">
        <f t="shared" si="37"/>
        <v>0</v>
      </c>
      <c r="K149" s="52">
        <f t="shared" si="38"/>
        <v>0</v>
      </c>
      <c r="L149" s="52">
        <f t="shared" si="39"/>
        <v>0</v>
      </c>
      <c r="M149" s="52">
        <f t="shared" ca="1" si="31"/>
        <v>-4.1280661373027452E-3</v>
      </c>
      <c r="N149" s="52">
        <f t="shared" ca="1" si="40"/>
        <v>0</v>
      </c>
      <c r="O149" s="12">
        <f t="shared" ca="1" si="41"/>
        <v>0</v>
      </c>
      <c r="P149" s="52">
        <f t="shared" ca="1" si="42"/>
        <v>0</v>
      </c>
      <c r="Q149" s="52">
        <f t="shared" ca="1" si="43"/>
        <v>0</v>
      </c>
      <c r="R149" s="5">
        <f t="shared" ca="1" si="32"/>
        <v>4.1280661373027452E-3</v>
      </c>
    </row>
    <row r="150" spans="1:18">
      <c r="A150" s="50"/>
      <c r="B150" s="50"/>
      <c r="C150" s="50"/>
      <c r="D150" s="51">
        <f t="shared" si="33"/>
        <v>0</v>
      </c>
      <c r="E150" s="51">
        <f t="shared" si="33"/>
        <v>0</v>
      </c>
      <c r="F150" s="52">
        <f t="shared" si="34"/>
        <v>0</v>
      </c>
      <c r="G150" s="52">
        <f t="shared" si="34"/>
        <v>0</v>
      </c>
      <c r="H150" s="52">
        <f t="shared" si="35"/>
        <v>0</v>
      </c>
      <c r="I150" s="52">
        <f t="shared" si="36"/>
        <v>0</v>
      </c>
      <c r="J150" s="52">
        <f t="shared" si="37"/>
        <v>0</v>
      </c>
      <c r="K150" s="52">
        <f t="shared" si="38"/>
        <v>0</v>
      </c>
      <c r="L150" s="52">
        <f t="shared" si="39"/>
        <v>0</v>
      </c>
      <c r="M150" s="52">
        <f t="shared" ca="1" si="31"/>
        <v>-4.1280661373027452E-3</v>
      </c>
      <c r="N150" s="52">
        <f t="shared" ca="1" si="40"/>
        <v>0</v>
      </c>
      <c r="O150" s="12">
        <f t="shared" ca="1" si="41"/>
        <v>0</v>
      </c>
      <c r="P150" s="52">
        <f t="shared" ca="1" si="42"/>
        <v>0</v>
      </c>
      <c r="Q150" s="52">
        <f t="shared" ca="1" si="43"/>
        <v>0</v>
      </c>
      <c r="R150" s="5">
        <f t="shared" ca="1" si="32"/>
        <v>4.1280661373027452E-3</v>
      </c>
    </row>
    <row r="151" spans="1:18">
      <c r="A151" s="50"/>
      <c r="B151" s="50"/>
      <c r="C151" s="50"/>
      <c r="D151" s="51">
        <f t="shared" si="33"/>
        <v>0</v>
      </c>
      <c r="E151" s="51">
        <f t="shared" si="33"/>
        <v>0</v>
      </c>
      <c r="F151" s="52">
        <f t="shared" si="34"/>
        <v>0</v>
      </c>
      <c r="G151" s="52">
        <f t="shared" si="34"/>
        <v>0</v>
      </c>
      <c r="H151" s="52">
        <f t="shared" si="35"/>
        <v>0</v>
      </c>
      <c r="I151" s="52">
        <f t="shared" si="36"/>
        <v>0</v>
      </c>
      <c r="J151" s="52">
        <f t="shared" si="37"/>
        <v>0</v>
      </c>
      <c r="K151" s="52">
        <f t="shared" si="38"/>
        <v>0</v>
      </c>
      <c r="L151" s="52">
        <f t="shared" si="39"/>
        <v>0</v>
      </c>
      <c r="M151" s="52">
        <f t="shared" ca="1" si="31"/>
        <v>-4.1280661373027452E-3</v>
      </c>
      <c r="N151" s="52">
        <f t="shared" ca="1" si="40"/>
        <v>0</v>
      </c>
      <c r="O151" s="12">
        <f t="shared" ca="1" si="41"/>
        <v>0</v>
      </c>
      <c r="P151" s="52">
        <f t="shared" ca="1" si="42"/>
        <v>0</v>
      </c>
      <c r="Q151" s="52">
        <f t="shared" ca="1" si="43"/>
        <v>0</v>
      </c>
      <c r="R151" s="5">
        <f t="shared" ca="1" si="32"/>
        <v>4.1280661373027452E-3</v>
      </c>
    </row>
    <row r="152" spans="1:18">
      <c r="A152" s="50"/>
      <c r="B152" s="50"/>
      <c r="C152" s="50"/>
      <c r="D152" s="51">
        <f t="shared" si="33"/>
        <v>0</v>
      </c>
      <c r="E152" s="51">
        <f t="shared" si="33"/>
        <v>0</v>
      </c>
      <c r="F152" s="52">
        <f t="shared" si="34"/>
        <v>0</v>
      </c>
      <c r="G152" s="52">
        <f t="shared" si="34"/>
        <v>0</v>
      </c>
      <c r="H152" s="52">
        <f t="shared" si="35"/>
        <v>0</v>
      </c>
      <c r="I152" s="52">
        <f t="shared" si="36"/>
        <v>0</v>
      </c>
      <c r="J152" s="52">
        <f t="shared" si="37"/>
        <v>0</v>
      </c>
      <c r="K152" s="52">
        <f t="shared" si="38"/>
        <v>0</v>
      </c>
      <c r="L152" s="52">
        <f t="shared" si="39"/>
        <v>0</v>
      </c>
      <c r="M152" s="52">
        <f t="shared" ca="1" si="31"/>
        <v>-4.1280661373027452E-3</v>
      </c>
      <c r="N152" s="52">
        <f t="shared" ca="1" si="40"/>
        <v>0</v>
      </c>
      <c r="O152" s="12">
        <f t="shared" ca="1" si="41"/>
        <v>0</v>
      </c>
      <c r="P152" s="52">
        <f t="shared" ca="1" si="42"/>
        <v>0</v>
      </c>
      <c r="Q152" s="52">
        <f t="shared" ca="1" si="43"/>
        <v>0</v>
      </c>
      <c r="R152" s="5">
        <f t="shared" ca="1" si="32"/>
        <v>4.1280661373027452E-3</v>
      </c>
    </row>
    <row r="153" spans="1:18">
      <c r="A153" s="50"/>
      <c r="B153" s="50"/>
      <c r="C153" s="50"/>
      <c r="D153" s="51">
        <f t="shared" si="33"/>
        <v>0</v>
      </c>
      <c r="E153" s="51">
        <f t="shared" si="33"/>
        <v>0</v>
      </c>
      <c r="F153" s="52">
        <f t="shared" si="34"/>
        <v>0</v>
      </c>
      <c r="G153" s="52">
        <f t="shared" si="34"/>
        <v>0</v>
      </c>
      <c r="H153" s="52">
        <f t="shared" si="35"/>
        <v>0</v>
      </c>
      <c r="I153" s="52">
        <f t="shared" si="36"/>
        <v>0</v>
      </c>
      <c r="J153" s="52">
        <f t="shared" si="37"/>
        <v>0</v>
      </c>
      <c r="K153" s="52">
        <f t="shared" si="38"/>
        <v>0</v>
      </c>
      <c r="L153" s="52">
        <f t="shared" si="39"/>
        <v>0</v>
      </c>
      <c r="M153" s="52">
        <f t="shared" ca="1" si="31"/>
        <v>-4.1280661373027452E-3</v>
      </c>
      <c r="N153" s="52">
        <f t="shared" ca="1" si="40"/>
        <v>0</v>
      </c>
      <c r="O153" s="12">
        <f t="shared" ca="1" si="41"/>
        <v>0</v>
      </c>
      <c r="P153" s="52">
        <f t="shared" ca="1" si="42"/>
        <v>0</v>
      </c>
      <c r="Q153" s="52">
        <f t="shared" ca="1" si="43"/>
        <v>0</v>
      </c>
      <c r="R153" s="5">
        <f t="shared" ca="1" si="32"/>
        <v>4.1280661373027452E-3</v>
      </c>
    </row>
    <row r="154" spans="1:18">
      <c r="A154" s="50"/>
      <c r="B154" s="50"/>
      <c r="C154" s="50"/>
      <c r="D154" s="51">
        <f t="shared" si="33"/>
        <v>0</v>
      </c>
      <c r="E154" s="51">
        <f t="shared" si="33"/>
        <v>0</v>
      </c>
      <c r="F154" s="52">
        <f t="shared" si="34"/>
        <v>0</v>
      </c>
      <c r="G154" s="52">
        <f t="shared" si="34"/>
        <v>0</v>
      </c>
      <c r="H154" s="52">
        <f t="shared" si="35"/>
        <v>0</v>
      </c>
      <c r="I154" s="52">
        <f t="shared" si="36"/>
        <v>0</v>
      </c>
      <c r="J154" s="52">
        <f t="shared" si="37"/>
        <v>0</v>
      </c>
      <c r="K154" s="52">
        <f t="shared" si="38"/>
        <v>0</v>
      </c>
      <c r="L154" s="52">
        <f t="shared" si="39"/>
        <v>0</v>
      </c>
      <c r="M154" s="52">
        <f t="shared" ca="1" si="31"/>
        <v>-4.1280661373027452E-3</v>
      </c>
      <c r="N154" s="52">
        <f t="shared" ca="1" si="40"/>
        <v>0</v>
      </c>
      <c r="O154" s="12">
        <f t="shared" ca="1" si="41"/>
        <v>0</v>
      </c>
      <c r="P154" s="52">
        <f t="shared" ca="1" si="42"/>
        <v>0</v>
      </c>
      <c r="Q154" s="52">
        <f t="shared" ca="1" si="43"/>
        <v>0</v>
      </c>
      <c r="R154" s="5">
        <f t="shared" ca="1" si="32"/>
        <v>4.1280661373027452E-3</v>
      </c>
    </row>
    <row r="155" spans="1:18">
      <c r="A155" s="50"/>
      <c r="B155" s="50"/>
      <c r="C155" s="50"/>
      <c r="D155" s="51">
        <f t="shared" si="33"/>
        <v>0</v>
      </c>
      <c r="E155" s="51">
        <f t="shared" si="33"/>
        <v>0</v>
      </c>
      <c r="F155" s="52">
        <f t="shared" si="34"/>
        <v>0</v>
      </c>
      <c r="G155" s="52">
        <f t="shared" si="34"/>
        <v>0</v>
      </c>
      <c r="H155" s="52">
        <f t="shared" si="35"/>
        <v>0</v>
      </c>
      <c r="I155" s="52">
        <f t="shared" si="36"/>
        <v>0</v>
      </c>
      <c r="J155" s="52">
        <f t="shared" si="37"/>
        <v>0</v>
      </c>
      <c r="K155" s="52">
        <f t="shared" si="38"/>
        <v>0</v>
      </c>
      <c r="L155" s="52">
        <f t="shared" si="39"/>
        <v>0</v>
      </c>
      <c r="M155" s="52">
        <f t="shared" ca="1" si="31"/>
        <v>-4.1280661373027452E-3</v>
      </c>
      <c r="N155" s="52">
        <f t="shared" ca="1" si="40"/>
        <v>0</v>
      </c>
      <c r="O155" s="12">
        <f t="shared" ca="1" si="41"/>
        <v>0</v>
      </c>
      <c r="P155" s="52">
        <f t="shared" ca="1" si="42"/>
        <v>0</v>
      </c>
      <c r="Q155" s="52">
        <f t="shared" ca="1" si="43"/>
        <v>0</v>
      </c>
      <c r="R155" s="5">
        <f t="shared" ca="1" si="32"/>
        <v>4.1280661373027452E-3</v>
      </c>
    </row>
    <row r="156" spans="1:18">
      <c r="A156" s="50"/>
      <c r="B156" s="50"/>
      <c r="C156" s="50"/>
      <c r="D156" s="51">
        <f t="shared" si="33"/>
        <v>0</v>
      </c>
      <c r="E156" s="51">
        <f t="shared" si="33"/>
        <v>0</v>
      </c>
      <c r="F156" s="52">
        <f t="shared" si="34"/>
        <v>0</v>
      </c>
      <c r="G156" s="52">
        <f t="shared" si="34"/>
        <v>0</v>
      </c>
      <c r="H156" s="52">
        <f t="shared" si="35"/>
        <v>0</v>
      </c>
      <c r="I156" s="52">
        <f t="shared" si="36"/>
        <v>0</v>
      </c>
      <c r="J156" s="52">
        <f t="shared" si="37"/>
        <v>0</v>
      </c>
      <c r="K156" s="52">
        <f t="shared" si="38"/>
        <v>0</v>
      </c>
      <c r="L156" s="52">
        <f t="shared" si="39"/>
        <v>0</v>
      </c>
      <c r="M156" s="52">
        <f t="shared" ca="1" si="31"/>
        <v>-4.1280661373027452E-3</v>
      </c>
      <c r="N156" s="52">
        <f t="shared" ca="1" si="40"/>
        <v>0</v>
      </c>
      <c r="O156" s="12">
        <f t="shared" ca="1" si="41"/>
        <v>0</v>
      </c>
      <c r="P156" s="52">
        <f t="shared" ca="1" si="42"/>
        <v>0</v>
      </c>
      <c r="Q156" s="52">
        <f t="shared" ca="1" si="43"/>
        <v>0</v>
      </c>
      <c r="R156" s="5">
        <f t="shared" ca="1" si="32"/>
        <v>4.1280661373027452E-3</v>
      </c>
    </row>
    <row r="157" spans="1:18">
      <c r="A157" s="50"/>
      <c r="B157" s="50"/>
      <c r="C157" s="50"/>
      <c r="D157" s="51">
        <f t="shared" si="33"/>
        <v>0</v>
      </c>
      <c r="E157" s="51">
        <f t="shared" si="33"/>
        <v>0</v>
      </c>
      <c r="F157" s="52">
        <f t="shared" si="34"/>
        <v>0</v>
      </c>
      <c r="G157" s="52">
        <f t="shared" si="34"/>
        <v>0</v>
      </c>
      <c r="H157" s="52">
        <f t="shared" si="35"/>
        <v>0</v>
      </c>
      <c r="I157" s="52">
        <f t="shared" si="36"/>
        <v>0</v>
      </c>
      <c r="J157" s="52">
        <f t="shared" si="37"/>
        <v>0</v>
      </c>
      <c r="K157" s="52">
        <f t="shared" si="38"/>
        <v>0</v>
      </c>
      <c r="L157" s="52">
        <f t="shared" si="39"/>
        <v>0</v>
      </c>
      <c r="M157" s="52">
        <f t="shared" ca="1" si="31"/>
        <v>-4.1280661373027452E-3</v>
      </c>
      <c r="N157" s="52">
        <f t="shared" ca="1" si="40"/>
        <v>0</v>
      </c>
      <c r="O157" s="12">
        <f t="shared" ca="1" si="41"/>
        <v>0</v>
      </c>
      <c r="P157" s="52">
        <f t="shared" ca="1" si="42"/>
        <v>0</v>
      </c>
      <c r="Q157" s="52">
        <f t="shared" ca="1" si="43"/>
        <v>0</v>
      </c>
      <c r="R157" s="5">
        <f t="shared" ca="1" si="32"/>
        <v>4.1280661373027452E-3</v>
      </c>
    </row>
    <row r="158" spans="1:18">
      <c r="A158" s="50"/>
      <c r="B158" s="50"/>
      <c r="C158" s="50"/>
      <c r="D158" s="51">
        <f t="shared" si="33"/>
        <v>0</v>
      </c>
      <c r="E158" s="51">
        <f t="shared" si="33"/>
        <v>0</v>
      </c>
      <c r="F158" s="52">
        <f t="shared" si="34"/>
        <v>0</v>
      </c>
      <c r="G158" s="52">
        <f t="shared" si="34"/>
        <v>0</v>
      </c>
      <c r="H158" s="52">
        <f t="shared" si="35"/>
        <v>0</v>
      </c>
      <c r="I158" s="52">
        <f t="shared" si="36"/>
        <v>0</v>
      </c>
      <c r="J158" s="52">
        <f t="shared" si="37"/>
        <v>0</v>
      </c>
      <c r="K158" s="52">
        <f t="shared" si="38"/>
        <v>0</v>
      </c>
      <c r="L158" s="52">
        <f t="shared" si="39"/>
        <v>0</v>
      </c>
      <c r="M158" s="52">
        <f t="shared" ca="1" si="31"/>
        <v>-4.1280661373027452E-3</v>
      </c>
      <c r="N158" s="52">
        <f t="shared" ca="1" si="40"/>
        <v>0</v>
      </c>
      <c r="O158" s="12">
        <f t="shared" ca="1" si="41"/>
        <v>0</v>
      </c>
      <c r="P158" s="52">
        <f t="shared" ca="1" si="42"/>
        <v>0</v>
      </c>
      <c r="Q158" s="52">
        <f t="shared" ca="1" si="43"/>
        <v>0</v>
      </c>
      <c r="R158" s="5">
        <f t="shared" ca="1" si="32"/>
        <v>4.1280661373027452E-3</v>
      </c>
    </row>
    <row r="159" spans="1:18">
      <c r="A159" s="50"/>
      <c r="B159" s="50"/>
      <c r="C159" s="50"/>
      <c r="D159" s="51">
        <f t="shared" si="33"/>
        <v>0</v>
      </c>
      <c r="E159" s="51">
        <f t="shared" si="33"/>
        <v>0</v>
      </c>
      <c r="F159" s="52">
        <f t="shared" si="34"/>
        <v>0</v>
      </c>
      <c r="G159" s="52">
        <f t="shared" si="34"/>
        <v>0</v>
      </c>
      <c r="H159" s="52">
        <f t="shared" si="35"/>
        <v>0</v>
      </c>
      <c r="I159" s="52">
        <f t="shared" si="36"/>
        <v>0</v>
      </c>
      <c r="J159" s="52">
        <f t="shared" si="37"/>
        <v>0</v>
      </c>
      <c r="K159" s="52">
        <f t="shared" si="38"/>
        <v>0</v>
      </c>
      <c r="L159" s="52">
        <f t="shared" si="39"/>
        <v>0</v>
      </c>
      <c r="M159" s="52">
        <f t="shared" ca="1" si="31"/>
        <v>-4.1280661373027452E-3</v>
      </c>
      <c r="N159" s="52">
        <f t="shared" ca="1" si="40"/>
        <v>0</v>
      </c>
      <c r="O159" s="12">
        <f t="shared" ca="1" si="41"/>
        <v>0</v>
      </c>
      <c r="P159" s="52">
        <f t="shared" ca="1" si="42"/>
        <v>0</v>
      </c>
      <c r="Q159" s="52">
        <f t="shared" ca="1" si="43"/>
        <v>0</v>
      </c>
      <c r="R159" s="5">
        <f t="shared" ca="1" si="32"/>
        <v>4.1280661373027452E-3</v>
      </c>
    </row>
    <row r="160" spans="1:18">
      <c r="A160" s="50"/>
      <c r="B160" s="50"/>
      <c r="C160" s="50"/>
      <c r="D160" s="51">
        <f t="shared" si="33"/>
        <v>0</v>
      </c>
      <c r="E160" s="51">
        <f t="shared" si="33"/>
        <v>0</v>
      </c>
      <c r="F160" s="52">
        <f t="shared" si="34"/>
        <v>0</v>
      </c>
      <c r="G160" s="52">
        <f t="shared" si="34"/>
        <v>0</v>
      </c>
      <c r="H160" s="52">
        <f t="shared" si="35"/>
        <v>0</v>
      </c>
      <c r="I160" s="52">
        <f t="shared" si="36"/>
        <v>0</v>
      </c>
      <c r="J160" s="52">
        <f t="shared" si="37"/>
        <v>0</v>
      </c>
      <c r="K160" s="52">
        <f t="shared" si="38"/>
        <v>0</v>
      </c>
      <c r="L160" s="52">
        <f t="shared" si="39"/>
        <v>0</v>
      </c>
      <c r="M160" s="52">
        <f t="shared" ca="1" si="31"/>
        <v>-4.1280661373027452E-3</v>
      </c>
      <c r="N160" s="52">
        <f t="shared" ca="1" si="40"/>
        <v>0</v>
      </c>
      <c r="O160" s="12">
        <f t="shared" ca="1" si="41"/>
        <v>0</v>
      </c>
      <c r="P160" s="52">
        <f t="shared" ca="1" si="42"/>
        <v>0</v>
      </c>
      <c r="Q160" s="52">
        <f t="shared" ca="1" si="43"/>
        <v>0</v>
      </c>
      <c r="R160" s="5">
        <f t="shared" ca="1" si="32"/>
        <v>4.1280661373027452E-3</v>
      </c>
    </row>
    <row r="161" spans="1:18">
      <c r="A161" s="50"/>
      <c r="B161" s="50"/>
      <c r="C161" s="50"/>
      <c r="D161" s="51">
        <f t="shared" si="33"/>
        <v>0</v>
      </c>
      <c r="E161" s="51">
        <f t="shared" si="33"/>
        <v>0</v>
      </c>
      <c r="F161" s="52">
        <f t="shared" si="34"/>
        <v>0</v>
      </c>
      <c r="G161" s="52">
        <f t="shared" si="34"/>
        <v>0</v>
      </c>
      <c r="H161" s="52">
        <f t="shared" si="35"/>
        <v>0</v>
      </c>
      <c r="I161" s="52">
        <f t="shared" si="36"/>
        <v>0</v>
      </c>
      <c r="J161" s="52">
        <f t="shared" si="37"/>
        <v>0</v>
      </c>
      <c r="K161" s="52">
        <f t="shared" si="38"/>
        <v>0</v>
      </c>
      <c r="L161" s="52">
        <f t="shared" si="39"/>
        <v>0</v>
      </c>
      <c r="M161" s="52">
        <f t="shared" ca="1" si="31"/>
        <v>-4.1280661373027452E-3</v>
      </c>
      <c r="N161" s="52">
        <f t="shared" ca="1" si="40"/>
        <v>0</v>
      </c>
      <c r="O161" s="12">
        <f t="shared" ca="1" si="41"/>
        <v>0</v>
      </c>
      <c r="P161" s="52">
        <f t="shared" ca="1" si="42"/>
        <v>0</v>
      </c>
      <c r="Q161" s="52">
        <f t="shared" ca="1" si="43"/>
        <v>0</v>
      </c>
      <c r="R161" s="5">
        <f t="shared" ca="1" si="32"/>
        <v>4.1280661373027452E-3</v>
      </c>
    </row>
    <row r="162" spans="1:18">
      <c r="A162" s="50"/>
      <c r="B162" s="50"/>
      <c r="C162" s="50"/>
      <c r="D162" s="51">
        <f t="shared" si="33"/>
        <v>0</v>
      </c>
      <c r="E162" s="51">
        <f t="shared" si="33"/>
        <v>0</v>
      </c>
      <c r="F162" s="52">
        <f t="shared" si="34"/>
        <v>0</v>
      </c>
      <c r="G162" s="52">
        <f t="shared" si="34"/>
        <v>0</v>
      </c>
      <c r="H162" s="52">
        <f t="shared" si="35"/>
        <v>0</v>
      </c>
      <c r="I162" s="52">
        <f t="shared" si="36"/>
        <v>0</v>
      </c>
      <c r="J162" s="52">
        <f t="shared" si="37"/>
        <v>0</v>
      </c>
      <c r="K162" s="52">
        <f t="shared" si="38"/>
        <v>0</v>
      </c>
      <c r="L162" s="52">
        <f t="shared" si="39"/>
        <v>0</v>
      </c>
      <c r="M162" s="52">
        <f t="shared" ca="1" si="31"/>
        <v>-4.1280661373027452E-3</v>
      </c>
      <c r="N162" s="52">
        <f t="shared" ca="1" si="40"/>
        <v>0</v>
      </c>
      <c r="O162" s="12">
        <f t="shared" ca="1" si="41"/>
        <v>0</v>
      </c>
      <c r="P162" s="52">
        <f t="shared" ca="1" si="42"/>
        <v>0</v>
      </c>
      <c r="Q162" s="52">
        <f t="shared" ca="1" si="43"/>
        <v>0</v>
      </c>
      <c r="R162" s="5">
        <f t="shared" ca="1" si="32"/>
        <v>4.1280661373027452E-3</v>
      </c>
    </row>
    <row r="163" spans="1:18">
      <c r="A163" s="50"/>
      <c r="B163" s="50"/>
      <c r="C163" s="50"/>
      <c r="D163" s="51">
        <f t="shared" si="33"/>
        <v>0</v>
      </c>
      <c r="E163" s="51">
        <f t="shared" si="33"/>
        <v>0</v>
      </c>
      <c r="F163" s="52">
        <f t="shared" si="34"/>
        <v>0</v>
      </c>
      <c r="G163" s="52">
        <f t="shared" si="34"/>
        <v>0</v>
      </c>
      <c r="H163" s="52">
        <f t="shared" si="35"/>
        <v>0</v>
      </c>
      <c r="I163" s="52">
        <f t="shared" si="36"/>
        <v>0</v>
      </c>
      <c r="J163" s="52">
        <f t="shared" si="37"/>
        <v>0</v>
      </c>
      <c r="K163" s="52">
        <f t="shared" si="38"/>
        <v>0</v>
      </c>
      <c r="L163" s="52">
        <f t="shared" si="39"/>
        <v>0</v>
      </c>
      <c r="M163" s="52">
        <f t="shared" ca="1" si="31"/>
        <v>-4.1280661373027452E-3</v>
      </c>
      <c r="N163" s="52">
        <f t="shared" ca="1" si="40"/>
        <v>0</v>
      </c>
      <c r="O163" s="12">
        <f t="shared" ca="1" si="41"/>
        <v>0</v>
      </c>
      <c r="P163" s="52">
        <f t="shared" ca="1" si="42"/>
        <v>0</v>
      </c>
      <c r="Q163" s="52">
        <f t="shared" ca="1" si="43"/>
        <v>0</v>
      </c>
      <c r="R163" s="5">
        <f t="shared" ca="1" si="32"/>
        <v>4.1280661373027452E-3</v>
      </c>
    </row>
    <row r="164" spans="1:18">
      <c r="A164" s="50"/>
      <c r="B164" s="50"/>
      <c r="C164" s="50"/>
      <c r="D164" s="51">
        <f t="shared" si="33"/>
        <v>0</v>
      </c>
      <c r="E164" s="51">
        <f t="shared" si="33"/>
        <v>0</v>
      </c>
      <c r="F164" s="52">
        <f t="shared" si="34"/>
        <v>0</v>
      </c>
      <c r="G164" s="52">
        <f t="shared" si="34"/>
        <v>0</v>
      </c>
      <c r="H164" s="52">
        <f t="shared" si="35"/>
        <v>0</v>
      </c>
      <c r="I164" s="52">
        <f t="shared" si="36"/>
        <v>0</v>
      </c>
      <c r="J164" s="52">
        <f t="shared" si="37"/>
        <v>0</v>
      </c>
      <c r="K164" s="52">
        <f t="shared" si="38"/>
        <v>0</v>
      </c>
      <c r="L164" s="52">
        <f t="shared" si="39"/>
        <v>0</v>
      </c>
      <c r="M164" s="52">
        <f t="shared" ca="1" si="31"/>
        <v>-4.1280661373027452E-3</v>
      </c>
      <c r="N164" s="52">
        <f t="shared" ca="1" si="40"/>
        <v>0</v>
      </c>
      <c r="O164" s="12">
        <f t="shared" ca="1" si="41"/>
        <v>0</v>
      </c>
      <c r="P164" s="52">
        <f t="shared" ca="1" si="42"/>
        <v>0</v>
      </c>
      <c r="Q164" s="52">
        <f t="shared" ca="1" si="43"/>
        <v>0</v>
      </c>
      <c r="R164" s="5">
        <f t="shared" ca="1" si="32"/>
        <v>4.1280661373027452E-3</v>
      </c>
    </row>
    <row r="165" spans="1:18">
      <c r="A165" s="50"/>
      <c r="B165" s="50"/>
      <c r="C165" s="50"/>
      <c r="D165" s="51">
        <f t="shared" si="33"/>
        <v>0</v>
      </c>
      <c r="E165" s="51">
        <f t="shared" si="33"/>
        <v>0</v>
      </c>
      <c r="F165" s="52">
        <f t="shared" si="34"/>
        <v>0</v>
      </c>
      <c r="G165" s="52">
        <f t="shared" si="34"/>
        <v>0</v>
      </c>
      <c r="H165" s="52">
        <f t="shared" si="35"/>
        <v>0</v>
      </c>
      <c r="I165" s="52">
        <f t="shared" si="36"/>
        <v>0</v>
      </c>
      <c r="J165" s="52">
        <f t="shared" si="37"/>
        <v>0</v>
      </c>
      <c r="K165" s="52">
        <f t="shared" si="38"/>
        <v>0</v>
      </c>
      <c r="L165" s="52">
        <f t="shared" si="39"/>
        <v>0</v>
      </c>
      <c r="M165" s="52">
        <f t="shared" ca="1" si="31"/>
        <v>-4.1280661373027452E-3</v>
      </c>
      <c r="N165" s="52">
        <f t="shared" ca="1" si="40"/>
        <v>0</v>
      </c>
      <c r="O165" s="12">
        <f t="shared" ca="1" si="41"/>
        <v>0</v>
      </c>
      <c r="P165" s="52">
        <f t="shared" ca="1" si="42"/>
        <v>0</v>
      </c>
      <c r="Q165" s="52">
        <f t="shared" ca="1" si="43"/>
        <v>0</v>
      </c>
      <c r="R165" s="5">
        <f t="shared" ca="1" si="32"/>
        <v>4.1280661373027452E-3</v>
      </c>
    </row>
    <row r="166" spans="1:18">
      <c r="A166" s="50"/>
      <c r="B166" s="50"/>
      <c r="C166" s="50"/>
      <c r="D166" s="51">
        <f t="shared" si="33"/>
        <v>0</v>
      </c>
      <c r="E166" s="51">
        <f t="shared" si="33"/>
        <v>0</v>
      </c>
      <c r="F166" s="52">
        <f t="shared" si="34"/>
        <v>0</v>
      </c>
      <c r="G166" s="52">
        <f t="shared" si="34"/>
        <v>0</v>
      </c>
      <c r="H166" s="52">
        <f t="shared" si="35"/>
        <v>0</v>
      </c>
      <c r="I166" s="52">
        <f t="shared" si="36"/>
        <v>0</v>
      </c>
      <c r="J166" s="52">
        <f t="shared" si="37"/>
        <v>0</v>
      </c>
      <c r="K166" s="52">
        <f t="shared" si="38"/>
        <v>0</v>
      </c>
      <c r="L166" s="52">
        <f t="shared" si="39"/>
        <v>0</v>
      </c>
      <c r="M166" s="52">
        <f t="shared" ca="1" si="31"/>
        <v>-4.1280661373027452E-3</v>
      </c>
      <c r="N166" s="52">
        <f t="shared" ca="1" si="40"/>
        <v>0</v>
      </c>
      <c r="O166" s="12">
        <f t="shared" ca="1" si="41"/>
        <v>0</v>
      </c>
      <c r="P166" s="52">
        <f t="shared" ca="1" si="42"/>
        <v>0</v>
      </c>
      <c r="Q166" s="52">
        <f t="shared" ca="1" si="43"/>
        <v>0</v>
      </c>
      <c r="R166" s="5">
        <f t="shared" ca="1" si="32"/>
        <v>4.1280661373027452E-3</v>
      </c>
    </row>
    <row r="167" spans="1:18">
      <c r="A167" s="50"/>
      <c r="B167" s="50"/>
      <c r="C167" s="50"/>
      <c r="D167" s="51">
        <f t="shared" si="33"/>
        <v>0</v>
      </c>
      <c r="E167" s="51">
        <f t="shared" si="33"/>
        <v>0</v>
      </c>
      <c r="F167" s="52">
        <f t="shared" si="34"/>
        <v>0</v>
      </c>
      <c r="G167" s="52">
        <f t="shared" si="34"/>
        <v>0</v>
      </c>
      <c r="H167" s="52">
        <f t="shared" si="35"/>
        <v>0</v>
      </c>
      <c r="I167" s="52">
        <f t="shared" si="36"/>
        <v>0</v>
      </c>
      <c r="J167" s="52">
        <f t="shared" si="37"/>
        <v>0</v>
      </c>
      <c r="K167" s="52">
        <f t="shared" si="38"/>
        <v>0</v>
      </c>
      <c r="L167" s="52">
        <f t="shared" si="39"/>
        <v>0</v>
      </c>
      <c r="M167" s="52">
        <f t="shared" ca="1" si="31"/>
        <v>-4.1280661373027452E-3</v>
      </c>
      <c r="N167" s="52">
        <f t="shared" ca="1" si="40"/>
        <v>0</v>
      </c>
      <c r="O167" s="12">
        <f t="shared" ca="1" si="41"/>
        <v>0</v>
      </c>
      <c r="P167" s="52">
        <f t="shared" ca="1" si="42"/>
        <v>0</v>
      </c>
      <c r="Q167" s="52">
        <f t="shared" ca="1" si="43"/>
        <v>0</v>
      </c>
      <c r="R167" s="5">
        <f t="shared" ca="1" si="32"/>
        <v>4.1280661373027452E-3</v>
      </c>
    </row>
    <row r="168" spans="1:18">
      <c r="A168" s="50"/>
      <c r="B168" s="50"/>
      <c r="C168" s="50"/>
      <c r="D168" s="51">
        <f t="shared" si="33"/>
        <v>0</v>
      </c>
      <c r="E168" s="51">
        <f t="shared" si="33"/>
        <v>0</v>
      </c>
      <c r="F168" s="52">
        <f t="shared" si="34"/>
        <v>0</v>
      </c>
      <c r="G168" s="52">
        <f t="shared" si="34"/>
        <v>0</v>
      </c>
      <c r="H168" s="52">
        <f t="shared" si="35"/>
        <v>0</v>
      </c>
      <c r="I168" s="52">
        <f t="shared" si="36"/>
        <v>0</v>
      </c>
      <c r="J168" s="52">
        <f t="shared" si="37"/>
        <v>0</v>
      </c>
      <c r="K168" s="52">
        <f t="shared" si="38"/>
        <v>0</v>
      </c>
      <c r="L168" s="52">
        <f t="shared" si="39"/>
        <v>0</v>
      </c>
      <c r="M168" s="52">
        <f t="shared" ca="1" si="31"/>
        <v>-4.1280661373027452E-3</v>
      </c>
      <c r="N168" s="52">
        <f t="shared" ca="1" si="40"/>
        <v>0</v>
      </c>
      <c r="O168" s="12">
        <f t="shared" ca="1" si="41"/>
        <v>0</v>
      </c>
      <c r="P168" s="52">
        <f t="shared" ca="1" si="42"/>
        <v>0</v>
      </c>
      <c r="Q168" s="52">
        <f t="shared" ca="1" si="43"/>
        <v>0</v>
      </c>
      <c r="R168" s="5">
        <f t="shared" ca="1" si="32"/>
        <v>4.1280661373027452E-3</v>
      </c>
    </row>
    <row r="169" spans="1:18">
      <c r="A169" s="50"/>
      <c r="B169" s="50"/>
      <c r="C169" s="50"/>
      <c r="D169" s="51">
        <f t="shared" si="33"/>
        <v>0</v>
      </c>
      <c r="E169" s="51">
        <f t="shared" si="33"/>
        <v>0</v>
      </c>
      <c r="F169" s="52">
        <f t="shared" si="34"/>
        <v>0</v>
      </c>
      <c r="G169" s="52">
        <f t="shared" si="34"/>
        <v>0</v>
      </c>
      <c r="H169" s="52">
        <f t="shared" si="35"/>
        <v>0</v>
      </c>
      <c r="I169" s="52">
        <f t="shared" si="36"/>
        <v>0</v>
      </c>
      <c r="J169" s="52">
        <f t="shared" si="37"/>
        <v>0</v>
      </c>
      <c r="K169" s="52">
        <f t="shared" si="38"/>
        <v>0</v>
      </c>
      <c r="L169" s="52">
        <f t="shared" si="39"/>
        <v>0</v>
      </c>
      <c r="M169" s="52">
        <f t="shared" ca="1" si="31"/>
        <v>-4.1280661373027452E-3</v>
      </c>
      <c r="N169" s="52">
        <f t="shared" ca="1" si="40"/>
        <v>0</v>
      </c>
      <c r="O169" s="12">
        <f t="shared" ca="1" si="41"/>
        <v>0</v>
      </c>
      <c r="P169" s="52">
        <f t="shared" ca="1" si="42"/>
        <v>0</v>
      </c>
      <c r="Q169" s="52">
        <f t="shared" ca="1" si="43"/>
        <v>0</v>
      </c>
      <c r="R169" s="5">
        <f t="shared" ca="1" si="32"/>
        <v>4.1280661373027452E-3</v>
      </c>
    </row>
    <row r="170" spans="1:18">
      <c r="A170" s="50"/>
      <c r="B170" s="50"/>
      <c r="C170" s="50"/>
      <c r="D170" s="51">
        <f t="shared" si="33"/>
        <v>0</v>
      </c>
      <c r="E170" s="51">
        <f t="shared" si="33"/>
        <v>0</v>
      </c>
      <c r="F170" s="52">
        <f t="shared" si="34"/>
        <v>0</v>
      </c>
      <c r="G170" s="52">
        <f t="shared" si="34"/>
        <v>0</v>
      </c>
      <c r="H170" s="52">
        <f t="shared" si="35"/>
        <v>0</v>
      </c>
      <c r="I170" s="52">
        <f t="shared" si="36"/>
        <v>0</v>
      </c>
      <c r="J170" s="52">
        <f t="shared" si="37"/>
        <v>0</v>
      </c>
      <c r="K170" s="52">
        <f t="shared" si="38"/>
        <v>0</v>
      </c>
      <c r="L170" s="52">
        <f t="shared" si="39"/>
        <v>0</v>
      </c>
      <c r="M170" s="52">
        <f t="shared" ca="1" si="31"/>
        <v>-4.1280661373027452E-3</v>
      </c>
      <c r="N170" s="52">
        <f t="shared" ca="1" si="40"/>
        <v>0</v>
      </c>
      <c r="O170" s="12">
        <f t="shared" ca="1" si="41"/>
        <v>0</v>
      </c>
      <c r="P170" s="52">
        <f t="shared" ca="1" si="42"/>
        <v>0</v>
      </c>
      <c r="Q170" s="52">
        <f t="shared" ca="1" si="43"/>
        <v>0</v>
      </c>
      <c r="R170" s="5">
        <f t="shared" ca="1" si="32"/>
        <v>4.1280661373027452E-3</v>
      </c>
    </row>
    <row r="171" spans="1:18">
      <c r="A171" s="50"/>
      <c r="B171" s="50"/>
      <c r="C171" s="50"/>
      <c r="D171" s="51">
        <f t="shared" si="33"/>
        <v>0</v>
      </c>
      <c r="E171" s="51">
        <f t="shared" si="33"/>
        <v>0</v>
      </c>
      <c r="F171" s="52">
        <f t="shared" si="34"/>
        <v>0</v>
      </c>
      <c r="G171" s="52">
        <f t="shared" si="34"/>
        <v>0</v>
      </c>
      <c r="H171" s="52">
        <f t="shared" si="35"/>
        <v>0</v>
      </c>
      <c r="I171" s="52">
        <f t="shared" si="36"/>
        <v>0</v>
      </c>
      <c r="J171" s="52">
        <f t="shared" si="37"/>
        <v>0</v>
      </c>
      <c r="K171" s="52">
        <f t="shared" si="38"/>
        <v>0</v>
      </c>
      <c r="L171" s="52">
        <f t="shared" si="39"/>
        <v>0</v>
      </c>
      <c r="M171" s="52">
        <f t="shared" ca="1" si="31"/>
        <v>-4.1280661373027452E-3</v>
      </c>
      <c r="N171" s="52">
        <f t="shared" ca="1" si="40"/>
        <v>0</v>
      </c>
      <c r="O171" s="12">
        <f t="shared" ca="1" si="41"/>
        <v>0</v>
      </c>
      <c r="P171" s="52">
        <f t="shared" ca="1" si="42"/>
        <v>0</v>
      </c>
      <c r="Q171" s="52">
        <f t="shared" ca="1" si="43"/>
        <v>0</v>
      </c>
      <c r="R171" s="5">
        <f t="shared" ca="1" si="32"/>
        <v>4.1280661373027452E-3</v>
      </c>
    </row>
    <row r="172" spans="1:18">
      <c r="A172" s="50"/>
      <c r="B172" s="50"/>
      <c r="C172" s="50"/>
      <c r="D172" s="51">
        <f t="shared" si="33"/>
        <v>0</v>
      </c>
      <c r="E172" s="51">
        <f t="shared" si="33"/>
        <v>0</v>
      </c>
      <c r="F172" s="52">
        <f t="shared" si="34"/>
        <v>0</v>
      </c>
      <c r="G172" s="52">
        <f t="shared" si="34"/>
        <v>0</v>
      </c>
      <c r="H172" s="52">
        <f t="shared" si="35"/>
        <v>0</v>
      </c>
      <c r="I172" s="52">
        <f t="shared" si="36"/>
        <v>0</v>
      </c>
      <c r="J172" s="52">
        <f t="shared" si="37"/>
        <v>0</v>
      </c>
      <c r="K172" s="52">
        <f t="shared" si="38"/>
        <v>0</v>
      </c>
      <c r="L172" s="52">
        <f t="shared" si="39"/>
        <v>0</v>
      </c>
      <c r="M172" s="52">
        <f t="shared" ca="1" si="31"/>
        <v>-4.1280661373027452E-3</v>
      </c>
      <c r="N172" s="52">
        <f t="shared" ca="1" si="40"/>
        <v>0</v>
      </c>
      <c r="O172" s="12">
        <f t="shared" ca="1" si="41"/>
        <v>0</v>
      </c>
      <c r="P172" s="52">
        <f t="shared" ca="1" si="42"/>
        <v>0</v>
      </c>
      <c r="Q172" s="52">
        <f t="shared" ca="1" si="43"/>
        <v>0</v>
      </c>
      <c r="R172" s="5">
        <f t="shared" ca="1" si="32"/>
        <v>4.1280661373027452E-3</v>
      </c>
    </row>
    <row r="173" spans="1:18">
      <c r="A173" s="50"/>
      <c r="B173" s="50"/>
      <c r="C173" s="50"/>
      <c r="D173" s="51">
        <f t="shared" si="33"/>
        <v>0</v>
      </c>
      <c r="E173" s="51">
        <f t="shared" si="33"/>
        <v>0</v>
      </c>
      <c r="F173" s="52">
        <f t="shared" si="34"/>
        <v>0</v>
      </c>
      <c r="G173" s="52">
        <f t="shared" si="34"/>
        <v>0</v>
      </c>
      <c r="H173" s="52">
        <f t="shared" si="35"/>
        <v>0</v>
      </c>
      <c r="I173" s="52">
        <f t="shared" si="36"/>
        <v>0</v>
      </c>
      <c r="J173" s="52">
        <f t="shared" si="37"/>
        <v>0</v>
      </c>
      <c r="K173" s="52">
        <f t="shared" si="38"/>
        <v>0</v>
      </c>
      <c r="L173" s="52">
        <f t="shared" si="39"/>
        <v>0</v>
      </c>
      <c r="M173" s="52">
        <f t="shared" ca="1" si="31"/>
        <v>-4.1280661373027452E-3</v>
      </c>
      <c r="N173" s="52">
        <f t="shared" ca="1" si="40"/>
        <v>0</v>
      </c>
      <c r="O173" s="12">
        <f t="shared" ca="1" si="41"/>
        <v>0</v>
      </c>
      <c r="P173" s="52">
        <f t="shared" ca="1" si="42"/>
        <v>0</v>
      </c>
      <c r="Q173" s="52">
        <f t="shared" ca="1" si="43"/>
        <v>0</v>
      </c>
      <c r="R173" s="5">
        <f t="shared" ca="1" si="32"/>
        <v>4.1280661373027452E-3</v>
      </c>
    </row>
    <row r="174" spans="1:18">
      <c r="A174" s="50"/>
      <c r="B174" s="50"/>
      <c r="C174" s="50"/>
      <c r="D174" s="51">
        <f t="shared" si="33"/>
        <v>0</v>
      </c>
      <c r="E174" s="51">
        <f t="shared" si="33"/>
        <v>0</v>
      </c>
      <c r="F174" s="52">
        <f t="shared" si="34"/>
        <v>0</v>
      </c>
      <c r="G174" s="52">
        <f t="shared" si="34"/>
        <v>0</v>
      </c>
      <c r="H174" s="52">
        <f t="shared" si="35"/>
        <v>0</v>
      </c>
      <c r="I174" s="52">
        <f t="shared" si="36"/>
        <v>0</v>
      </c>
      <c r="J174" s="52">
        <f t="shared" si="37"/>
        <v>0</v>
      </c>
      <c r="K174" s="52">
        <f t="shared" si="38"/>
        <v>0</v>
      </c>
      <c r="L174" s="52">
        <f t="shared" si="39"/>
        <v>0</v>
      </c>
      <c r="M174" s="52">
        <f t="shared" ca="1" si="31"/>
        <v>-4.1280661373027452E-3</v>
      </c>
      <c r="N174" s="52">
        <f t="shared" ca="1" si="40"/>
        <v>0</v>
      </c>
      <c r="O174" s="12">
        <f t="shared" ca="1" si="41"/>
        <v>0</v>
      </c>
      <c r="P174" s="52">
        <f t="shared" ca="1" si="42"/>
        <v>0</v>
      </c>
      <c r="Q174" s="52">
        <f t="shared" ca="1" si="43"/>
        <v>0</v>
      </c>
      <c r="R174" s="5">
        <f t="shared" ca="1" si="32"/>
        <v>4.1280661373027452E-3</v>
      </c>
    </row>
    <row r="175" spans="1:18">
      <c r="A175" s="50"/>
      <c r="B175" s="50"/>
      <c r="C175" s="50"/>
      <c r="D175" s="51">
        <f t="shared" si="33"/>
        <v>0</v>
      </c>
      <c r="E175" s="51">
        <f t="shared" si="33"/>
        <v>0</v>
      </c>
      <c r="F175" s="52">
        <f t="shared" si="34"/>
        <v>0</v>
      </c>
      <c r="G175" s="52">
        <f t="shared" si="34"/>
        <v>0</v>
      </c>
      <c r="H175" s="52">
        <f t="shared" si="35"/>
        <v>0</v>
      </c>
      <c r="I175" s="52">
        <f t="shared" si="36"/>
        <v>0</v>
      </c>
      <c r="J175" s="52">
        <f t="shared" si="37"/>
        <v>0</v>
      </c>
      <c r="K175" s="52">
        <f t="shared" si="38"/>
        <v>0</v>
      </c>
      <c r="L175" s="52">
        <f t="shared" si="39"/>
        <v>0</v>
      </c>
      <c r="M175" s="52">
        <f t="shared" ca="1" si="31"/>
        <v>-4.1280661373027452E-3</v>
      </c>
      <c r="N175" s="52">
        <f t="shared" ca="1" si="40"/>
        <v>0</v>
      </c>
      <c r="O175" s="12">
        <f t="shared" ca="1" si="41"/>
        <v>0</v>
      </c>
      <c r="P175" s="52">
        <f t="shared" ca="1" si="42"/>
        <v>0</v>
      </c>
      <c r="Q175" s="52">
        <f t="shared" ca="1" si="43"/>
        <v>0</v>
      </c>
      <c r="R175" s="5">
        <f t="shared" ca="1" si="32"/>
        <v>4.1280661373027452E-3</v>
      </c>
    </row>
    <row r="176" spans="1:18">
      <c r="A176" s="50"/>
      <c r="B176" s="50"/>
      <c r="C176" s="50"/>
      <c r="D176" s="51">
        <f t="shared" si="33"/>
        <v>0</v>
      </c>
      <c r="E176" s="51">
        <f t="shared" si="33"/>
        <v>0</v>
      </c>
      <c r="F176" s="52">
        <f t="shared" si="34"/>
        <v>0</v>
      </c>
      <c r="G176" s="52">
        <f t="shared" si="34"/>
        <v>0</v>
      </c>
      <c r="H176" s="52">
        <f t="shared" si="35"/>
        <v>0</v>
      </c>
      <c r="I176" s="52">
        <f t="shared" si="36"/>
        <v>0</v>
      </c>
      <c r="J176" s="52">
        <f t="shared" si="37"/>
        <v>0</v>
      </c>
      <c r="K176" s="52">
        <f t="shared" si="38"/>
        <v>0</v>
      </c>
      <c r="L176" s="52">
        <f t="shared" si="39"/>
        <v>0</v>
      </c>
      <c r="M176" s="52">
        <f t="shared" ca="1" si="31"/>
        <v>-4.1280661373027452E-3</v>
      </c>
      <c r="N176" s="52">
        <f t="shared" ca="1" si="40"/>
        <v>0</v>
      </c>
      <c r="O176" s="12">
        <f t="shared" ca="1" si="41"/>
        <v>0</v>
      </c>
      <c r="P176" s="52">
        <f t="shared" ca="1" si="42"/>
        <v>0</v>
      </c>
      <c r="Q176" s="52">
        <f t="shared" ca="1" si="43"/>
        <v>0</v>
      </c>
      <c r="R176" s="5">
        <f t="shared" ca="1" si="32"/>
        <v>4.1280661373027452E-3</v>
      </c>
    </row>
    <row r="177" spans="1:18">
      <c r="A177" s="50"/>
      <c r="B177" s="50"/>
      <c r="C177" s="50"/>
      <c r="D177" s="51">
        <f t="shared" si="33"/>
        <v>0</v>
      </c>
      <c r="E177" s="51">
        <f t="shared" si="33"/>
        <v>0</v>
      </c>
      <c r="F177" s="52">
        <f t="shared" si="34"/>
        <v>0</v>
      </c>
      <c r="G177" s="52">
        <f t="shared" si="34"/>
        <v>0</v>
      </c>
      <c r="H177" s="52">
        <f t="shared" si="35"/>
        <v>0</v>
      </c>
      <c r="I177" s="52">
        <f t="shared" si="36"/>
        <v>0</v>
      </c>
      <c r="J177" s="52">
        <f t="shared" si="37"/>
        <v>0</v>
      </c>
      <c r="K177" s="52">
        <f t="shared" si="38"/>
        <v>0</v>
      </c>
      <c r="L177" s="52">
        <f t="shared" si="39"/>
        <v>0</v>
      </c>
      <c r="M177" s="52">
        <f t="shared" ca="1" si="31"/>
        <v>-4.1280661373027452E-3</v>
      </c>
      <c r="N177" s="52">
        <f t="shared" ca="1" si="40"/>
        <v>0</v>
      </c>
      <c r="O177" s="12">
        <f t="shared" ca="1" si="41"/>
        <v>0</v>
      </c>
      <c r="P177" s="52">
        <f t="shared" ca="1" si="42"/>
        <v>0</v>
      </c>
      <c r="Q177" s="52">
        <f t="shared" ca="1" si="43"/>
        <v>0</v>
      </c>
      <c r="R177" s="5">
        <f t="shared" ca="1" si="32"/>
        <v>4.1280661373027452E-3</v>
      </c>
    </row>
    <row r="178" spans="1:18">
      <c r="A178" s="50"/>
      <c r="B178" s="50"/>
      <c r="C178" s="50"/>
      <c r="D178" s="51">
        <f t="shared" si="33"/>
        <v>0</v>
      </c>
      <c r="E178" s="51">
        <f t="shared" si="33"/>
        <v>0</v>
      </c>
      <c r="F178" s="52">
        <f t="shared" si="34"/>
        <v>0</v>
      </c>
      <c r="G178" s="52">
        <f t="shared" si="34"/>
        <v>0</v>
      </c>
      <c r="H178" s="52">
        <f t="shared" si="35"/>
        <v>0</v>
      </c>
      <c r="I178" s="52">
        <f t="shared" si="36"/>
        <v>0</v>
      </c>
      <c r="J178" s="52">
        <f t="shared" si="37"/>
        <v>0</v>
      </c>
      <c r="K178" s="52">
        <f t="shared" si="38"/>
        <v>0</v>
      </c>
      <c r="L178" s="52">
        <f t="shared" si="39"/>
        <v>0</v>
      </c>
      <c r="M178" s="52">
        <f t="shared" ca="1" si="31"/>
        <v>-4.1280661373027452E-3</v>
      </c>
      <c r="N178" s="52">
        <f t="shared" ca="1" si="40"/>
        <v>0</v>
      </c>
      <c r="O178" s="12">
        <f t="shared" ca="1" si="41"/>
        <v>0</v>
      </c>
      <c r="P178" s="52">
        <f t="shared" ca="1" si="42"/>
        <v>0</v>
      </c>
      <c r="Q178" s="52">
        <f t="shared" ca="1" si="43"/>
        <v>0</v>
      </c>
      <c r="R178" s="5">
        <f t="shared" ca="1" si="32"/>
        <v>4.1280661373027452E-3</v>
      </c>
    </row>
    <row r="179" spans="1:18">
      <c r="A179" s="50"/>
      <c r="B179" s="50"/>
      <c r="C179" s="50"/>
      <c r="D179" s="51">
        <f t="shared" si="33"/>
        <v>0</v>
      </c>
      <c r="E179" s="51">
        <f t="shared" si="33"/>
        <v>0</v>
      </c>
      <c r="F179" s="52">
        <f t="shared" si="34"/>
        <v>0</v>
      </c>
      <c r="G179" s="52">
        <f t="shared" si="34"/>
        <v>0</v>
      </c>
      <c r="H179" s="52">
        <f t="shared" si="35"/>
        <v>0</v>
      </c>
      <c r="I179" s="52">
        <f t="shared" si="36"/>
        <v>0</v>
      </c>
      <c r="J179" s="52">
        <f t="shared" si="37"/>
        <v>0</v>
      </c>
      <c r="K179" s="52">
        <f t="shared" si="38"/>
        <v>0</v>
      </c>
      <c r="L179" s="52">
        <f t="shared" si="39"/>
        <v>0</v>
      </c>
      <c r="M179" s="52">
        <f t="shared" ca="1" si="31"/>
        <v>-4.1280661373027452E-3</v>
      </c>
      <c r="N179" s="52">
        <f t="shared" ca="1" si="40"/>
        <v>0</v>
      </c>
      <c r="O179" s="12">
        <f t="shared" ca="1" si="41"/>
        <v>0</v>
      </c>
      <c r="P179" s="52">
        <f t="shared" ca="1" si="42"/>
        <v>0</v>
      </c>
      <c r="Q179" s="52">
        <f t="shared" ca="1" si="43"/>
        <v>0</v>
      </c>
      <c r="R179" s="5">
        <f t="shared" ca="1" si="32"/>
        <v>4.1280661373027452E-3</v>
      </c>
    </row>
    <row r="180" spans="1:18">
      <c r="A180" s="50"/>
      <c r="B180" s="50"/>
      <c r="C180" s="50"/>
      <c r="D180" s="51">
        <f t="shared" si="33"/>
        <v>0</v>
      </c>
      <c r="E180" s="51">
        <f t="shared" si="33"/>
        <v>0</v>
      </c>
      <c r="F180" s="52">
        <f t="shared" si="34"/>
        <v>0</v>
      </c>
      <c r="G180" s="52">
        <f t="shared" si="34"/>
        <v>0</v>
      </c>
      <c r="H180" s="52">
        <f t="shared" si="35"/>
        <v>0</v>
      </c>
      <c r="I180" s="52">
        <f t="shared" si="36"/>
        <v>0</v>
      </c>
      <c r="J180" s="52">
        <f t="shared" si="37"/>
        <v>0</v>
      </c>
      <c r="K180" s="52">
        <f t="shared" si="38"/>
        <v>0</v>
      </c>
      <c r="L180" s="52">
        <f t="shared" si="39"/>
        <v>0</v>
      </c>
      <c r="M180" s="52">
        <f t="shared" ca="1" si="31"/>
        <v>-4.1280661373027452E-3</v>
      </c>
      <c r="N180" s="52">
        <f t="shared" ca="1" si="40"/>
        <v>0</v>
      </c>
      <c r="O180" s="12">
        <f t="shared" ca="1" si="41"/>
        <v>0</v>
      </c>
      <c r="P180" s="52">
        <f t="shared" ca="1" si="42"/>
        <v>0</v>
      </c>
      <c r="Q180" s="52">
        <f t="shared" ca="1" si="43"/>
        <v>0</v>
      </c>
      <c r="R180" s="5">
        <f t="shared" ca="1" si="32"/>
        <v>4.1280661373027452E-3</v>
      </c>
    </row>
    <row r="181" spans="1:18">
      <c r="A181" s="50"/>
      <c r="B181" s="50"/>
      <c r="C181" s="50"/>
      <c r="D181" s="51">
        <f t="shared" si="33"/>
        <v>0</v>
      </c>
      <c r="E181" s="51">
        <f t="shared" si="33"/>
        <v>0</v>
      </c>
      <c r="F181" s="52">
        <f t="shared" si="34"/>
        <v>0</v>
      </c>
      <c r="G181" s="52">
        <f t="shared" si="34"/>
        <v>0</v>
      </c>
      <c r="H181" s="52">
        <f t="shared" si="35"/>
        <v>0</v>
      </c>
      <c r="I181" s="52">
        <f t="shared" si="36"/>
        <v>0</v>
      </c>
      <c r="J181" s="52">
        <f t="shared" si="37"/>
        <v>0</v>
      </c>
      <c r="K181" s="52">
        <f t="shared" si="38"/>
        <v>0</v>
      </c>
      <c r="L181" s="52">
        <f t="shared" si="39"/>
        <v>0</v>
      </c>
      <c r="M181" s="52">
        <f t="shared" ca="1" si="31"/>
        <v>-4.1280661373027452E-3</v>
      </c>
      <c r="N181" s="52">
        <f t="shared" ca="1" si="40"/>
        <v>0</v>
      </c>
      <c r="O181" s="12">
        <f t="shared" ca="1" si="41"/>
        <v>0</v>
      </c>
      <c r="P181" s="52">
        <f t="shared" ca="1" si="42"/>
        <v>0</v>
      </c>
      <c r="Q181" s="52">
        <f t="shared" ca="1" si="43"/>
        <v>0</v>
      </c>
      <c r="R181" s="5">
        <f t="shared" ca="1" si="32"/>
        <v>4.1280661373027452E-3</v>
      </c>
    </row>
    <row r="182" spans="1:18">
      <c r="A182" s="50"/>
      <c r="B182" s="50"/>
      <c r="C182" s="50"/>
      <c r="D182" s="51">
        <f t="shared" si="33"/>
        <v>0</v>
      </c>
      <c r="E182" s="51">
        <f t="shared" si="33"/>
        <v>0</v>
      </c>
      <c r="F182" s="52">
        <f t="shared" si="34"/>
        <v>0</v>
      </c>
      <c r="G182" s="52">
        <f t="shared" si="34"/>
        <v>0</v>
      </c>
      <c r="H182" s="52">
        <f t="shared" si="35"/>
        <v>0</v>
      </c>
      <c r="I182" s="52">
        <f t="shared" si="36"/>
        <v>0</v>
      </c>
      <c r="J182" s="52">
        <f t="shared" si="37"/>
        <v>0</v>
      </c>
      <c r="K182" s="52">
        <f t="shared" si="38"/>
        <v>0</v>
      </c>
      <c r="L182" s="52">
        <f t="shared" si="39"/>
        <v>0</v>
      </c>
      <c r="M182" s="52">
        <f t="shared" ca="1" si="31"/>
        <v>-4.1280661373027452E-3</v>
      </c>
      <c r="N182" s="52">
        <f t="shared" ca="1" si="40"/>
        <v>0</v>
      </c>
      <c r="O182" s="12">
        <f t="shared" ca="1" si="41"/>
        <v>0</v>
      </c>
      <c r="P182" s="52">
        <f t="shared" ca="1" si="42"/>
        <v>0</v>
      </c>
      <c r="Q182" s="52">
        <f t="shared" ca="1" si="43"/>
        <v>0</v>
      </c>
      <c r="R182" s="5">
        <f t="shared" ca="1" si="32"/>
        <v>4.1280661373027452E-3</v>
      </c>
    </row>
    <row r="183" spans="1:18">
      <c r="A183" s="50"/>
      <c r="B183" s="50"/>
      <c r="C183" s="50"/>
      <c r="D183" s="51">
        <f t="shared" si="33"/>
        <v>0</v>
      </c>
      <c r="E183" s="51">
        <f t="shared" si="33"/>
        <v>0</v>
      </c>
      <c r="F183" s="52">
        <f t="shared" si="34"/>
        <v>0</v>
      </c>
      <c r="G183" s="52">
        <f t="shared" si="34"/>
        <v>0</v>
      </c>
      <c r="H183" s="52">
        <f t="shared" si="35"/>
        <v>0</v>
      </c>
      <c r="I183" s="52">
        <f t="shared" si="36"/>
        <v>0</v>
      </c>
      <c r="J183" s="52">
        <f t="shared" si="37"/>
        <v>0</v>
      </c>
      <c r="K183" s="52">
        <f t="shared" si="38"/>
        <v>0</v>
      </c>
      <c r="L183" s="52">
        <f t="shared" si="39"/>
        <v>0</v>
      </c>
      <c r="M183" s="52">
        <f t="shared" ca="1" si="31"/>
        <v>-4.1280661373027452E-3</v>
      </c>
      <c r="N183" s="52">
        <f t="shared" ca="1" si="40"/>
        <v>0</v>
      </c>
      <c r="O183" s="12">
        <f t="shared" ca="1" si="41"/>
        <v>0</v>
      </c>
      <c r="P183" s="52">
        <f t="shared" ca="1" si="42"/>
        <v>0</v>
      </c>
      <c r="Q183" s="52">
        <f t="shared" ca="1" si="43"/>
        <v>0</v>
      </c>
      <c r="R183" s="5">
        <f t="shared" ca="1" si="32"/>
        <v>4.1280661373027452E-3</v>
      </c>
    </row>
    <row r="184" spans="1:18">
      <c r="A184" s="50"/>
      <c r="B184" s="50"/>
      <c r="C184" s="50"/>
      <c r="D184" s="51">
        <f t="shared" si="33"/>
        <v>0</v>
      </c>
      <c r="E184" s="51">
        <f t="shared" si="33"/>
        <v>0</v>
      </c>
      <c r="F184" s="52">
        <f t="shared" si="34"/>
        <v>0</v>
      </c>
      <c r="G184" s="52">
        <f t="shared" si="34"/>
        <v>0</v>
      </c>
      <c r="H184" s="52">
        <f t="shared" si="35"/>
        <v>0</v>
      </c>
      <c r="I184" s="52">
        <f t="shared" si="36"/>
        <v>0</v>
      </c>
      <c r="J184" s="52">
        <f t="shared" si="37"/>
        <v>0</v>
      </c>
      <c r="K184" s="52">
        <f t="shared" si="38"/>
        <v>0</v>
      </c>
      <c r="L184" s="52">
        <f t="shared" si="39"/>
        <v>0</v>
      </c>
      <c r="M184" s="52">
        <f t="shared" ca="1" si="31"/>
        <v>-4.1280661373027452E-3</v>
      </c>
      <c r="N184" s="52">
        <f t="shared" ca="1" si="40"/>
        <v>0</v>
      </c>
      <c r="O184" s="12">
        <f t="shared" ca="1" si="41"/>
        <v>0</v>
      </c>
      <c r="P184" s="52">
        <f t="shared" ca="1" si="42"/>
        <v>0</v>
      </c>
      <c r="Q184" s="52">
        <f t="shared" ca="1" si="43"/>
        <v>0</v>
      </c>
      <c r="R184" s="5">
        <f t="shared" ca="1" si="32"/>
        <v>4.1280661373027452E-3</v>
      </c>
    </row>
    <row r="185" spans="1:18">
      <c r="A185" s="50"/>
      <c r="B185" s="50"/>
      <c r="C185" s="50"/>
      <c r="D185" s="51">
        <f t="shared" si="33"/>
        <v>0</v>
      </c>
      <c r="E185" s="51">
        <f t="shared" si="33"/>
        <v>0</v>
      </c>
      <c r="F185" s="52">
        <f t="shared" si="34"/>
        <v>0</v>
      </c>
      <c r="G185" s="52">
        <f t="shared" si="34"/>
        <v>0</v>
      </c>
      <c r="H185" s="52">
        <f t="shared" si="35"/>
        <v>0</v>
      </c>
      <c r="I185" s="52">
        <f t="shared" si="36"/>
        <v>0</v>
      </c>
      <c r="J185" s="52">
        <f t="shared" si="37"/>
        <v>0</v>
      </c>
      <c r="K185" s="52">
        <f t="shared" si="38"/>
        <v>0</v>
      </c>
      <c r="L185" s="52">
        <f t="shared" si="39"/>
        <v>0</v>
      </c>
      <c r="M185" s="52">
        <f t="shared" ca="1" si="31"/>
        <v>-4.1280661373027452E-3</v>
      </c>
      <c r="N185" s="52">
        <f t="shared" ca="1" si="40"/>
        <v>0</v>
      </c>
      <c r="O185" s="12">
        <f t="shared" ca="1" si="41"/>
        <v>0</v>
      </c>
      <c r="P185" s="52">
        <f t="shared" ca="1" si="42"/>
        <v>0</v>
      </c>
      <c r="Q185" s="52">
        <f t="shared" ca="1" si="43"/>
        <v>0</v>
      </c>
      <c r="R185" s="5">
        <f t="shared" ca="1" si="32"/>
        <v>4.1280661373027452E-3</v>
      </c>
    </row>
    <row r="186" spans="1:18">
      <c r="A186" s="50"/>
      <c r="B186" s="50"/>
      <c r="C186" s="50"/>
      <c r="D186" s="51">
        <f t="shared" si="33"/>
        <v>0</v>
      </c>
      <c r="E186" s="51">
        <f t="shared" si="33"/>
        <v>0</v>
      </c>
      <c r="F186" s="52">
        <f t="shared" si="34"/>
        <v>0</v>
      </c>
      <c r="G186" s="52">
        <f t="shared" si="34"/>
        <v>0</v>
      </c>
      <c r="H186" s="52">
        <f t="shared" si="35"/>
        <v>0</v>
      </c>
      <c r="I186" s="52">
        <f t="shared" si="36"/>
        <v>0</v>
      </c>
      <c r="J186" s="52">
        <f t="shared" si="37"/>
        <v>0</v>
      </c>
      <c r="K186" s="52">
        <f t="shared" si="38"/>
        <v>0</v>
      </c>
      <c r="L186" s="52">
        <f t="shared" si="39"/>
        <v>0</v>
      </c>
      <c r="M186" s="52">
        <f t="shared" ca="1" si="31"/>
        <v>-4.1280661373027452E-3</v>
      </c>
      <c r="N186" s="52">
        <f t="shared" ca="1" si="40"/>
        <v>0</v>
      </c>
      <c r="O186" s="12">
        <f t="shared" ca="1" si="41"/>
        <v>0</v>
      </c>
      <c r="P186" s="52">
        <f t="shared" ca="1" si="42"/>
        <v>0</v>
      </c>
      <c r="Q186" s="52">
        <f t="shared" ca="1" si="43"/>
        <v>0</v>
      </c>
      <c r="R186" s="5">
        <f t="shared" ca="1" si="32"/>
        <v>4.1280661373027452E-3</v>
      </c>
    </row>
    <row r="187" spans="1:18">
      <c r="A187" s="50"/>
      <c r="B187" s="50"/>
      <c r="C187" s="50"/>
      <c r="D187" s="51">
        <f t="shared" si="33"/>
        <v>0</v>
      </c>
      <c r="E187" s="51">
        <f t="shared" si="33"/>
        <v>0</v>
      </c>
      <c r="F187" s="52">
        <f t="shared" si="34"/>
        <v>0</v>
      </c>
      <c r="G187" s="52">
        <f t="shared" si="34"/>
        <v>0</v>
      </c>
      <c r="H187" s="52">
        <f t="shared" si="35"/>
        <v>0</v>
      </c>
      <c r="I187" s="52">
        <f t="shared" si="36"/>
        <v>0</v>
      </c>
      <c r="J187" s="52">
        <f t="shared" si="37"/>
        <v>0</v>
      </c>
      <c r="K187" s="52">
        <f t="shared" si="38"/>
        <v>0</v>
      </c>
      <c r="L187" s="52">
        <f t="shared" si="39"/>
        <v>0</v>
      </c>
      <c r="M187" s="52">
        <f t="shared" ca="1" si="31"/>
        <v>-4.1280661373027452E-3</v>
      </c>
      <c r="N187" s="52">
        <f t="shared" ca="1" si="40"/>
        <v>0</v>
      </c>
      <c r="O187" s="12">
        <f t="shared" ca="1" si="41"/>
        <v>0</v>
      </c>
      <c r="P187" s="52">
        <f t="shared" ca="1" si="42"/>
        <v>0</v>
      </c>
      <c r="Q187" s="52">
        <f t="shared" ca="1" si="43"/>
        <v>0</v>
      </c>
      <c r="R187" s="5">
        <f t="shared" ca="1" si="32"/>
        <v>4.1280661373027452E-3</v>
      </c>
    </row>
    <row r="188" spans="1:18">
      <c r="A188" s="50"/>
      <c r="B188" s="50"/>
      <c r="C188" s="50"/>
      <c r="D188" s="51">
        <f t="shared" si="33"/>
        <v>0</v>
      </c>
      <c r="E188" s="51">
        <f t="shared" si="33"/>
        <v>0</v>
      </c>
      <c r="F188" s="52">
        <f t="shared" si="34"/>
        <v>0</v>
      </c>
      <c r="G188" s="52">
        <f t="shared" si="34"/>
        <v>0</v>
      </c>
      <c r="H188" s="52">
        <f t="shared" si="35"/>
        <v>0</v>
      </c>
      <c r="I188" s="52">
        <f t="shared" si="36"/>
        <v>0</v>
      </c>
      <c r="J188" s="52">
        <f t="shared" si="37"/>
        <v>0</v>
      </c>
      <c r="K188" s="52">
        <f t="shared" si="38"/>
        <v>0</v>
      </c>
      <c r="L188" s="52">
        <f t="shared" si="39"/>
        <v>0</v>
      </c>
      <c r="M188" s="52">
        <f t="shared" ca="1" si="31"/>
        <v>-4.1280661373027452E-3</v>
      </c>
      <c r="N188" s="52">
        <f t="shared" ca="1" si="40"/>
        <v>0</v>
      </c>
      <c r="O188" s="12">
        <f t="shared" ca="1" si="41"/>
        <v>0</v>
      </c>
      <c r="P188" s="52">
        <f t="shared" ca="1" si="42"/>
        <v>0</v>
      </c>
      <c r="Q188" s="52">
        <f t="shared" ca="1" si="43"/>
        <v>0</v>
      </c>
      <c r="R188" s="5">
        <f t="shared" ca="1" si="32"/>
        <v>4.1280661373027452E-3</v>
      </c>
    </row>
    <row r="189" spans="1:18">
      <c r="A189" s="50"/>
      <c r="B189" s="50"/>
      <c r="C189" s="50"/>
      <c r="D189" s="51">
        <f t="shared" si="33"/>
        <v>0</v>
      </c>
      <c r="E189" s="51">
        <f t="shared" si="33"/>
        <v>0</v>
      </c>
      <c r="F189" s="52">
        <f t="shared" si="34"/>
        <v>0</v>
      </c>
      <c r="G189" s="52">
        <f t="shared" si="34"/>
        <v>0</v>
      </c>
      <c r="H189" s="52">
        <f t="shared" si="35"/>
        <v>0</v>
      </c>
      <c r="I189" s="52">
        <f t="shared" si="36"/>
        <v>0</v>
      </c>
      <c r="J189" s="52">
        <f t="shared" si="37"/>
        <v>0</v>
      </c>
      <c r="K189" s="52">
        <f t="shared" si="38"/>
        <v>0</v>
      </c>
      <c r="L189" s="52">
        <f t="shared" si="39"/>
        <v>0</v>
      </c>
      <c r="M189" s="52">
        <f t="shared" ca="1" si="31"/>
        <v>-4.1280661373027452E-3</v>
      </c>
      <c r="N189" s="52">
        <f t="shared" ca="1" si="40"/>
        <v>0</v>
      </c>
      <c r="O189" s="12">
        <f t="shared" ca="1" si="41"/>
        <v>0</v>
      </c>
      <c r="P189" s="52">
        <f t="shared" ca="1" si="42"/>
        <v>0</v>
      </c>
      <c r="Q189" s="52">
        <f t="shared" ca="1" si="43"/>
        <v>0</v>
      </c>
      <c r="R189" s="5">
        <f t="shared" ca="1" si="32"/>
        <v>4.1280661373027452E-3</v>
      </c>
    </row>
    <row r="190" spans="1:18">
      <c r="A190" s="50"/>
      <c r="B190" s="50"/>
      <c r="C190" s="50"/>
      <c r="D190" s="51">
        <f t="shared" si="33"/>
        <v>0</v>
      </c>
      <c r="E190" s="51">
        <f t="shared" si="33"/>
        <v>0</v>
      </c>
      <c r="F190" s="52">
        <f t="shared" si="34"/>
        <v>0</v>
      </c>
      <c r="G190" s="52">
        <f t="shared" si="34"/>
        <v>0</v>
      </c>
      <c r="H190" s="52">
        <f t="shared" si="35"/>
        <v>0</v>
      </c>
      <c r="I190" s="52">
        <f t="shared" si="36"/>
        <v>0</v>
      </c>
      <c r="J190" s="52">
        <f t="shared" si="37"/>
        <v>0</v>
      </c>
      <c r="K190" s="52">
        <f t="shared" si="38"/>
        <v>0</v>
      </c>
      <c r="L190" s="52">
        <f t="shared" si="39"/>
        <v>0</v>
      </c>
      <c r="M190" s="52">
        <f t="shared" ca="1" si="31"/>
        <v>-4.1280661373027452E-3</v>
      </c>
      <c r="N190" s="52">
        <f t="shared" ca="1" si="40"/>
        <v>0</v>
      </c>
      <c r="O190" s="12">
        <f t="shared" ca="1" si="41"/>
        <v>0</v>
      </c>
      <c r="P190" s="52">
        <f t="shared" ca="1" si="42"/>
        <v>0</v>
      </c>
      <c r="Q190" s="52">
        <f t="shared" ca="1" si="43"/>
        <v>0</v>
      </c>
      <c r="R190" s="5">
        <f t="shared" ca="1" si="32"/>
        <v>4.1280661373027452E-3</v>
      </c>
    </row>
    <row r="191" spans="1:18">
      <c r="A191" s="50"/>
      <c r="B191" s="50"/>
      <c r="C191" s="50"/>
      <c r="D191" s="51">
        <f t="shared" si="33"/>
        <v>0</v>
      </c>
      <c r="E191" s="51">
        <f t="shared" si="33"/>
        <v>0</v>
      </c>
      <c r="F191" s="52">
        <f t="shared" si="34"/>
        <v>0</v>
      </c>
      <c r="G191" s="52">
        <f t="shared" si="34"/>
        <v>0</v>
      </c>
      <c r="H191" s="52">
        <f t="shared" si="35"/>
        <v>0</v>
      </c>
      <c r="I191" s="52">
        <f t="shared" si="36"/>
        <v>0</v>
      </c>
      <c r="J191" s="52">
        <f t="shared" si="37"/>
        <v>0</v>
      </c>
      <c r="K191" s="52">
        <f t="shared" si="38"/>
        <v>0</v>
      </c>
      <c r="L191" s="52">
        <f t="shared" si="39"/>
        <v>0</v>
      </c>
      <c r="M191" s="52">
        <f t="shared" ca="1" si="31"/>
        <v>-4.1280661373027452E-3</v>
      </c>
      <c r="N191" s="52">
        <f t="shared" ca="1" si="40"/>
        <v>0</v>
      </c>
      <c r="O191" s="12">
        <f t="shared" ca="1" si="41"/>
        <v>0</v>
      </c>
      <c r="P191" s="52">
        <f t="shared" ca="1" si="42"/>
        <v>0</v>
      </c>
      <c r="Q191" s="52">
        <f t="shared" ca="1" si="43"/>
        <v>0</v>
      </c>
      <c r="R191" s="5">
        <f t="shared" ca="1" si="32"/>
        <v>4.1280661373027452E-3</v>
      </c>
    </row>
    <row r="192" spans="1:18">
      <c r="A192" s="50"/>
      <c r="B192" s="50"/>
      <c r="C192" s="50"/>
      <c r="D192" s="51">
        <f t="shared" si="33"/>
        <v>0</v>
      </c>
      <c r="E192" s="51">
        <f t="shared" si="33"/>
        <v>0</v>
      </c>
      <c r="F192" s="52">
        <f t="shared" si="34"/>
        <v>0</v>
      </c>
      <c r="G192" s="52">
        <f t="shared" si="34"/>
        <v>0</v>
      </c>
      <c r="H192" s="52">
        <f t="shared" si="35"/>
        <v>0</v>
      </c>
      <c r="I192" s="52">
        <f t="shared" si="36"/>
        <v>0</v>
      </c>
      <c r="J192" s="52">
        <f t="shared" si="37"/>
        <v>0</v>
      </c>
      <c r="K192" s="52">
        <f t="shared" si="38"/>
        <v>0</v>
      </c>
      <c r="L192" s="52">
        <f t="shared" si="39"/>
        <v>0</v>
      </c>
      <c r="M192" s="52">
        <f t="shared" ca="1" si="31"/>
        <v>-4.1280661373027452E-3</v>
      </c>
      <c r="N192" s="52">
        <f t="shared" ca="1" si="40"/>
        <v>0</v>
      </c>
      <c r="O192" s="12">
        <f t="shared" ca="1" si="41"/>
        <v>0</v>
      </c>
      <c r="P192" s="52">
        <f t="shared" ca="1" si="42"/>
        <v>0</v>
      </c>
      <c r="Q192" s="52">
        <f t="shared" ca="1" si="43"/>
        <v>0</v>
      </c>
      <c r="R192" s="5">
        <f t="shared" ca="1" si="32"/>
        <v>4.1280661373027452E-3</v>
      </c>
    </row>
    <row r="193" spans="1:18">
      <c r="A193" s="50"/>
      <c r="B193" s="50"/>
      <c r="C193" s="50"/>
      <c r="D193" s="51">
        <f t="shared" si="33"/>
        <v>0</v>
      </c>
      <c r="E193" s="51">
        <f t="shared" si="33"/>
        <v>0</v>
      </c>
      <c r="F193" s="52">
        <f t="shared" si="34"/>
        <v>0</v>
      </c>
      <c r="G193" s="52">
        <f t="shared" si="34"/>
        <v>0</v>
      </c>
      <c r="H193" s="52">
        <f t="shared" si="35"/>
        <v>0</v>
      </c>
      <c r="I193" s="52">
        <f t="shared" si="36"/>
        <v>0</v>
      </c>
      <c r="J193" s="52">
        <f t="shared" si="37"/>
        <v>0</v>
      </c>
      <c r="K193" s="52">
        <f t="shared" si="38"/>
        <v>0</v>
      </c>
      <c r="L193" s="52">
        <f t="shared" si="39"/>
        <v>0</v>
      </c>
      <c r="M193" s="52">
        <f t="shared" ca="1" si="31"/>
        <v>-4.1280661373027452E-3</v>
      </c>
      <c r="N193" s="52">
        <f t="shared" ca="1" si="40"/>
        <v>0</v>
      </c>
      <c r="O193" s="12">
        <f t="shared" ca="1" si="41"/>
        <v>0</v>
      </c>
      <c r="P193" s="52">
        <f t="shared" ca="1" si="42"/>
        <v>0</v>
      </c>
      <c r="Q193" s="52">
        <f t="shared" ca="1" si="43"/>
        <v>0</v>
      </c>
      <c r="R193" s="5">
        <f t="shared" ca="1" si="32"/>
        <v>4.1280661373027452E-3</v>
      </c>
    </row>
    <row r="194" spans="1:18">
      <c r="A194" s="50"/>
      <c r="B194" s="50"/>
      <c r="C194" s="50"/>
      <c r="D194" s="51">
        <f t="shared" si="33"/>
        <v>0</v>
      </c>
      <c r="E194" s="51">
        <f t="shared" si="33"/>
        <v>0</v>
      </c>
      <c r="F194" s="52">
        <f t="shared" si="34"/>
        <v>0</v>
      </c>
      <c r="G194" s="52">
        <f t="shared" si="34"/>
        <v>0</v>
      </c>
      <c r="H194" s="52">
        <f t="shared" si="35"/>
        <v>0</v>
      </c>
      <c r="I194" s="52">
        <f t="shared" si="36"/>
        <v>0</v>
      </c>
      <c r="J194" s="52">
        <f t="shared" si="37"/>
        <v>0</v>
      </c>
      <c r="K194" s="52">
        <f t="shared" si="38"/>
        <v>0</v>
      </c>
      <c r="L194" s="52">
        <f t="shared" si="39"/>
        <v>0</v>
      </c>
      <c r="M194" s="52">
        <f t="shared" ca="1" si="31"/>
        <v>-4.1280661373027452E-3</v>
      </c>
      <c r="N194" s="52">
        <f t="shared" ca="1" si="40"/>
        <v>0</v>
      </c>
      <c r="O194" s="12">
        <f t="shared" ca="1" si="41"/>
        <v>0</v>
      </c>
      <c r="P194" s="52">
        <f t="shared" ca="1" si="42"/>
        <v>0</v>
      </c>
      <c r="Q194" s="52">
        <f t="shared" ca="1" si="43"/>
        <v>0</v>
      </c>
      <c r="R194" s="5">
        <f t="shared" ca="1" si="32"/>
        <v>4.1280661373027452E-3</v>
      </c>
    </row>
    <row r="195" spans="1:18">
      <c r="A195" s="50"/>
      <c r="B195" s="50"/>
      <c r="C195" s="50"/>
      <c r="D195" s="51">
        <f t="shared" si="33"/>
        <v>0</v>
      </c>
      <c r="E195" s="51">
        <f t="shared" si="33"/>
        <v>0</v>
      </c>
      <c r="F195" s="52">
        <f t="shared" si="34"/>
        <v>0</v>
      </c>
      <c r="G195" s="52">
        <f t="shared" si="34"/>
        <v>0</v>
      </c>
      <c r="H195" s="52">
        <f t="shared" si="35"/>
        <v>0</v>
      </c>
      <c r="I195" s="52">
        <f t="shared" si="36"/>
        <v>0</v>
      </c>
      <c r="J195" s="52">
        <f t="shared" si="37"/>
        <v>0</v>
      </c>
      <c r="K195" s="52">
        <f t="shared" si="38"/>
        <v>0</v>
      </c>
      <c r="L195" s="52">
        <f t="shared" si="39"/>
        <v>0</v>
      </c>
      <c r="M195" s="52">
        <f t="shared" ca="1" si="31"/>
        <v>-4.1280661373027452E-3</v>
      </c>
      <c r="N195" s="52">
        <f t="shared" ca="1" si="40"/>
        <v>0</v>
      </c>
      <c r="O195" s="12">
        <f t="shared" ca="1" si="41"/>
        <v>0</v>
      </c>
      <c r="P195" s="52">
        <f t="shared" ca="1" si="42"/>
        <v>0</v>
      </c>
      <c r="Q195" s="52">
        <f t="shared" ca="1" si="43"/>
        <v>0</v>
      </c>
      <c r="R195" s="5">
        <f t="shared" ca="1" si="32"/>
        <v>4.1280661373027452E-3</v>
      </c>
    </row>
    <row r="196" spans="1:18">
      <c r="A196" s="50"/>
      <c r="B196" s="50"/>
      <c r="C196" s="50"/>
      <c r="D196" s="51">
        <f t="shared" si="33"/>
        <v>0</v>
      </c>
      <c r="E196" s="51">
        <f t="shared" si="33"/>
        <v>0</v>
      </c>
      <c r="F196" s="52">
        <f t="shared" si="34"/>
        <v>0</v>
      </c>
      <c r="G196" s="52">
        <f t="shared" si="34"/>
        <v>0</v>
      </c>
      <c r="H196" s="52">
        <f t="shared" si="35"/>
        <v>0</v>
      </c>
      <c r="I196" s="52">
        <f t="shared" si="36"/>
        <v>0</v>
      </c>
      <c r="J196" s="52">
        <f t="shared" si="37"/>
        <v>0</v>
      </c>
      <c r="K196" s="52">
        <f t="shared" si="38"/>
        <v>0</v>
      </c>
      <c r="L196" s="52">
        <f t="shared" si="39"/>
        <v>0</v>
      </c>
      <c r="M196" s="52">
        <f t="shared" ca="1" si="31"/>
        <v>-4.1280661373027452E-3</v>
      </c>
      <c r="N196" s="52">
        <f t="shared" ca="1" si="40"/>
        <v>0</v>
      </c>
      <c r="O196" s="12">
        <f t="shared" ca="1" si="41"/>
        <v>0</v>
      </c>
      <c r="P196" s="52">
        <f t="shared" ca="1" si="42"/>
        <v>0</v>
      </c>
      <c r="Q196" s="52">
        <f t="shared" ca="1" si="43"/>
        <v>0</v>
      </c>
      <c r="R196" s="5">
        <f t="shared" ca="1" si="32"/>
        <v>4.1280661373027452E-3</v>
      </c>
    </row>
    <row r="197" spans="1:18">
      <c r="A197" s="50"/>
      <c r="B197" s="50"/>
      <c r="C197" s="50"/>
      <c r="D197" s="51">
        <f t="shared" si="33"/>
        <v>0</v>
      </c>
      <c r="E197" s="51">
        <f t="shared" si="33"/>
        <v>0</v>
      </c>
      <c r="F197" s="52">
        <f t="shared" si="34"/>
        <v>0</v>
      </c>
      <c r="G197" s="52">
        <f t="shared" si="34"/>
        <v>0</v>
      </c>
      <c r="H197" s="52">
        <f t="shared" si="35"/>
        <v>0</v>
      </c>
      <c r="I197" s="52">
        <f t="shared" si="36"/>
        <v>0</v>
      </c>
      <c r="J197" s="52">
        <f t="shared" si="37"/>
        <v>0</v>
      </c>
      <c r="K197" s="52">
        <f t="shared" si="38"/>
        <v>0</v>
      </c>
      <c r="L197" s="52">
        <f t="shared" si="39"/>
        <v>0</v>
      </c>
      <c r="M197" s="52">
        <f t="shared" ca="1" si="31"/>
        <v>-4.1280661373027452E-3</v>
      </c>
      <c r="N197" s="52">
        <f t="shared" ca="1" si="40"/>
        <v>0</v>
      </c>
      <c r="O197" s="12">
        <f t="shared" ca="1" si="41"/>
        <v>0</v>
      </c>
      <c r="P197" s="52">
        <f t="shared" ca="1" si="42"/>
        <v>0</v>
      </c>
      <c r="Q197" s="52">
        <f t="shared" ca="1" si="43"/>
        <v>0</v>
      </c>
      <c r="R197" s="5">
        <f t="shared" ca="1" si="32"/>
        <v>4.1280661373027452E-3</v>
      </c>
    </row>
    <row r="198" spans="1:18">
      <c r="A198" s="50"/>
      <c r="B198" s="50"/>
      <c r="C198" s="50"/>
      <c r="D198" s="51">
        <f t="shared" si="33"/>
        <v>0</v>
      </c>
      <c r="E198" s="51">
        <f t="shared" si="33"/>
        <v>0</v>
      </c>
      <c r="F198" s="52">
        <f t="shared" si="34"/>
        <v>0</v>
      </c>
      <c r="G198" s="52">
        <f t="shared" si="34"/>
        <v>0</v>
      </c>
      <c r="H198" s="52">
        <f t="shared" si="35"/>
        <v>0</v>
      </c>
      <c r="I198" s="52">
        <f t="shared" si="36"/>
        <v>0</v>
      </c>
      <c r="J198" s="52">
        <f t="shared" si="37"/>
        <v>0</v>
      </c>
      <c r="K198" s="52">
        <f t="shared" si="38"/>
        <v>0</v>
      </c>
      <c r="L198" s="52">
        <f t="shared" si="39"/>
        <v>0</v>
      </c>
      <c r="M198" s="52">
        <f t="shared" ca="1" si="31"/>
        <v>-4.1280661373027452E-3</v>
      </c>
      <c r="N198" s="52">
        <f t="shared" ca="1" si="40"/>
        <v>0</v>
      </c>
      <c r="O198" s="12">
        <f t="shared" ca="1" si="41"/>
        <v>0</v>
      </c>
      <c r="P198" s="52">
        <f t="shared" ca="1" si="42"/>
        <v>0</v>
      </c>
      <c r="Q198" s="52">
        <f t="shared" ca="1" si="43"/>
        <v>0</v>
      </c>
      <c r="R198" s="5">
        <f t="shared" ca="1" si="32"/>
        <v>4.1280661373027452E-3</v>
      </c>
    </row>
    <row r="199" spans="1:18">
      <c r="A199" s="50"/>
      <c r="B199" s="50"/>
      <c r="C199" s="50"/>
      <c r="D199" s="51">
        <f t="shared" si="33"/>
        <v>0</v>
      </c>
      <c r="E199" s="51">
        <f t="shared" si="33"/>
        <v>0</v>
      </c>
      <c r="F199" s="52">
        <f t="shared" si="34"/>
        <v>0</v>
      </c>
      <c r="G199" s="52">
        <f t="shared" si="34"/>
        <v>0</v>
      </c>
      <c r="H199" s="52">
        <f t="shared" si="35"/>
        <v>0</v>
      </c>
      <c r="I199" s="52">
        <f t="shared" si="36"/>
        <v>0</v>
      </c>
      <c r="J199" s="52">
        <f t="shared" si="37"/>
        <v>0</v>
      </c>
      <c r="K199" s="52">
        <f t="shared" si="38"/>
        <v>0</v>
      </c>
      <c r="L199" s="52">
        <f t="shared" si="39"/>
        <v>0</v>
      </c>
      <c r="M199" s="52">
        <f t="shared" ca="1" si="31"/>
        <v>-4.1280661373027452E-3</v>
      </c>
      <c r="N199" s="52">
        <f t="shared" ca="1" si="40"/>
        <v>0</v>
      </c>
      <c r="O199" s="12">
        <f t="shared" ca="1" si="41"/>
        <v>0</v>
      </c>
      <c r="P199" s="52">
        <f t="shared" ca="1" si="42"/>
        <v>0</v>
      </c>
      <c r="Q199" s="52">
        <f t="shared" ca="1" si="43"/>
        <v>0</v>
      </c>
      <c r="R199" s="5">
        <f t="shared" ca="1" si="32"/>
        <v>4.1280661373027452E-3</v>
      </c>
    </row>
    <row r="200" spans="1:18">
      <c r="A200" s="50"/>
      <c r="B200" s="50"/>
      <c r="C200" s="50"/>
      <c r="D200" s="51">
        <f t="shared" si="33"/>
        <v>0</v>
      </c>
      <c r="E200" s="51">
        <f t="shared" si="33"/>
        <v>0</v>
      </c>
      <c r="F200" s="52">
        <f t="shared" si="34"/>
        <v>0</v>
      </c>
      <c r="G200" s="52">
        <f t="shared" si="34"/>
        <v>0</v>
      </c>
      <c r="H200" s="52">
        <f t="shared" si="35"/>
        <v>0</v>
      </c>
      <c r="I200" s="52">
        <f t="shared" si="36"/>
        <v>0</v>
      </c>
      <c r="J200" s="52">
        <f t="shared" si="37"/>
        <v>0</v>
      </c>
      <c r="K200" s="52">
        <f t="shared" si="38"/>
        <v>0</v>
      </c>
      <c r="L200" s="52">
        <f t="shared" si="39"/>
        <v>0</v>
      </c>
      <c r="M200" s="52">
        <f t="shared" ca="1" si="31"/>
        <v>-4.1280661373027452E-3</v>
      </c>
      <c r="N200" s="52">
        <f t="shared" ca="1" si="40"/>
        <v>0</v>
      </c>
      <c r="O200" s="12">
        <f t="shared" ca="1" si="41"/>
        <v>0</v>
      </c>
      <c r="P200" s="52">
        <f t="shared" ca="1" si="42"/>
        <v>0</v>
      </c>
      <c r="Q200" s="52">
        <f t="shared" ca="1" si="43"/>
        <v>0</v>
      </c>
      <c r="R200" s="5">
        <f t="shared" ca="1" si="32"/>
        <v>4.1280661373027452E-3</v>
      </c>
    </row>
    <row r="201" spans="1:18">
      <c r="A201" s="50"/>
      <c r="B201" s="50"/>
      <c r="C201" s="50"/>
      <c r="D201" s="51">
        <f t="shared" si="33"/>
        <v>0</v>
      </c>
      <c r="E201" s="51">
        <f t="shared" si="33"/>
        <v>0</v>
      </c>
      <c r="F201" s="52">
        <f t="shared" si="34"/>
        <v>0</v>
      </c>
      <c r="G201" s="52">
        <f t="shared" si="34"/>
        <v>0</v>
      </c>
      <c r="H201" s="52">
        <f t="shared" si="35"/>
        <v>0</v>
      </c>
      <c r="I201" s="52">
        <f t="shared" si="36"/>
        <v>0</v>
      </c>
      <c r="J201" s="52">
        <f t="shared" si="37"/>
        <v>0</v>
      </c>
      <c r="K201" s="52">
        <f t="shared" si="38"/>
        <v>0</v>
      </c>
      <c r="L201" s="52">
        <f t="shared" si="39"/>
        <v>0</v>
      </c>
      <c r="M201" s="52">
        <f t="shared" ca="1" si="31"/>
        <v>-4.1280661373027452E-3</v>
      </c>
      <c r="N201" s="52">
        <f t="shared" ca="1" si="40"/>
        <v>0</v>
      </c>
      <c r="O201" s="12">
        <f t="shared" ca="1" si="41"/>
        <v>0</v>
      </c>
      <c r="P201" s="52">
        <f t="shared" ca="1" si="42"/>
        <v>0</v>
      </c>
      <c r="Q201" s="52">
        <f t="shared" ca="1" si="43"/>
        <v>0</v>
      </c>
      <c r="R201" s="5">
        <f t="shared" ca="1" si="32"/>
        <v>4.1280661373027452E-3</v>
      </c>
    </row>
    <row r="202" spans="1:18">
      <c r="A202" s="50"/>
      <c r="B202" s="50"/>
      <c r="C202" s="50"/>
      <c r="D202" s="51">
        <f t="shared" si="33"/>
        <v>0</v>
      </c>
      <c r="E202" s="51">
        <f t="shared" si="33"/>
        <v>0</v>
      </c>
      <c r="F202" s="52">
        <f t="shared" si="34"/>
        <v>0</v>
      </c>
      <c r="G202" s="52">
        <f t="shared" si="34"/>
        <v>0</v>
      </c>
      <c r="H202" s="52">
        <f t="shared" si="35"/>
        <v>0</v>
      </c>
      <c r="I202" s="52">
        <f t="shared" si="36"/>
        <v>0</v>
      </c>
      <c r="J202" s="52">
        <f t="shared" si="37"/>
        <v>0</v>
      </c>
      <c r="K202" s="52">
        <f t="shared" si="38"/>
        <v>0</v>
      </c>
      <c r="L202" s="52">
        <f t="shared" si="39"/>
        <v>0</v>
      </c>
      <c r="M202" s="52">
        <f t="shared" ca="1" si="31"/>
        <v>-4.1280661373027452E-3</v>
      </c>
      <c r="N202" s="52">
        <f t="shared" ca="1" si="40"/>
        <v>0</v>
      </c>
      <c r="O202" s="12">
        <f t="shared" ca="1" si="41"/>
        <v>0</v>
      </c>
      <c r="P202" s="52">
        <f t="shared" ca="1" si="42"/>
        <v>0</v>
      </c>
      <c r="Q202" s="52">
        <f t="shared" ca="1" si="43"/>
        <v>0</v>
      </c>
      <c r="R202" s="5">
        <f t="shared" ca="1" si="32"/>
        <v>4.1280661373027452E-3</v>
      </c>
    </row>
    <row r="203" spans="1:18">
      <c r="A203" s="50"/>
      <c r="B203" s="50"/>
      <c r="C203" s="50"/>
      <c r="D203" s="51">
        <f t="shared" si="33"/>
        <v>0</v>
      </c>
      <c r="E203" s="51">
        <f t="shared" si="33"/>
        <v>0</v>
      </c>
      <c r="F203" s="52">
        <f t="shared" si="34"/>
        <v>0</v>
      </c>
      <c r="G203" s="52">
        <f t="shared" si="34"/>
        <v>0</v>
      </c>
      <c r="H203" s="52">
        <f t="shared" si="35"/>
        <v>0</v>
      </c>
      <c r="I203" s="52">
        <f t="shared" si="36"/>
        <v>0</v>
      </c>
      <c r="J203" s="52">
        <f t="shared" si="37"/>
        <v>0</v>
      </c>
      <c r="K203" s="52">
        <f t="shared" si="38"/>
        <v>0</v>
      </c>
      <c r="L203" s="52">
        <f t="shared" si="39"/>
        <v>0</v>
      </c>
      <c r="M203" s="52">
        <f t="shared" ca="1" si="31"/>
        <v>-4.1280661373027452E-3</v>
      </c>
      <c r="N203" s="52">
        <f t="shared" ca="1" si="40"/>
        <v>0</v>
      </c>
      <c r="O203" s="12">
        <f t="shared" ca="1" si="41"/>
        <v>0</v>
      </c>
      <c r="P203" s="52">
        <f t="shared" ca="1" si="42"/>
        <v>0</v>
      </c>
      <c r="Q203" s="52">
        <f t="shared" ca="1" si="43"/>
        <v>0</v>
      </c>
      <c r="R203" s="5">
        <f t="shared" ca="1" si="32"/>
        <v>4.1280661373027452E-3</v>
      </c>
    </row>
    <row r="204" spans="1:18">
      <c r="A204" s="50"/>
      <c r="B204" s="50"/>
      <c r="C204" s="50"/>
      <c r="D204" s="51">
        <f t="shared" si="33"/>
        <v>0</v>
      </c>
      <c r="E204" s="51">
        <f t="shared" si="33"/>
        <v>0</v>
      </c>
      <c r="F204" s="52">
        <f t="shared" si="34"/>
        <v>0</v>
      </c>
      <c r="G204" s="52">
        <f t="shared" si="34"/>
        <v>0</v>
      </c>
      <c r="H204" s="52">
        <f t="shared" si="35"/>
        <v>0</v>
      </c>
      <c r="I204" s="52">
        <f t="shared" si="36"/>
        <v>0</v>
      </c>
      <c r="J204" s="52">
        <f t="shared" si="37"/>
        <v>0</v>
      </c>
      <c r="K204" s="52">
        <f t="shared" si="38"/>
        <v>0</v>
      </c>
      <c r="L204" s="52">
        <f t="shared" si="39"/>
        <v>0</v>
      </c>
      <c r="M204" s="52">
        <f t="shared" ca="1" si="31"/>
        <v>-4.1280661373027452E-3</v>
      </c>
      <c r="N204" s="52">
        <f t="shared" ca="1" si="40"/>
        <v>0</v>
      </c>
      <c r="O204" s="12">
        <f t="shared" ca="1" si="41"/>
        <v>0</v>
      </c>
      <c r="P204" s="52">
        <f t="shared" ca="1" si="42"/>
        <v>0</v>
      </c>
      <c r="Q204" s="52">
        <f t="shared" ca="1" si="43"/>
        <v>0</v>
      </c>
      <c r="R204" s="5">
        <f t="shared" ca="1" si="32"/>
        <v>4.1280661373027452E-3</v>
      </c>
    </row>
    <row r="205" spans="1:18">
      <c r="A205" s="50"/>
      <c r="B205" s="50"/>
      <c r="C205" s="50"/>
      <c r="D205" s="51">
        <f t="shared" si="33"/>
        <v>0</v>
      </c>
      <c r="E205" s="51">
        <f t="shared" si="33"/>
        <v>0</v>
      </c>
      <c r="F205" s="52">
        <f t="shared" si="34"/>
        <v>0</v>
      </c>
      <c r="G205" s="52">
        <f t="shared" si="34"/>
        <v>0</v>
      </c>
      <c r="H205" s="52">
        <f t="shared" si="35"/>
        <v>0</v>
      </c>
      <c r="I205" s="52">
        <f t="shared" si="36"/>
        <v>0</v>
      </c>
      <c r="J205" s="52">
        <f t="shared" si="37"/>
        <v>0</v>
      </c>
      <c r="K205" s="52">
        <f t="shared" si="38"/>
        <v>0</v>
      </c>
      <c r="L205" s="52">
        <f t="shared" si="39"/>
        <v>0</v>
      </c>
      <c r="M205" s="52">
        <f t="shared" ca="1" si="31"/>
        <v>-4.1280661373027452E-3</v>
      </c>
      <c r="N205" s="52">
        <f t="shared" ca="1" si="40"/>
        <v>0</v>
      </c>
      <c r="O205" s="12">
        <f t="shared" ca="1" si="41"/>
        <v>0</v>
      </c>
      <c r="P205" s="52">
        <f t="shared" ca="1" si="42"/>
        <v>0</v>
      </c>
      <c r="Q205" s="52">
        <f t="shared" ca="1" si="43"/>
        <v>0</v>
      </c>
      <c r="R205" s="5">
        <f t="shared" ca="1" si="32"/>
        <v>4.1280661373027452E-3</v>
      </c>
    </row>
    <row r="206" spans="1:18">
      <c r="A206" s="50"/>
      <c r="B206" s="50"/>
      <c r="C206" s="50"/>
      <c r="D206" s="51">
        <f t="shared" si="33"/>
        <v>0</v>
      </c>
      <c r="E206" s="51">
        <f t="shared" si="33"/>
        <v>0</v>
      </c>
      <c r="F206" s="52">
        <f t="shared" si="34"/>
        <v>0</v>
      </c>
      <c r="G206" s="52">
        <f t="shared" si="34"/>
        <v>0</v>
      </c>
      <c r="H206" s="52">
        <f t="shared" si="35"/>
        <v>0</v>
      </c>
      <c r="I206" s="52">
        <f t="shared" si="36"/>
        <v>0</v>
      </c>
      <c r="J206" s="52">
        <f t="shared" si="37"/>
        <v>0</v>
      </c>
      <c r="K206" s="52">
        <f t="shared" si="38"/>
        <v>0</v>
      </c>
      <c r="L206" s="52">
        <f t="shared" si="39"/>
        <v>0</v>
      </c>
      <c r="M206" s="52">
        <f t="shared" ca="1" si="31"/>
        <v>-4.1280661373027452E-3</v>
      </c>
      <c r="N206" s="52">
        <f t="shared" ca="1" si="40"/>
        <v>0</v>
      </c>
      <c r="O206" s="12">
        <f t="shared" ca="1" si="41"/>
        <v>0</v>
      </c>
      <c r="P206" s="52">
        <f t="shared" ca="1" si="42"/>
        <v>0</v>
      </c>
      <c r="Q206" s="52">
        <f t="shared" ca="1" si="43"/>
        <v>0</v>
      </c>
      <c r="R206" s="5">
        <f t="shared" ca="1" si="32"/>
        <v>4.1280661373027452E-3</v>
      </c>
    </row>
    <row r="207" spans="1:18">
      <c r="A207" s="50"/>
      <c r="B207" s="50"/>
      <c r="C207" s="50"/>
      <c r="D207" s="51">
        <f t="shared" si="33"/>
        <v>0</v>
      </c>
      <c r="E207" s="51">
        <f t="shared" si="33"/>
        <v>0</v>
      </c>
      <c r="F207" s="52">
        <f t="shared" si="34"/>
        <v>0</v>
      </c>
      <c r="G207" s="52">
        <f t="shared" si="34"/>
        <v>0</v>
      </c>
      <c r="H207" s="52">
        <f t="shared" si="35"/>
        <v>0</v>
      </c>
      <c r="I207" s="52">
        <f t="shared" si="36"/>
        <v>0</v>
      </c>
      <c r="J207" s="52">
        <f t="shared" si="37"/>
        <v>0</v>
      </c>
      <c r="K207" s="52">
        <f t="shared" si="38"/>
        <v>0</v>
      </c>
      <c r="L207" s="52">
        <f t="shared" si="39"/>
        <v>0</v>
      </c>
      <c r="M207" s="52">
        <f t="shared" ca="1" si="31"/>
        <v>-4.1280661373027452E-3</v>
      </c>
      <c r="N207" s="52">
        <f t="shared" ca="1" si="40"/>
        <v>0</v>
      </c>
      <c r="O207" s="12">
        <f t="shared" ca="1" si="41"/>
        <v>0</v>
      </c>
      <c r="P207" s="52">
        <f t="shared" ca="1" si="42"/>
        <v>0</v>
      </c>
      <c r="Q207" s="52">
        <f t="shared" ca="1" si="43"/>
        <v>0</v>
      </c>
      <c r="R207" s="5">
        <f t="shared" ca="1" si="32"/>
        <v>4.1280661373027452E-3</v>
      </c>
    </row>
    <row r="208" spans="1:18">
      <c r="A208" s="50"/>
      <c r="B208" s="50"/>
      <c r="C208" s="50"/>
      <c r="D208" s="51">
        <f t="shared" si="33"/>
        <v>0</v>
      </c>
      <c r="E208" s="51">
        <f t="shared" si="33"/>
        <v>0</v>
      </c>
      <c r="F208" s="52">
        <f t="shared" si="34"/>
        <v>0</v>
      </c>
      <c r="G208" s="52">
        <f t="shared" si="34"/>
        <v>0</v>
      </c>
      <c r="H208" s="52">
        <f t="shared" si="35"/>
        <v>0</v>
      </c>
      <c r="I208" s="52">
        <f t="shared" si="36"/>
        <v>0</v>
      </c>
      <c r="J208" s="52">
        <f t="shared" si="37"/>
        <v>0</v>
      </c>
      <c r="K208" s="52">
        <f t="shared" si="38"/>
        <v>0</v>
      </c>
      <c r="L208" s="52">
        <f t="shared" si="39"/>
        <v>0</v>
      </c>
      <c r="M208" s="52">
        <f t="shared" ca="1" si="31"/>
        <v>-4.1280661373027452E-3</v>
      </c>
      <c r="N208" s="52">
        <f t="shared" ca="1" si="40"/>
        <v>0</v>
      </c>
      <c r="O208" s="12">
        <f t="shared" ca="1" si="41"/>
        <v>0</v>
      </c>
      <c r="P208" s="52">
        <f t="shared" ca="1" si="42"/>
        <v>0</v>
      </c>
      <c r="Q208" s="52">
        <f t="shared" ca="1" si="43"/>
        <v>0</v>
      </c>
      <c r="R208" s="5">
        <f t="shared" ca="1" si="32"/>
        <v>4.1280661373027452E-3</v>
      </c>
    </row>
    <row r="209" spans="1:18">
      <c r="A209" s="50"/>
      <c r="B209" s="50"/>
      <c r="C209" s="50"/>
      <c r="D209" s="51">
        <f t="shared" si="33"/>
        <v>0</v>
      </c>
      <c r="E209" s="51">
        <f t="shared" si="33"/>
        <v>0</v>
      </c>
      <c r="F209" s="52">
        <f t="shared" si="34"/>
        <v>0</v>
      </c>
      <c r="G209" s="52">
        <f t="shared" si="34"/>
        <v>0</v>
      </c>
      <c r="H209" s="52">
        <f t="shared" si="35"/>
        <v>0</v>
      </c>
      <c r="I209" s="52">
        <f t="shared" si="36"/>
        <v>0</v>
      </c>
      <c r="J209" s="52">
        <f t="shared" si="37"/>
        <v>0</v>
      </c>
      <c r="K209" s="52">
        <f t="shared" si="38"/>
        <v>0</v>
      </c>
      <c r="L209" s="52">
        <f t="shared" si="39"/>
        <v>0</v>
      </c>
      <c r="M209" s="52">
        <f t="shared" ca="1" si="31"/>
        <v>-4.1280661373027452E-3</v>
      </c>
      <c r="N209" s="52">
        <f t="shared" ca="1" si="40"/>
        <v>0</v>
      </c>
      <c r="O209" s="12">
        <f t="shared" ca="1" si="41"/>
        <v>0</v>
      </c>
      <c r="P209" s="52">
        <f t="shared" ca="1" si="42"/>
        <v>0</v>
      </c>
      <c r="Q209" s="52">
        <f t="shared" ca="1" si="43"/>
        <v>0</v>
      </c>
      <c r="R209" s="5">
        <f t="shared" ca="1" si="32"/>
        <v>4.1280661373027452E-3</v>
      </c>
    </row>
    <row r="210" spans="1:18">
      <c r="A210" s="50"/>
      <c r="B210" s="50"/>
      <c r="C210" s="50"/>
      <c r="D210" s="51">
        <f t="shared" si="33"/>
        <v>0</v>
      </c>
      <c r="E210" s="51">
        <f t="shared" si="33"/>
        <v>0</v>
      </c>
      <c r="F210" s="52">
        <f t="shared" si="34"/>
        <v>0</v>
      </c>
      <c r="G210" s="52">
        <f t="shared" si="34"/>
        <v>0</v>
      </c>
      <c r="H210" s="52">
        <f t="shared" si="35"/>
        <v>0</v>
      </c>
      <c r="I210" s="52">
        <f t="shared" si="36"/>
        <v>0</v>
      </c>
      <c r="J210" s="52">
        <f t="shared" si="37"/>
        <v>0</v>
      </c>
      <c r="K210" s="52">
        <f t="shared" si="38"/>
        <v>0</v>
      </c>
      <c r="L210" s="52">
        <f t="shared" si="39"/>
        <v>0</v>
      </c>
      <c r="M210" s="52">
        <f t="shared" ref="M210:M273" ca="1" si="44">+E$4+E$5*D210+E$6*D210^2</f>
        <v>-4.1280661373027452E-3</v>
      </c>
      <c r="N210" s="52">
        <f t="shared" ca="1" si="40"/>
        <v>0</v>
      </c>
      <c r="O210" s="12">
        <f t="shared" ca="1" si="41"/>
        <v>0</v>
      </c>
      <c r="P210" s="52">
        <f t="shared" ca="1" si="42"/>
        <v>0</v>
      </c>
      <c r="Q210" s="52">
        <f t="shared" ca="1" si="43"/>
        <v>0</v>
      </c>
      <c r="R210" s="5">
        <f t="shared" ref="R210:R273" ca="1" si="45">+E210-M210</f>
        <v>4.1280661373027452E-3</v>
      </c>
    </row>
    <row r="211" spans="1:18">
      <c r="A211" s="50"/>
      <c r="B211" s="50"/>
      <c r="C211" s="50"/>
      <c r="D211" s="51">
        <f t="shared" ref="D211:E274" si="46">A211/A$18</f>
        <v>0</v>
      </c>
      <c r="E211" s="51">
        <f t="shared" si="46"/>
        <v>0</v>
      </c>
      <c r="F211" s="52">
        <f t="shared" ref="F211:G274" si="47">$C211*D211</f>
        <v>0</v>
      </c>
      <c r="G211" s="52">
        <f t="shared" si="47"/>
        <v>0</v>
      </c>
      <c r="H211" s="52">
        <f t="shared" ref="H211:H274" si="48">C211*D211*D211</f>
        <v>0</v>
      </c>
      <c r="I211" s="52">
        <f t="shared" ref="I211:I274" si="49">C211*D211*D211*D211</f>
        <v>0</v>
      </c>
      <c r="J211" s="52">
        <f t="shared" ref="J211:J274" si="50">C211*D211*D211*D211*D211</f>
        <v>0</v>
      </c>
      <c r="K211" s="52">
        <f t="shared" ref="K211:K274" si="51">C211*E211*D211</f>
        <v>0</v>
      </c>
      <c r="L211" s="52">
        <f t="shared" ref="L211:L274" si="52">C211*E211*D211*D211</f>
        <v>0</v>
      </c>
      <c r="M211" s="52">
        <f t="shared" ca="1" si="44"/>
        <v>-4.1280661373027452E-3</v>
      </c>
      <c r="N211" s="52">
        <f t="shared" ref="N211:N274" ca="1" si="53">C211*(M211-E211)^2</f>
        <v>0</v>
      </c>
      <c r="O211" s="12">
        <f t="shared" ref="O211:O274" ca="1" si="54">(C211*O$1-O$2*F211+O$3*H211)^2</f>
        <v>0</v>
      </c>
      <c r="P211" s="52">
        <f t="shared" ref="P211:P274" ca="1" si="55">(-C211*O$2+O$4*F211-O$5*H211)^2</f>
        <v>0</v>
      </c>
      <c r="Q211" s="52">
        <f t="shared" ref="Q211:Q274" ca="1" si="56">+(C211*O$3-F211*O$5+H211*O$6)^2</f>
        <v>0</v>
      </c>
      <c r="R211" s="5">
        <f t="shared" ca="1" si="45"/>
        <v>4.1280661373027452E-3</v>
      </c>
    </row>
    <row r="212" spans="1:18">
      <c r="A212" s="50"/>
      <c r="B212" s="50"/>
      <c r="C212" s="50"/>
      <c r="D212" s="51">
        <f t="shared" si="46"/>
        <v>0</v>
      </c>
      <c r="E212" s="51">
        <f t="shared" si="46"/>
        <v>0</v>
      </c>
      <c r="F212" s="52">
        <f t="shared" si="47"/>
        <v>0</v>
      </c>
      <c r="G212" s="52">
        <f t="shared" si="47"/>
        <v>0</v>
      </c>
      <c r="H212" s="52">
        <f t="shared" si="48"/>
        <v>0</v>
      </c>
      <c r="I212" s="52">
        <f t="shared" si="49"/>
        <v>0</v>
      </c>
      <c r="J212" s="52">
        <f t="shared" si="50"/>
        <v>0</v>
      </c>
      <c r="K212" s="52">
        <f t="shared" si="51"/>
        <v>0</v>
      </c>
      <c r="L212" s="52">
        <f t="shared" si="52"/>
        <v>0</v>
      </c>
      <c r="M212" s="52">
        <f t="shared" ca="1" si="44"/>
        <v>-4.1280661373027452E-3</v>
      </c>
      <c r="N212" s="52">
        <f t="shared" ca="1" si="53"/>
        <v>0</v>
      </c>
      <c r="O212" s="12">
        <f t="shared" ca="1" si="54"/>
        <v>0</v>
      </c>
      <c r="P212" s="52">
        <f t="shared" ca="1" si="55"/>
        <v>0</v>
      </c>
      <c r="Q212" s="52">
        <f t="shared" ca="1" si="56"/>
        <v>0</v>
      </c>
      <c r="R212" s="5">
        <f t="shared" ca="1" si="45"/>
        <v>4.1280661373027452E-3</v>
      </c>
    </row>
    <row r="213" spans="1:18">
      <c r="A213" s="50"/>
      <c r="B213" s="50"/>
      <c r="C213" s="50"/>
      <c r="D213" s="51">
        <f t="shared" si="46"/>
        <v>0</v>
      </c>
      <c r="E213" s="51">
        <f t="shared" si="46"/>
        <v>0</v>
      </c>
      <c r="F213" s="52">
        <f t="shared" si="47"/>
        <v>0</v>
      </c>
      <c r="G213" s="52">
        <f t="shared" si="47"/>
        <v>0</v>
      </c>
      <c r="H213" s="52">
        <f t="shared" si="48"/>
        <v>0</v>
      </c>
      <c r="I213" s="52">
        <f t="shared" si="49"/>
        <v>0</v>
      </c>
      <c r="J213" s="52">
        <f t="shared" si="50"/>
        <v>0</v>
      </c>
      <c r="K213" s="52">
        <f t="shared" si="51"/>
        <v>0</v>
      </c>
      <c r="L213" s="52">
        <f t="shared" si="52"/>
        <v>0</v>
      </c>
      <c r="M213" s="52">
        <f t="shared" ca="1" si="44"/>
        <v>-4.1280661373027452E-3</v>
      </c>
      <c r="N213" s="52">
        <f t="shared" ca="1" si="53"/>
        <v>0</v>
      </c>
      <c r="O213" s="12">
        <f t="shared" ca="1" si="54"/>
        <v>0</v>
      </c>
      <c r="P213" s="52">
        <f t="shared" ca="1" si="55"/>
        <v>0</v>
      </c>
      <c r="Q213" s="52">
        <f t="shared" ca="1" si="56"/>
        <v>0</v>
      </c>
      <c r="R213" s="5">
        <f t="shared" ca="1" si="45"/>
        <v>4.1280661373027452E-3</v>
      </c>
    </row>
    <row r="214" spans="1:18">
      <c r="A214" s="50"/>
      <c r="B214" s="50"/>
      <c r="C214" s="50"/>
      <c r="D214" s="51">
        <f t="shared" si="46"/>
        <v>0</v>
      </c>
      <c r="E214" s="51">
        <f t="shared" si="46"/>
        <v>0</v>
      </c>
      <c r="F214" s="52">
        <f t="shared" si="47"/>
        <v>0</v>
      </c>
      <c r="G214" s="52">
        <f t="shared" si="47"/>
        <v>0</v>
      </c>
      <c r="H214" s="52">
        <f t="shared" si="48"/>
        <v>0</v>
      </c>
      <c r="I214" s="52">
        <f t="shared" si="49"/>
        <v>0</v>
      </c>
      <c r="J214" s="52">
        <f t="shared" si="50"/>
        <v>0</v>
      </c>
      <c r="K214" s="52">
        <f t="shared" si="51"/>
        <v>0</v>
      </c>
      <c r="L214" s="52">
        <f t="shared" si="52"/>
        <v>0</v>
      </c>
      <c r="M214" s="52">
        <f t="shared" ca="1" si="44"/>
        <v>-4.1280661373027452E-3</v>
      </c>
      <c r="N214" s="52">
        <f t="shared" ca="1" si="53"/>
        <v>0</v>
      </c>
      <c r="O214" s="12">
        <f t="shared" ca="1" si="54"/>
        <v>0</v>
      </c>
      <c r="P214" s="52">
        <f t="shared" ca="1" si="55"/>
        <v>0</v>
      </c>
      <c r="Q214" s="52">
        <f t="shared" ca="1" si="56"/>
        <v>0</v>
      </c>
      <c r="R214" s="5">
        <f t="shared" ca="1" si="45"/>
        <v>4.1280661373027452E-3</v>
      </c>
    </row>
    <row r="215" spans="1:18">
      <c r="A215" s="50"/>
      <c r="B215" s="50"/>
      <c r="C215" s="50"/>
      <c r="D215" s="51">
        <f t="shared" si="46"/>
        <v>0</v>
      </c>
      <c r="E215" s="51">
        <f t="shared" si="46"/>
        <v>0</v>
      </c>
      <c r="F215" s="52">
        <f t="shared" si="47"/>
        <v>0</v>
      </c>
      <c r="G215" s="52">
        <f t="shared" si="47"/>
        <v>0</v>
      </c>
      <c r="H215" s="52">
        <f t="shared" si="48"/>
        <v>0</v>
      </c>
      <c r="I215" s="52">
        <f t="shared" si="49"/>
        <v>0</v>
      </c>
      <c r="J215" s="52">
        <f t="shared" si="50"/>
        <v>0</v>
      </c>
      <c r="K215" s="52">
        <f t="shared" si="51"/>
        <v>0</v>
      </c>
      <c r="L215" s="52">
        <f t="shared" si="52"/>
        <v>0</v>
      </c>
      <c r="M215" s="52">
        <f t="shared" ca="1" si="44"/>
        <v>-4.1280661373027452E-3</v>
      </c>
      <c r="N215" s="52">
        <f t="shared" ca="1" si="53"/>
        <v>0</v>
      </c>
      <c r="O215" s="12">
        <f t="shared" ca="1" si="54"/>
        <v>0</v>
      </c>
      <c r="P215" s="52">
        <f t="shared" ca="1" si="55"/>
        <v>0</v>
      </c>
      <c r="Q215" s="52">
        <f t="shared" ca="1" si="56"/>
        <v>0</v>
      </c>
      <c r="R215" s="5">
        <f t="shared" ca="1" si="45"/>
        <v>4.1280661373027452E-3</v>
      </c>
    </row>
    <row r="216" spans="1:18">
      <c r="A216" s="50"/>
      <c r="B216" s="50"/>
      <c r="C216" s="50"/>
      <c r="D216" s="51">
        <f t="shared" si="46"/>
        <v>0</v>
      </c>
      <c r="E216" s="51">
        <f t="shared" si="46"/>
        <v>0</v>
      </c>
      <c r="F216" s="52">
        <f t="shared" si="47"/>
        <v>0</v>
      </c>
      <c r="G216" s="52">
        <f t="shared" si="47"/>
        <v>0</v>
      </c>
      <c r="H216" s="52">
        <f t="shared" si="48"/>
        <v>0</v>
      </c>
      <c r="I216" s="52">
        <f t="shared" si="49"/>
        <v>0</v>
      </c>
      <c r="J216" s="52">
        <f t="shared" si="50"/>
        <v>0</v>
      </c>
      <c r="K216" s="52">
        <f t="shared" si="51"/>
        <v>0</v>
      </c>
      <c r="L216" s="52">
        <f t="shared" si="52"/>
        <v>0</v>
      </c>
      <c r="M216" s="52">
        <f t="shared" ca="1" si="44"/>
        <v>-4.1280661373027452E-3</v>
      </c>
      <c r="N216" s="52">
        <f t="shared" ca="1" si="53"/>
        <v>0</v>
      </c>
      <c r="O216" s="12">
        <f t="shared" ca="1" si="54"/>
        <v>0</v>
      </c>
      <c r="P216" s="52">
        <f t="shared" ca="1" si="55"/>
        <v>0</v>
      </c>
      <c r="Q216" s="52">
        <f t="shared" ca="1" si="56"/>
        <v>0</v>
      </c>
      <c r="R216" s="5">
        <f t="shared" ca="1" si="45"/>
        <v>4.1280661373027452E-3</v>
      </c>
    </row>
    <row r="217" spans="1:18">
      <c r="A217" s="50"/>
      <c r="B217" s="50"/>
      <c r="C217" s="50"/>
      <c r="D217" s="51">
        <f t="shared" si="46"/>
        <v>0</v>
      </c>
      <c r="E217" s="51">
        <f t="shared" si="46"/>
        <v>0</v>
      </c>
      <c r="F217" s="52">
        <f t="shared" si="47"/>
        <v>0</v>
      </c>
      <c r="G217" s="52">
        <f t="shared" si="47"/>
        <v>0</v>
      </c>
      <c r="H217" s="52">
        <f t="shared" si="48"/>
        <v>0</v>
      </c>
      <c r="I217" s="52">
        <f t="shared" si="49"/>
        <v>0</v>
      </c>
      <c r="J217" s="52">
        <f t="shared" si="50"/>
        <v>0</v>
      </c>
      <c r="K217" s="52">
        <f t="shared" si="51"/>
        <v>0</v>
      </c>
      <c r="L217" s="52">
        <f t="shared" si="52"/>
        <v>0</v>
      </c>
      <c r="M217" s="52">
        <f t="shared" ca="1" si="44"/>
        <v>-4.1280661373027452E-3</v>
      </c>
      <c r="N217" s="52">
        <f t="shared" ca="1" si="53"/>
        <v>0</v>
      </c>
      <c r="O217" s="12">
        <f t="shared" ca="1" si="54"/>
        <v>0</v>
      </c>
      <c r="P217" s="52">
        <f t="shared" ca="1" si="55"/>
        <v>0</v>
      </c>
      <c r="Q217" s="52">
        <f t="shared" ca="1" si="56"/>
        <v>0</v>
      </c>
      <c r="R217" s="5">
        <f t="shared" ca="1" si="45"/>
        <v>4.1280661373027452E-3</v>
      </c>
    </row>
    <row r="218" spans="1:18">
      <c r="A218" s="50"/>
      <c r="B218" s="50"/>
      <c r="C218" s="50"/>
      <c r="D218" s="51">
        <f t="shared" si="46"/>
        <v>0</v>
      </c>
      <c r="E218" s="51">
        <f t="shared" si="46"/>
        <v>0</v>
      </c>
      <c r="F218" s="52">
        <f t="shared" si="47"/>
        <v>0</v>
      </c>
      <c r="G218" s="52">
        <f t="shared" si="47"/>
        <v>0</v>
      </c>
      <c r="H218" s="52">
        <f t="shared" si="48"/>
        <v>0</v>
      </c>
      <c r="I218" s="52">
        <f t="shared" si="49"/>
        <v>0</v>
      </c>
      <c r="J218" s="52">
        <f t="shared" si="50"/>
        <v>0</v>
      </c>
      <c r="K218" s="52">
        <f t="shared" si="51"/>
        <v>0</v>
      </c>
      <c r="L218" s="52">
        <f t="shared" si="52"/>
        <v>0</v>
      </c>
      <c r="M218" s="52">
        <f t="shared" ca="1" si="44"/>
        <v>-4.1280661373027452E-3</v>
      </c>
      <c r="N218" s="52">
        <f t="shared" ca="1" si="53"/>
        <v>0</v>
      </c>
      <c r="O218" s="12">
        <f t="shared" ca="1" si="54"/>
        <v>0</v>
      </c>
      <c r="P218" s="52">
        <f t="shared" ca="1" si="55"/>
        <v>0</v>
      </c>
      <c r="Q218" s="52">
        <f t="shared" ca="1" si="56"/>
        <v>0</v>
      </c>
      <c r="R218" s="5">
        <f t="shared" ca="1" si="45"/>
        <v>4.1280661373027452E-3</v>
      </c>
    </row>
    <row r="219" spans="1:18">
      <c r="A219" s="50"/>
      <c r="B219" s="50"/>
      <c r="C219" s="50"/>
      <c r="D219" s="51">
        <f t="shared" si="46"/>
        <v>0</v>
      </c>
      <c r="E219" s="51">
        <f t="shared" si="46"/>
        <v>0</v>
      </c>
      <c r="F219" s="52">
        <f t="shared" si="47"/>
        <v>0</v>
      </c>
      <c r="G219" s="52">
        <f t="shared" si="47"/>
        <v>0</v>
      </c>
      <c r="H219" s="52">
        <f t="shared" si="48"/>
        <v>0</v>
      </c>
      <c r="I219" s="52">
        <f t="shared" si="49"/>
        <v>0</v>
      </c>
      <c r="J219" s="52">
        <f t="shared" si="50"/>
        <v>0</v>
      </c>
      <c r="K219" s="52">
        <f t="shared" si="51"/>
        <v>0</v>
      </c>
      <c r="L219" s="52">
        <f t="shared" si="52"/>
        <v>0</v>
      </c>
      <c r="M219" s="52">
        <f t="shared" ca="1" si="44"/>
        <v>-4.1280661373027452E-3</v>
      </c>
      <c r="N219" s="52">
        <f t="shared" ca="1" si="53"/>
        <v>0</v>
      </c>
      <c r="O219" s="12">
        <f t="shared" ca="1" si="54"/>
        <v>0</v>
      </c>
      <c r="P219" s="52">
        <f t="shared" ca="1" si="55"/>
        <v>0</v>
      </c>
      <c r="Q219" s="52">
        <f t="shared" ca="1" si="56"/>
        <v>0</v>
      </c>
      <c r="R219" s="5">
        <f t="shared" ca="1" si="45"/>
        <v>4.1280661373027452E-3</v>
      </c>
    </row>
    <row r="220" spans="1:18">
      <c r="A220" s="50"/>
      <c r="B220" s="50"/>
      <c r="C220" s="50"/>
      <c r="D220" s="51">
        <f t="shared" si="46"/>
        <v>0</v>
      </c>
      <c r="E220" s="51">
        <f t="shared" si="46"/>
        <v>0</v>
      </c>
      <c r="F220" s="52">
        <f t="shared" si="47"/>
        <v>0</v>
      </c>
      <c r="G220" s="52">
        <f t="shared" si="47"/>
        <v>0</v>
      </c>
      <c r="H220" s="52">
        <f t="shared" si="48"/>
        <v>0</v>
      </c>
      <c r="I220" s="52">
        <f t="shared" si="49"/>
        <v>0</v>
      </c>
      <c r="J220" s="52">
        <f t="shared" si="50"/>
        <v>0</v>
      </c>
      <c r="K220" s="52">
        <f t="shared" si="51"/>
        <v>0</v>
      </c>
      <c r="L220" s="52">
        <f t="shared" si="52"/>
        <v>0</v>
      </c>
      <c r="M220" s="52">
        <f t="shared" ca="1" si="44"/>
        <v>-4.1280661373027452E-3</v>
      </c>
      <c r="N220" s="52">
        <f t="shared" ca="1" si="53"/>
        <v>0</v>
      </c>
      <c r="O220" s="12">
        <f t="shared" ca="1" si="54"/>
        <v>0</v>
      </c>
      <c r="P220" s="52">
        <f t="shared" ca="1" si="55"/>
        <v>0</v>
      </c>
      <c r="Q220" s="52">
        <f t="shared" ca="1" si="56"/>
        <v>0</v>
      </c>
      <c r="R220" s="5">
        <f t="shared" ca="1" si="45"/>
        <v>4.1280661373027452E-3</v>
      </c>
    </row>
    <row r="221" spans="1:18">
      <c r="A221" s="50"/>
      <c r="B221" s="50"/>
      <c r="C221" s="50"/>
      <c r="D221" s="51">
        <f t="shared" si="46"/>
        <v>0</v>
      </c>
      <c r="E221" s="51">
        <f t="shared" si="46"/>
        <v>0</v>
      </c>
      <c r="F221" s="52">
        <f t="shared" si="47"/>
        <v>0</v>
      </c>
      <c r="G221" s="52">
        <f t="shared" si="47"/>
        <v>0</v>
      </c>
      <c r="H221" s="52">
        <f t="shared" si="48"/>
        <v>0</v>
      </c>
      <c r="I221" s="52">
        <f t="shared" si="49"/>
        <v>0</v>
      </c>
      <c r="J221" s="52">
        <f t="shared" si="50"/>
        <v>0</v>
      </c>
      <c r="K221" s="52">
        <f t="shared" si="51"/>
        <v>0</v>
      </c>
      <c r="L221" s="52">
        <f t="shared" si="52"/>
        <v>0</v>
      </c>
      <c r="M221" s="52">
        <f t="shared" ca="1" si="44"/>
        <v>-4.1280661373027452E-3</v>
      </c>
      <c r="N221" s="52">
        <f t="shared" ca="1" si="53"/>
        <v>0</v>
      </c>
      <c r="O221" s="12">
        <f t="shared" ca="1" si="54"/>
        <v>0</v>
      </c>
      <c r="P221" s="52">
        <f t="shared" ca="1" si="55"/>
        <v>0</v>
      </c>
      <c r="Q221" s="52">
        <f t="shared" ca="1" si="56"/>
        <v>0</v>
      </c>
      <c r="R221" s="5">
        <f t="shared" ca="1" si="45"/>
        <v>4.1280661373027452E-3</v>
      </c>
    </row>
    <row r="222" spans="1:18">
      <c r="A222" s="50"/>
      <c r="B222" s="50"/>
      <c r="C222" s="50"/>
      <c r="D222" s="51">
        <f t="shared" si="46"/>
        <v>0</v>
      </c>
      <c r="E222" s="51">
        <f t="shared" si="46"/>
        <v>0</v>
      </c>
      <c r="F222" s="52">
        <f t="shared" si="47"/>
        <v>0</v>
      </c>
      <c r="G222" s="52">
        <f t="shared" si="47"/>
        <v>0</v>
      </c>
      <c r="H222" s="52">
        <f t="shared" si="48"/>
        <v>0</v>
      </c>
      <c r="I222" s="52">
        <f t="shared" si="49"/>
        <v>0</v>
      </c>
      <c r="J222" s="52">
        <f t="shared" si="50"/>
        <v>0</v>
      </c>
      <c r="K222" s="52">
        <f t="shared" si="51"/>
        <v>0</v>
      </c>
      <c r="L222" s="52">
        <f t="shared" si="52"/>
        <v>0</v>
      </c>
      <c r="M222" s="52">
        <f t="shared" ca="1" si="44"/>
        <v>-4.1280661373027452E-3</v>
      </c>
      <c r="N222" s="52">
        <f t="shared" ca="1" si="53"/>
        <v>0</v>
      </c>
      <c r="O222" s="12">
        <f t="shared" ca="1" si="54"/>
        <v>0</v>
      </c>
      <c r="P222" s="52">
        <f t="shared" ca="1" si="55"/>
        <v>0</v>
      </c>
      <c r="Q222" s="52">
        <f t="shared" ca="1" si="56"/>
        <v>0</v>
      </c>
      <c r="R222" s="5">
        <f t="shared" ca="1" si="45"/>
        <v>4.1280661373027452E-3</v>
      </c>
    </row>
    <row r="223" spans="1:18">
      <c r="A223" s="50"/>
      <c r="B223" s="50"/>
      <c r="C223" s="50"/>
      <c r="D223" s="51">
        <f t="shared" si="46"/>
        <v>0</v>
      </c>
      <c r="E223" s="51">
        <f t="shared" si="46"/>
        <v>0</v>
      </c>
      <c r="F223" s="52">
        <f t="shared" si="47"/>
        <v>0</v>
      </c>
      <c r="G223" s="52">
        <f t="shared" si="47"/>
        <v>0</v>
      </c>
      <c r="H223" s="52">
        <f t="shared" si="48"/>
        <v>0</v>
      </c>
      <c r="I223" s="52">
        <f t="shared" si="49"/>
        <v>0</v>
      </c>
      <c r="J223" s="52">
        <f t="shared" si="50"/>
        <v>0</v>
      </c>
      <c r="K223" s="52">
        <f t="shared" si="51"/>
        <v>0</v>
      </c>
      <c r="L223" s="52">
        <f t="shared" si="52"/>
        <v>0</v>
      </c>
      <c r="M223" s="52">
        <f t="shared" ca="1" si="44"/>
        <v>-4.1280661373027452E-3</v>
      </c>
      <c r="N223" s="52">
        <f t="shared" ca="1" si="53"/>
        <v>0</v>
      </c>
      <c r="O223" s="12">
        <f t="shared" ca="1" si="54"/>
        <v>0</v>
      </c>
      <c r="P223" s="52">
        <f t="shared" ca="1" si="55"/>
        <v>0</v>
      </c>
      <c r="Q223" s="52">
        <f t="shared" ca="1" si="56"/>
        <v>0</v>
      </c>
      <c r="R223" s="5">
        <f t="shared" ca="1" si="45"/>
        <v>4.1280661373027452E-3</v>
      </c>
    </row>
    <row r="224" spans="1:18">
      <c r="A224" s="50"/>
      <c r="B224" s="50"/>
      <c r="C224" s="50"/>
      <c r="D224" s="51">
        <f t="shared" si="46"/>
        <v>0</v>
      </c>
      <c r="E224" s="51">
        <f t="shared" si="46"/>
        <v>0</v>
      </c>
      <c r="F224" s="52">
        <f t="shared" si="47"/>
        <v>0</v>
      </c>
      <c r="G224" s="52">
        <f t="shared" si="47"/>
        <v>0</v>
      </c>
      <c r="H224" s="52">
        <f t="shared" si="48"/>
        <v>0</v>
      </c>
      <c r="I224" s="52">
        <f t="shared" si="49"/>
        <v>0</v>
      </c>
      <c r="J224" s="52">
        <f t="shared" si="50"/>
        <v>0</v>
      </c>
      <c r="K224" s="52">
        <f t="shared" si="51"/>
        <v>0</v>
      </c>
      <c r="L224" s="52">
        <f t="shared" si="52"/>
        <v>0</v>
      </c>
      <c r="M224" s="52">
        <f t="shared" ca="1" si="44"/>
        <v>-4.1280661373027452E-3</v>
      </c>
      <c r="N224" s="52">
        <f t="shared" ca="1" si="53"/>
        <v>0</v>
      </c>
      <c r="O224" s="12">
        <f t="shared" ca="1" si="54"/>
        <v>0</v>
      </c>
      <c r="P224" s="52">
        <f t="shared" ca="1" si="55"/>
        <v>0</v>
      </c>
      <c r="Q224" s="52">
        <f t="shared" ca="1" si="56"/>
        <v>0</v>
      </c>
      <c r="R224" s="5">
        <f t="shared" ca="1" si="45"/>
        <v>4.1280661373027452E-3</v>
      </c>
    </row>
    <row r="225" spans="1:18">
      <c r="A225" s="50"/>
      <c r="B225" s="50"/>
      <c r="C225" s="50"/>
      <c r="D225" s="51">
        <f t="shared" si="46"/>
        <v>0</v>
      </c>
      <c r="E225" s="51">
        <f t="shared" si="46"/>
        <v>0</v>
      </c>
      <c r="F225" s="52">
        <f t="shared" si="47"/>
        <v>0</v>
      </c>
      <c r="G225" s="52">
        <f t="shared" si="47"/>
        <v>0</v>
      </c>
      <c r="H225" s="52">
        <f t="shared" si="48"/>
        <v>0</v>
      </c>
      <c r="I225" s="52">
        <f t="shared" si="49"/>
        <v>0</v>
      </c>
      <c r="J225" s="52">
        <f t="shared" si="50"/>
        <v>0</v>
      </c>
      <c r="K225" s="52">
        <f t="shared" si="51"/>
        <v>0</v>
      </c>
      <c r="L225" s="52">
        <f t="shared" si="52"/>
        <v>0</v>
      </c>
      <c r="M225" s="52">
        <f t="shared" ca="1" si="44"/>
        <v>-4.1280661373027452E-3</v>
      </c>
      <c r="N225" s="52">
        <f t="shared" ca="1" si="53"/>
        <v>0</v>
      </c>
      <c r="O225" s="12">
        <f t="shared" ca="1" si="54"/>
        <v>0</v>
      </c>
      <c r="P225" s="52">
        <f t="shared" ca="1" si="55"/>
        <v>0</v>
      </c>
      <c r="Q225" s="52">
        <f t="shared" ca="1" si="56"/>
        <v>0</v>
      </c>
      <c r="R225" s="5">
        <f t="shared" ca="1" si="45"/>
        <v>4.1280661373027452E-3</v>
      </c>
    </row>
    <row r="226" spans="1:18">
      <c r="A226" s="50"/>
      <c r="B226" s="50"/>
      <c r="C226" s="50"/>
      <c r="D226" s="51">
        <f t="shared" si="46"/>
        <v>0</v>
      </c>
      <c r="E226" s="51">
        <f t="shared" si="46"/>
        <v>0</v>
      </c>
      <c r="F226" s="52">
        <f t="shared" si="47"/>
        <v>0</v>
      </c>
      <c r="G226" s="52">
        <f t="shared" si="47"/>
        <v>0</v>
      </c>
      <c r="H226" s="52">
        <f t="shared" si="48"/>
        <v>0</v>
      </c>
      <c r="I226" s="52">
        <f t="shared" si="49"/>
        <v>0</v>
      </c>
      <c r="J226" s="52">
        <f t="shared" si="50"/>
        <v>0</v>
      </c>
      <c r="K226" s="52">
        <f t="shared" si="51"/>
        <v>0</v>
      </c>
      <c r="L226" s="52">
        <f t="shared" si="52"/>
        <v>0</v>
      </c>
      <c r="M226" s="52">
        <f t="shared" ca="1" si="44"/>
        <v>-4.1280661373027452E-3</v>
      </c>
      <c r="N226" s="52">
        <f t="shared" ca="1" si="53"/>
        <v>0</v>
      </c>
      <c r="O226" s="12">
        <f t="shared" ca="1" si="54"/>
        <v>0</v>
      </c>
      <c r="P226" s="52">
        <f t="shared" ca="1" si="55"/>
        <v>0</v>
      </c>
      <c r="Q226" s="52">
        <f t="shared" ca="1" si="56"/>
        <v>0</v>
      </c>
      <c r="R226" s="5">
        <f t="shared" ca="1" si="45"/>
        <v>4.1280661373027452E-3</v>
      </c>
    </row>
    <row r="227" spans="1:18">
      <c r="A227" s="50"/>
      <c r="B227" s="50"/>
      <c r="C227" s="50"/>
      <c r="D227" s="51">
        <f t="shared" si="46"/>
        <v>0</v>
      </c>
      <c r="E227" s="51">
        <f t="shared" si="46"/>
        <v>0</v>
      </c>
      <c r="F227" s="52">
        <f t="shared" si="47"/>
        <v>0</v>
      </c>
      <c r="G227" s="52">
        <f t="shared" si="47"/>
        <v>0</v>
      </c>
      <c r="H227" s="52">
        <f t="shared" si="48"/>
        <v>0</v>
      </c>
      <c r="I227" s="52">
        <f t="shared" si="49"/>
        <v>0</v>
      </c>
      <c r="J227" s="52">
        <f t="shared" si="50"/>
        <v>0</v>
      </c>
      <c r="K227" s="52">
        <f t="shared" si="51"/>
        <v>0</v>
      </c>
      <c r="L227" s="52">
        <f t="shared" si="52"/>
        <v>0</v>
      </c>
      <c r="M227" s="52">
        <f t="shared" ca="1" si="44"/>
        <v>-4.1280661373027452E-3</v>
      </c>
      <c r="N227" s="52">
        <f t="shared" ca="1" si="53"/>
        <v>0</v>
      </c>
      <c r="O227" s="12">
        <f t="shared" ca="1" si="54"/>
        <v>0</v>
      </c>
      <c r="P227" s="52">
        <f t="shared" ca="1" si="55"/>
        <v>0</v>
      </c>
      <c r="Q227" s="52">
        <f t="shared" ca="1" si="56"/>
        <v>0</v>
      </c>
      <c r="R227" s="5">
        <f t="shared" ca="1" si="45"/>
        <v>4.1280661373027452E-3</v>
      </c>
    </row>
    <row r="228" spans="1:18">
      <c r="A228" s="50"/>
      <c r="B228" s="50"/>
      <c r="C228" s="50"/>
      <c r="D228" s="51">
        <f t="shared" si="46"/>
        <v>0</v>
      </c>
      <c r="E228" s="51">
        <f t="shared" si="46"/>
        <v>0</v>
      </c>
      <c r="F228" s="52">
        <f t="shared" si="47"/>
        <v>0</v>
      </c>
      <c r="G228" s="52">
        <f t="shared" si="47"/>
        <v>0</v>
      </c>
      <c r="H228" s="52">
        <f t="shared" si="48"/>
        <v>0</v>
      </c>
      <c r="I228" s="52">
        <f t="shared" si="49"/>
        <v>0</v>
      </c>
      <c r="J228" s="52">
        <f t="shared" si="50"/>
        <v>0</v>
      </c>
      <c r="K228" s="52">
        <f t="shared" si="51"/>
        <v>0</v>
      </c>
      <c r="L228" s="52">
        <f t="shared" si="52"/>
        <v>0</v>
      </c>
      <c r="M228" s="52">
        <f t="shared" ca="1" si="44"/>
        <v>-4.1280661373027452E-3</v>
      </c>
      <c r="N228" s="52">
        <f t="shared" ca="1" si="53"/>
        <v>0</v>
      </c>
      <c r="O228" s="12">
        <f t="shared" ca="1" si="54"/>
        <v>0</v>
      </c>
      <c r="P228" s="52">
        <f t="shared" ca="1" si="55"/>
        <v>0</v>
      </c>
      <c r="Q228" s="52">
        <f t="shared" ca="1" si="56"/>
        <v>0</v>
      </c>
      <c r="R228" s="5">
        <f t="shared" ca="1" si="45"/>
        <v>4.1280661373027452E-3</v>
      </c>
    </row>
    <row r="229" spans="1:18">
      <c r="A229" s="50"/>
      <c r="B229" s="50"/>
      <c r="C229" s="50"/>
      <c r="D229" s="51">
        <f t="shared" si="46"/>
        <v>0</v>
      </c>
      <c r="E229" s="51">
        <f t="shared" si="46"/>
        <v>0</v>
      </c>
      <c r="F229" s="52">
        <f t="shared" si="47"/>
        <v>0</v>
      </c>
      <c r="G229" s="52">
        <f t="shared" si="47"/>
        <v>0</v>
      </c>
      <c r="H229" s="52">
        <f t="shared" si="48"/>
        <v>0</v>
      </c>
      <c r="I229" s="52">
        <f t="shared" si="49"/>
        <v>0</v>
      </c>
      <c r="J229" s="52">
        <f t="shared" si="50"/>
        <v>0</v>
      </c>
      <c r="K229" s="52">
        <f t="shared" si="51"/>
        <v>0</v>
      </c>
      <c r="L229" s="52">
        <f t="shared" si="52"/>
        <v>0</v>
      </c>
      <c r="M229" s="52">
        <f t="shared" ca="1" si="44"/>
        <v>-4.1280661373027452E-3</v>
      </c>
      <c r="N229" s="52">
        <f t="shared" ca="1" si="53"/>
        <v>0</v>
      </c>
      <c r="O229" s="12">
        <f t="shared" ca="1" si="54"/>
        <v>0</v>
      </c>
      <c r="P229" s="52">
        <f t="shared" ca="1" si="55"/>
        <v>0</v>
      </c>
      <c r="Q229" s="52">
        <f t="shared" ca="1" si="56"/>
        <v>0</v>
      </c>
      <c r="R229" s="5">
        <f t="shared" ca="1" si="45"/>
        <v>4.1280661373027452E-3</v>
      </c>
    </row>
    <row r="230" spans="1:18">
      <c r="A230" s="50"/>
      <c r="B230" s="50"/>
      <c r="C230" s="50"/>
      <c r="D230" s="51">
        <f t="shared" si="46"/>
        <v>0</v>
      </c>
      <c r="E230" s="51">
        <f t="shared" si="46"/>
        <v>0</v>
      </c>
      <c r="F230" s="52">
        <f t="shared" si="47"/>
        <v>0</v>
      </c>
      <c r="G230" s="52">
        <f t="shared" si="47"/>
        <v>0</v>
      </c>
      <c r="H230" s="52">
        <f t="shared" si="48"/>
        <v>0</v>
      </c>
      <c r="I230" s="52">
        <f t="shared" si="49"/>
        <v>0</v>
      </c>
      <c r="J230" s="52">
        <f t="shared" si="50"/>
        <v>0</v>
      </c>
      <c r="K230" s="52">
        <f t="shared" si="51"/>
        <v>0</v>
      </c>
      <c r="L230" s="52">
        <f t="shared" si="52"/>
        <v>0</v>
      </c>
      <c r="M230" s="52">
        <f t="shared" ca="1" si="44"/>
        <v>-4.1280661373027452E-3</v>
      </c>
      <c r="N230" s="52">
        <f t="shared" ca="1" si="53"/>
        <v>0</v>
      </c>
      <c r="O230" s="12">
        <f t="shared" ca="1" si="54"/>
        <v>0</v>
      </c>
      <c r="P230" s="52">
        <f t="shared" ca="1" si="55"/>
        <v>0</v>
      </c>
      <c r="Q230" s="52">
        <f t="shared" ca="1" si="56"/>
        <v>0</v>
      </c>
      <c r="R230" s="5">
        <f t="shared" ca="1" si="45"/>
        <v>4.1280661373027452E-3</v>
      </c>
    </row>
    <row r="231" spans="1:18">
      <c r="A231" s="50"/>
      <c r="B231" s="50"/>
      <c r="C231" s="50"/>
      <c r="D231" s="51">
        <f t="shared" si="46"/>
        <v>0</v>
      </c>
      <c r="E231" s="51">
        <f t="shared" si="46"/>
        <v>0</v>
      </c>
      <c r="F231" s="52">
        <f t="shared" si="47"/>
        <v>0</v>
      </c>
      <c r="G231" s="52">
        <f t="shared" si="47"/>
        <v>0</v>
      </c>
      <c r="H231" s="52">
        <f t="shared" si="48"/>
        <v>0</v>
      </c>
      <c r="I231" s="52">
        <f t="shared" si="49"/>
        <v>0</v>
      </c>
      <c r="J231" s="52">
        <f t="shared" si="50"/>
        <v>0</v>
      </c>
      <c r="K231" s="52">
        <f t="shared" si="51"/>
        <v>0</v>
      </c>
      <c r="L231" s="52">
        <f t="shared" si="52"/>
        <v>0</v>
      </c>
      <c r="M231" s="52">
        <f t="shared" ca="1" si="44"/>
        <v>-4.1280661373027452E-3</v>
      </c>
      <c r="N231" s="52">
        <f t="shared" ca="1" si="53"/>
        <v>0</v>
      </c>
      <c r="O231" s="12">
        <f t="shared" ca="1" si="54"/>
        <v>0</v>
      </c>
      <c r="P231" s="52">
        <f t="shared" ca="1" si="55"/>
        <v>0</v>
      </c>
      <c r="Q231" s="52">
        <f t="shared" ca="1" si="56"/>
        <v>0</v>
      </c>
      <c r="R231" s="5">
        <f t="shared" ca="1" si="45"/>
        <v>4.1280661373027452E-3</v>
      </c>
    </row>
    <row r="232" spans="1:18">
      <c r="A232" s="50"/>
      <c r="B232" s="50"/>
      <c r="C232" s="50"/>
      <c r="D232" s="51">
        <f t="shared" si="46"/>
        <v>0</v>
      </c>
      <c r="E232" s="51">
        <f t="shared" si="46"/>
        <v>0</v>
      </c>
      <c r="F232" s="52">
        <f t="shared" si="47"/>
        <v>0</v>
      </c>
      <c r="G232" s="52">
        <f t="shared" si="47"/>
        <v>0</v>
      </c>
      <c r="H232" s="52">
        <f t="shared" si="48"/>
        <v>0</v>
      </c>
      <c r="I232" s="52">
        <f t="shared" si="49"/>
        <v>0</v>
      </c>
      <c r="J232" s="52">
        <f t="shared" si="50"/>
        <v>0</v>
      </c>
      <c r="K232" s="52">
        <f t="shared" si="51"/>
        <v>0</v>
      </c>
      <c r="L232" s="52">
        <f t="shared" si="52"/>
        <v>0</v>
      </c>
      <c r="M232" s="52">
        <f t="shared" ca="1" si="44"/>
        <v>-4.1280661373027452E-3</v>
      </c>
      <c r="N232" s="52">
        <f t="shared" ca="1" si="53"/>
        <v>0</v>
      </c>
      <c r="O232" s="12">
        <f t="shared" ca="1" si="54"/>
        <v>0</v>
      </c>
      <c r="P232" s="52">
        <f t="shared" ca="1" si="55"/>
        <v>0</v>
      </c>
      <c r="Q232" s="52">
        <f t="shared" ca="1" si="56"/>
        <v>0</v>
      </c>
      <c r="R232" s="5">
        <f t="shared" ca="1" si="45"/>
        <v>4.1280661373027452E-3</v>
      </c>
    </row>
    <row r="233" spans="1:18">
      <c r="A233" s="50"/>
      <c r="B233" s="50"/>
      <c r="C233" s="50"/>
      <c r="D233" s="51">
        <f t="shared" si="46"/>
        <v>0</v>
      </c>
      <c r="E233" s="51">
        <f t="shared" si="46"/>
        <v>0</v>
      </c>
      <c r="F233" s="52">
        <f t="shared" si="47"/>
        <v>0</v>
      </c>
      <c r="G233" s="52">
        <f t="shared" si="47"/>
        <v>0</v>
      </c>
      <c r="H233" s="52">
        <f t="shared" si="48"/>
        <v>0</v>
      </c>
      <c r="I233" s="52">
        <f t="shared" si="49"/>
        <v>0</v>
      </c>
      <c r="J233" s="52">
        <f t="shared" si="50"/>
        <v>0</v>
      </c>
      <c r="K233" s="52">
        <f t="shared" si="51"/>
        <v>0</v>
      </c>
      <c r="L233" s="52">
        <f t="shared" si="52"/>
        <v>0</v>
      </c>
      <c r="M233" s="52">
        <f t="shared" ca="1" si="44"/>
        <v>-4.1280661373027452E-3</v>
      </c>
      <c r="N233" s="52">
        <f t="shared" ca="1" si="53"/>
        <v>0</v>
      </c>
      <c r="O233" s="12">
        <f t="shared" ca="1" si="54"/>
        <v>0</v>
      </c>
      <c r="P233" s="52">
        <f t="shared" ca="1" si="55"/>
        <v>0</v>
      </c>
      <c r="Q233" s="52">
        <f t="shared" ca="1" si="56"/>
        <v>0</v>
      </c>
      <c r="R233" s="5">
        <f t="shared" ca="1" si="45"/>
        <v>4.1280661373027452E-3</v>
      </c>
    </row>
    <row r="234" spans="1:18">
      <c r="A234" s="50"/>
      <c r="B234" s="50"/>
      <c r="C234" s="50"/>
      <c r="D234" s="51">
        <f t="shared" si="46"/>
        <v>0</v>
      </c>
      <c r="E234" s="51">
        <f t="shared" si="46"/>
        <v>0</v>
      </c>
      <c r="F234" s="52">
        <f t="shared" si="47"/>
        <v>0</v>
      </c>
      <c r="G234" s="52">
        <f t="shared" si="47"/>
        <v>0</v>
      </c>
      <c r="H234" s="52">
        <f t="shared" si="48"/>
        <v>0</v>
      </c>
      <c r="I234" s="52">
        <f t="shared" si="49"/>
        <v>0</v>
      </c>
      <c r="J234" s="52">
        <f t="shared" si="50"/>
        <v>0</v>
      </c>
      <c r="K234" s="52">
        <f t="shared" si="51"/>
        <v>0</v>
      </c>
      <c r="L234" s="52">
        <f t="shared" si="52"/>
        <v>0</v>
      </c>
      <c r="M234" s="52">
        <f t="shared" ca="1" si="44"/>
        <v>-4.1280661373027452E-3</v>
      </c>
      <c r="N234" s="52">
        <f t="shared" ca="1" si="53"/>
        <v>0</v>
      </c>
      <c r="O234" s="12">
        <f t="shared" ca="1" si="54"/>
        <v>0</v>
      </c>
      <c r="P234" s="52">
        <f t="shared" ca="1" si="55"/>
        <v>0</v>
      </c>
      <c r="Q234" s="52">
        <f t="shared" ca="1" si="56"/>
        <v>0</v>
      </c>
      <c r="R234" s="5">
        <f t="shared" ca="1" si="45"/>
        <v>4.1280661373027452E-3</v>
      </c>
    </row>
    <row r="235" spans="1:18">
      <c r="A235" s="50"/>
      <c r="B235" s="50"/>
      <c r="C235" s="50"/>
      <c r="D235" s="51">
        <f t="shared" si="46"/>
        <v>0</v>
      </c>
      <c r="E235" s="51">
        <f t="shared" si="46"/>
        <v>0</v>
      </c>
      <c r="F235" s="52">
        <f t="shared" si="47"/>
        <v>0</v>
      </c>
      <c r="G235" s="52">
        <f t="shared" si="47"/>
        <v>0</v>
      </c>
      <c r="H235" s="52">
        <f t="shared" si="48"/>
        <v>0</v>
      </c>
      <c r="I235" s="52">
        <f t="shared" si="49"/>
        <v>0</v>
      </c>
      <c r="J235" s="52">
        <f t="shared" si="50"/>
        <v>0</v>
      </c>
      <c r="K235" s="52">
        <f t="shared" si="51"/>
        <v>0</v>
      </c>
      <c r="L235" s="52">
        <f t="shared" si="52"/>
        <v>0</v>
      </c>
      <c r="M235" s="52">
        <f t="shared" ca="1" si="44"/>
        <v>-4.1280661373027452E-3</v>
      </c>
      <c r="N235" s="52">
        <f t="shared" ca="1" si="53"/>
        <v>0</v>
      </c>
      <c r="O235" s="12">
        <f t="shared" ca="1" si="54"/>
        <v>0</v>
      </c>
      <c r="P235" s="52">
        <f t="shared" ca="1" si="55"/>
        <v>0</v>
      </c>
      <c r="Q235" s="52">
        <f t="shared" ca="1" si="56"/>
        <v>0</v>
      </c>
      <c r="R235" s="5">
        <f t="shared" ca="1" si="45"/>
        <v>4.1280661373027452E-3</v>
      </c>
    </row>
    <row r="236" spans="1:18">
      <c r="A236" s="50"/>
      <c r="B236" s="50"/>
      <c r="C236" s="50"/>
      <c r="D236" s="51">
        <f t="shared" si="46"/>
        <v>0</v>
      </c>
      <c r="E236" s="51">
        <f t="shared" si="46"/>
        <v>0</v>
      </c>
      <c r="F236" s="52">
        <f t="shared" si="47"/>
        <v>0</v>
      </c>
      <c r="G236" s="52">
        <f t="shared" si="47"/>
        <v>0</v>
      </c>
      <c r="H236" s="52">
        <f t="shared" si="48"/>
        <v>0</v>
      </c>
      <c r="I236" s="52">
        <f t="shared" si="49"/>
        <v>0</v>
      </c>
      <c r="J236" s="52">
        <f t="shared" si="50"/>
        <v>0</v>
      </c>
      <c r="K236" s="52">
        <f t="shared" si="51"/>
        <v>0</v>
      </c>
      <c r="L236" s="52">
        <f t="shared" si="52"/>
        <v>0</v>
      </c>
      <c r="M236" s="52">
        <f t="shared" ca="1" si="44"/>
        <v>-4.1280661373027452E-3</v>
      </c>
      <c r="N236" s="52">
        <f t="shared" ca="1" si="53"/>
        <v>0</v>
      </c>
      <c r="O236" s="12">
        <f t="shared" ca="1" si="54"/>
        <v>0</v>
      </c>
      <c r="P236" s="52">
        <f t="shared" ca="1" si="55"/>
        <v>0</v>
      </c>
      <c r="Q236" s="52">
        <f t="shared" ca="1" si="56"/>
        <v>0</v>
      </c>
      <c r="R236" s="5">
        <f t="shared" ca="1" si="45"/>
        <v>4.1280661373027452E-3</v>
      </c>
    </row>
    <row r="237" spans="1:18">
      <c r="A237" s="50"/>
      <c r="B237" s="50"/>
      <c r="C237" s="50"/>
      <c r="D237" s="51">
        <f t="shared" si="46"/>
        <v>0</v>
      </c>
      <c r="E237" s="51">
        <f t="shared" si="46"/>
        <v>0</v>
      </c>
      <c r="F237" s="52">
        <f t="shared" si="47"/>
        <v>0</v>
      </c>
      <c r="G237" s="52">
        <f t="shared" si="47"/>
        <v>0</v>
      </c>
      <c r="H237" s="52">
        <f t="shared" si="48"/>
        <v>0</v>
      </c>
      <c r="I237" s="52">
        <f t="shared" si="49"/>
        <v>0</v>
      </c>
      <c r="J237" s="52">
        <f t="shared" si="50"/>
        <v>0</v>
      </c>
      <c r="K237" s="52">
        <f t="shared" si="51"/>
        <v>0</v>
      </c>
      <c r="L237" s="52">
        <f t="shared" si="52"/>
        <v>0</v>
      </c>
      <c r="M237" s="52">
        <f t="shared" ca="1" si="44"/>
        <v>-4.1280661373027452E-3</v>
      </c>
      <c r="N237" s="52">
        <f t="shared" ca="1" si="53"/>
        <v>0</v>
      </c>
      <c r="O237" s="12">
        <f t="shared" ca="1" si="54"/>
        <v>0</v>
      </c>
      <c r="P237" s="52">
        <f t="shared" ca="1" si="55"/>
        <v>0</v>
      </c>
      <c r="Q237" s="52">
        <f t="shared" ca="1" si="56"/>
        <v>0</v>
      </c>
      <c r="R237" s="5">
        <f t="shared" ca="1" si="45"/>
        <v>4.1280661373027452E-3</v>
      </c>
    </row>
    <row r="238" spans="1:18">
      <c r="A238" s="50"/>
      <c r="B238" s="50"/>
      <c r="C238" s="50"/>
      <c r="D238" s="51">
        <f t="shared" si="46"/>
        <v>0</v>
      </c>
      <c r="E238" s="51">
        <f t="shared" si="46"/>
        <v>0</v>
      </c>
      <c r="F238" s="52">
        <f t="shared" si="47"/>
        <v>0</v>
      </c>
      <c r="G238" s="52">
        <f t="shared" si="47"/>
        <v>0</v>
      </c>
      <c r="H238" s="52">
        <f t="shared" si="48"/>
        <v>0</v>
      </c>
      <c r="I238" s="52">
        <f t="shared" si="49"/>
        <v>0</v>
      </c>
      <c r="J238" s="52">
        <f t="shared" si="50"/>
        <v>0</v>
      </c>
      <c r="K238" s="52">
        <f t="shared" si="51"/>
        <v>0</v>
      </c>
      <c r="L238" s="52">
        <f t="shared" si="52"/>
        <v>0</v>
      </c>
      <c r="M238" s="52">
        <f t="shared" ca="1" si="44"/>
        <v>-4.1280661373027452E-3</v>
      </c>
      <c r="N238" s="52">
        <f t="shared" ca="1" si="53"/>
        <v>0</v>
      </c>
      <c r="O238" s="12">
        <f t="shared" ca="1" si="54"/>
        <v>0</v>
      </c>
      <c r="P238" s="52">
        <f t="shared" ca="1" si="55"/>
        <v>0</v>
      </c>
      <c r="Q238" s="52">
        <f t="shared" ca="1" si="56"/>
        <v>0</v>
      </c>
      <c r="R238" s="5">
        <f t="shared" ca="1" si="45"/>
        <v>4.1280661373027452E-3</v>
      </c>
    </row>
    <row r="239" spans="1:18">
      <c r="A239" s="50"/>
      <c r="B239" s="50"/>
      <c r="C239" s="50"/>
      <c r="D239" s="51">
        <f t="shared" si="46"/>
        <v>0</v>
      </c>
      <c r="E239" s="51">
        <f t="shared" si="46"/>
        <v>0</v>
      </c>
      <c r="F239" s="52">
        <f t="shared" si="47"/>
        <v>0</v>
      </c>
      <c r="G239" s="52">
        <f t="shared" si="47"/>
        <v>0</v>
      </c>
      <c r="H239" s="52">
        <f t="shared" si="48"/>
        <v>0</v>
      </c>
      <c r="I239" s="52">
        <f t="shared" si="49"/>
        <v>0</v>
      </c>
      <c r="J239" s="52">
        <f t="shared" si="50"/>
        <v>0</v>
      </c>
      <c r="K239" s="52">
        <f t="shared" si="51"/>
        <v>0</v>
      </c>
      <c r="L239" s="52">
        <f t="shared" si="52"/>
        <v>0</v>
      </c>
      <c r="M239" s="52">
        <f t="shared" ca="1" si="44"/>
        <v>-4.1280661373027452E-3</v>
      </c>
      <c r="N239" s="52">
        <f t="shared" ca="1" si="53"/>
        <v>0</v>
      </c>
      <c r="O239" s="12">
        <f t="shared" ca="1" si="54"/>
        <v>0</v>
      </c>
      <c r="P239" s="52">
        <f t="shared" ca="1" si="55"/>
        <v>0</v>
      </c>
      <c r="Q239" s="52">
        <f t="shared" ca="1" si="56"/>
        <v>0</v>
      </c>
      <c r="R239" s="5">
        <f t="shared" ca="1" si="45"/>
        <v>4.1280661373027452E-3</v>
      </c>
    </row>
    <row r="240" spans="1:18">
      <c r="A240" s="50"/>
      <c r="B240" s="50"/>
      <c r="C240" s="50"/>
      <c r="D240" s="51">
        <f t="shared" si="46"/>
        <v>0</v>
      </c>
      <c r="E240" s="51">
        <f t="shared" si="46"/>
        <v>0</v>
      </c>
      <c r="F240" s="52">
        <f t="shared" si="47"/>
        <v>0</v>
      </c>
      <c r="G240" s="52">
        <f t="shared" si="47"/>
        <v>0</v>
      </c>
      <c r="H240" s="52">
        <f t="shared" si="48"/>
        <v>0</v>
      </c>
      <c r="I240" s="52">
        <f t="shared" si="49"/>
        <v>0</v>
      </c>
      <c r="J240" s="52">
        <f t="shared" si="50"/>
        <v>0</v>
      </c>
      <c r="K240" s="52">
        <f t="shared" si="51"/>
        <v>0</v>
      </c>
      <c r="L240" s="52">
        <f t="shared" si="52"/>
        <v>0</v>
      </c>
      <c r="M240" s="52">
        <f t="shared" ca="1" si="44"/>
        <v>-4.1280661373027452E-3</v>
      </c>
      <c r="N240" s="52">
        <f t="shared" ca="1" si="53"/>
        <v>0</v>
      </c>
      <c r="O240" s="12">
        <f t="shared" ca="1" si="54"/>
        <v>0</v>
      </c>
      <c r="P240" s="52">
        <f t="shared" ca="1" si="55"/>
        <v>0</v>
      </c>
      <c r="Q240" s="52">
        <f t="shared" ca="1" si="56"/>
        <v>0</v>
      </c>
      <c r="R240" s="5">
        <f t="shared" ca="1" si="45"/>
        <v>4.1280661373027452E-3</v>
      </c>
    </row>
    <row r="241" spans="1:18">
      <c r="A241" s="50"/>
      <c r="B241" s="50"/>
      <c r="C241" s="50"/>
      <c r="D241" s="51">
        <f t="shared" si="46"/>
        <v>0</v>
      </c>
      <c r="E241" s="51">
        <f t="shared" si="46"/>
        <v>0</v>
      </c>
      <c r="F241" s="52">
        <f t="shared" si="47"/>
        <v>0</v>
      </c>
      <c r="G241" s="52">
        <f t="shared" si="47"/>
        <v>0</v>
      </c>
      <c r="H241" s="52">
        <f t="shared" si="48"/>
        <v>0</v>
      </c>
      <c r="I241" s="52">
        <f t="shared" si="49"/>
        <v>0</v>
      </c>
      <c r="J241" s="52">
        <f t="shared" si="50"/>
        <v>0</v>
      </c>
      <c r="K241" s="52">
        <f t="shared" si="51"/>
        <v>0</v>
      </c>
      <c r="L241" s="52">
        <f t="shared" si="52"/>
        <v>0</v>
      </c>
      <c r="M241" s="52">
        <f t="shared" ca="1" si="44"/>
        <v>-4.1280661373027452E-3</v>
      </c>
      <c r="N241" s="52">
        <f t="shared" ca="1" si="53"/>
        <v>0</v>
      </c>
      <c r="O241" s="12">
        <f t="shared" ca="1" si="54"/>
        <v>0</v>
      </c>
      <c r="P241" s="52">
        <f t="shared" ca="1" si="55"/>
        <v>0</v>
      </c>
      <c r="Q241" s="52">
        <f t="shared" ca="1" si="56"/>
        <v>0</v>
      </c>
      <c r="R241" s="5">
        <f t="shared" ca="1" si="45"/>
        <v>4.1280661373027452E-3</v>
      </c>
    </row>
    <row r="242" spans="1:18">
      <c r="A242" s="50"/>
      <c r="B242" s="50"/>
      <c r="C242" s="50"/>
      <c r="D242" s="51">
        <f t="shared" si="46"/>
        <v>0</v>
      </c>
      <c r="E242" s="51">
        <f t="shared" si="46"/>
        <v>0</v>
      </c>
      <c r="F242" s="52">
        <f t="shared" si="47"/>
        <v>0</v>
      </c>
      <c r="G242" s="52">
        <f t="shared" si="47"/>
        <v>0</v>
      </c>
      <c r="H242" s="52">
        <f t="shared" si="48"/>
        <v>0</v>
      </c>
      <c r="I242" s="52">
        <f t="shared" si="49"/>
        <v>0</v>
      </c>
      <c r="J242" s="52">
        <f t="shared" si="50"/>
        <v>0</v>
      </c>
      <c r="K242" s="52">
        <f t="shared" si="51"/>
        <v>0</v>
      </c>
      <c r="L242" s="52">
        <f t="shared" si="52"/>
        <v>0</v>
      </c>
      <c r="M242" s="52">
        <f t="shared" ca="1" si="44"/>
        <v>-4.1280661373027452E-3</v>
      </c>
      <c r="N242" s="52">
        <f t="shared" ca="1" si="53"/>
        <v>0</v>
      </c>
      <c r="O242" s="12">
        <f t="shared" ca="1" si="54"/>
        <v>0</v>
      </c>
      <c r="P242" s="52">
        <f t="shared" ca="1" si="55"/>
        <v>0</v>
      </c>
      <c r="Q242" s="52">
        <f t="shared" ca="1" si="56"/>
        <v>0</v>
      </c>
      <c r="R242" s="5">
        <f t="shared" ca="1" si="45"/>
        <v>4.1280661373027452E-3</v>
      </c>
    </row>
    <row r="243" spans="1:18">
      <c r="A243" s="50"/>
      <c r="B243" s="50"/>
      <c r="C243" s="50"/>
      <c r="D243" s="51">
        <f t="shared" si="46"/>
        <v>0</v>
      </c>
      <c r="E243" s="51">
        <f t="shared" si="46"/>
        <v>0</v>
      </c>
      <c r="F243" s="52">
        <f t="shared" si="47"/>
        <v>0</v>
      </c>
      <c r="G243" s="52">
        <f t="shared" si="47"/>
        <v>0</v>
      </c>
      <c r="H243" s="52">
        <f t="shared" si="48"/>
        <v>0</v>
      </c>
      <c r="I243" s="52">
        <f t="shared" si="49"/>
        <v>0</v>
      </c>
      <c r="J243" s="52">
        <f t="shared" si="50"/>
        <v>0</v>
      </c>
      <c r="K243" s="52">
        <f t="shared" si="51"/>
        <v>0</v>
      </c>
      <c r="L243" s="52">
        <f t="shared" si="52"/>
        <v>0</v>
      </c>
      <c r="M243" s="52">
        <f t="shared" ca="1" si="44"/>
        <v>-4.1280661373027452E-3</v>
      </c>
      <c r="N243" s="52">
        <f t="shared" ca="1" si="53"/>
        <v>0</v>
      </c>
      <c r="O243" s="12">
        <f t="shared" ca="1" si="54"/>
        <v>0</v>
      </c>
      <c r="P243" s="52">
        <f t="shared" ca="1" si="55"/>
        <v>0</v>
      </c>
      <c r="Q243" s="52">
        <f t="shared" ca="1" si="56"/>
        <v>0</v>
      </c>
      <c r="R243" s="5">
        <f t="shared" ca="1" si="45"/>
        <v>4.1280661373027452E-3</v>
      </c>
    </row>
    <row r="244" spans="1:18">
      <c r="A244" s="50"/>
      <c r="B244" s="50"/>
      <c r="C244" s="50"/>
      <c r="D244" s="51">
        <f t="shared" si="46"/>
        <v>0</v>
      </c>
      <c r="E244" s="51">
        <f t="shared" si="46"/>
        <v>0</v>
      </c>
      <c r="F244" s="52">
        <f t="shared" si="47"/>
        <v>0</v>
      </c>
      <c r="G244" s="52">
        <f t="shared" si="47"/>
        <v>0</v>
      </c>
      <c r="H244" s="52">
        <f t="shared" si="48"/>
        <v>0</v>
      </c>
      <c r="I244" s="52">
        <f t="shared" si="49"/>
        <v>0</v>
      </c>
      <c r="J244" s="52">
        <f t="shared" si="50"/>
        <v>0</v>
      </c>
      <c r="K244" s="52">
        <f t="shared" si="51"/>
        <v>0</v>
      </c>
      <c r="L244" s="52">
        <f t="shared" si="52"/>
        <v>0</v>
      </c>
      <c r="M244" s="52">
        <f t="shared" ca="1" si="44"/>
        <v>-4.1280661373027452E-3</v>
      </c>
      <c r="N244" s="52">
        <f t="shared" ca="1" si="53"/>
        <v>0</v>
      </c>
      <c r="O244" s="12">
        <f t="shared" ca="1" si="54"/>
        <v>0</v>
      </c>
      <c r="P244" s="52">
        <f t="shared" ca="1" si="55"/>
        <v>0</v>
      </c>
      <c r="Q244" s="52">
        <f t="shared" ca="1" si="56"/>
        <v>0</v>
      </c>
      <c r="R244" s="5">
        <f t="shared" ca="1" si="45"/>
        <v>4.1280661373027452E-3</v>
      </c>
    </row>
    <row r="245" spans="1:18">
      <c r="A245" s="50"/>
      <c r="B245" s="50"/>
      <c r="C245" s="50"/>
      <c r="D245" s="51">
        <f t="shared" si="46"/>
        <v>0</v>
      </c>
      <c r="E245" s="51">
        <f t="shared" si="46"/>
        <v>0</v>
      </c>
      <c r="F245" s="52">
        <f t="shared" si="47"/>
        <v>0</v>
      </c>
      <c r="G245" s="52">
        <f t="shared" si="47"/>
        <v>0</v>
      </c>
      <c r="H245" s="52">
        <f t="shared" si="48"/>
        <v>0</v>
      </c>
      <c r="I245" s="52">
        <f t="shared" si="49"/>
        <v>0</v>
      </c>
      <c r="J245" s="52">
        <f t="shared" si="50"/>
        <v>0</v>
      </c>
      <c r="K245" s="52">
        <f t="shared" si="51"/>
        <v>0</v>
      </c>
      <c r="L245" s="52">
        <f t="shared" si="52"/>
        <v>0</v>
      </c>
      <c r="M245" s="52">
        <f t="shared" ca="1" si="44"/>
        <v>-4.1280661373027452E-3</v>
      </c>
      <c r="N245" s="52">
        <f t="shared" ca="1" si="53"/>
        <v>0</v>
      </c>
      <c r="O245" s="12">
        <f t="shared" ca="1" si="54"/>
        <v>0</v>
      </c>
      <c r="P245" s="52">
        <f t="shared" ca="1" si="55"/>
        <v>0</v>
      </c>
      <c r="Q245" s="52">
        <f t="shared" ca="1" si="56"/>
        <v>0</v>
      </c>
      <c r="R245" s="5">
        <f t="shared" ca="1" si="45"/>
        <v>4.1280661373027452E-3</v>
      </c>
    </row>
    <row r="246" spans="1:18">
      <c r="A246" s="50"/>
      <c r="B246" s="50"/>
      <c r="C246" s="50"/>
      <c r="D246" s="51">
        <f t="shared" si="46"/>
        <v>0</v>
      </c>
      <c r="E246" s="51">
        <f t="shared" si="46"/>
        <v>0</v>
      </c>
      <c r="F246" s="52">
        <f t="shared" si="47"/>
        <v>0</v>
      </c>
      <c r="G246" s="52">
        <f t="shared" si="47"/>
        <v>0</v>
      </c>
      <c r="H246" s="52">
        <f t="shared" si="48"/>
        <v>0</v>
      </c>
      <c r="I246" s="52">
        <f t="shared" si="49"/>
        <v>0</v>
      </c>
      <c r="J246" s="52">
        <f t="shared" si="50"/>
        <v>0</v>
      </c>
      <c r="K246" s="52">
        <f t="shared" si="51"/>
        <v>0</v>
      </c>
      <c r="L246" s="52">
        <f t="shared" si="52"/>
        <v>0</v>
      </c>
      <c r="M246" s="52">
        <f t="shared" ca="1" si="44"/>
        <v>-4.1280661373027452E-3</v>
      </c>
      <c r="N246" s="52">
        <f t="shared" ca="1" si="53"/>
        <v>0</v>
      </c>
      <c r="O246" s="12">
        <f t="shared" ca="1" si="54"/>
        <v>0</v>
      </c>
      <c r="P246" s="52">
        <f t="shared" ca="1" si="55"/>
        <v>0</v>
      </c>
      <c r="Q246" s="52">
        <f t="shared" ca="1" si="56"/>
        <v>0</v>
      </c>
      <c r="R246" s="5">
        <f t="shared" ca="1" si="45"/>
        <v>4.1280661373027452E-3</v>
      </c>
    </row>
    <row r="247" spans="1:18">
      <c r="A247" s="50"/>
      <c r="B247" s="50"/>
      <c r="C247" s="50"/>
      <c r="D247" s="51">
        <f t="shared" si="46"/>
        <v>0</v>
      </c>
      <c r="E247" s="51">
        <f t="shared" si="46"/>
        <v>0</v>
      </c>
      <c r="F247" s="52">
        <f t="shared" si="47"/>
        <v>0</v>
      </c>
      <c r="G247" s="52">
        <f t="shared" si="47"/>
        <v>0</v>
      </c>
      <c r="H247" s="52">
        <f t="shared" si="48"/>
        <v>0</v>
      </c>
      <c r="I247" s="52">
        <f t="shared" si="49"/>
        <v>0</v>
      </c>
      <c r="J247" s="52">
        <f t="shared" si="50"/>
        <v>0</v>
      </c>
      <c r="K247" s="52">
        <f t="shared" si="51"/>
        <v>0</v>
      </c>
      <c r="L247" s="52">
        <f t="shared" si="52"/>
        <v>0</v>
      </c>
      <c r="M247" s="52">
        <f t="shared" ca="1" si="44"/>
        <v>-4.1280661373027452E-3</v>
      </c>
      <c r="N247" s="52">
        <f t="shared" ca="1" si="53"/>
        <v>0</v>
      </c>
      <c r="O247" s="12">
        <f t="shared" ca="1" si="54"/>
        <v>0</v>
      </c>
      <c r="P247" s="52">
        <f t="shared" ca="1" si="55"/>
        <v>0</v>
      </c>
      <c r="Q247" s="52">
        <f t="shared" ca="1" si="56"/>
        <v>0</v>
      </c>
      <c r="R247" s="5">
        <f t="shared" ca="1" si="45"/>
        <v>4.1280661373027452E-3</v>
      </c>
    </row>
    <row r="248" spans="1:18">
      <c r="A248" s="50"/>
      <c r="B248" s="50"/>
      <c r="C248" s="50"/>
      <c r="D248" s="51">
        <f t="shared" si="46"/>
        <v>0</v>
      </c>
      <c r="E248" s="51">
        <f t="shared" si="46"/>
        <v>0</v>
      </c>
      <c r="F248" s="52">
        <f t="shared" si="47"/>
        <v>0</v>
      </c>
      <c r="G248" s="52">
        <f t="shared" si="47"/>
        <v>0</v>
      </c>
      <c r="H248" s="52">
        <f t="shared" si="48"/>
        <v>0</v>
      </c>
      <c r="I248" s="52">
        <f t="shared" si="49"/>
        <v>0</v>
      </c>
      <c r="J248" s="52">
        <f t="shared" si="50"/>
        <v>0</v>
      </c>
      <c r="K248" s="52">
        <f t="shared" si="51"/>
        <v>0</v>
      </c>
      <c r="L248" s="52">
        <f t="shared" si="52"/>
        <v>0</v>
      </c>
      <c r="M248" s="52">
        <f t="shared" ca="1" si="44"/>
        <v>-4.1280661373027452E-3</v>
      </c>
      <c r="N248" s="52">
        <f t="shared" ca="1" si="53"/>
        <v>0</v>
      </c>
      <c r="O248" s="12">
        <f t="shared" ca="1" si="54"/>
        <v>0</v>
      </c>
      <c r="P248" s="52">
        <f t="shared" ca="1" si="55"/>
        <v>0</v>
      </c>
      <c r="Q248" s="52">
        <f t="shared" ca="1" si="56"/>
        <v>0</v>
      </c>
      <c r="R248" s="5">
        <f t="shared" ca="1" si="45"/>
        <v>4.1280661373027452E-3</v>
      </c>
    </row>
    <row r="249" spans="1:18">
      <c r="A249" s="50"/>
      <c r="B249" s="50"/>
      <c r="C249" s="50"/>
      <c r="D249" s="51">
        <f t="shared" si="46"/>
        <v>0</v>
      </c>
      <c r="E249" s="51">
        <f t="shared" si="46"/>
        <v>0</v>
      </c>
      <c r="F249" s="52">
        <f t="shared" si="47"/>
        <v>0</v>
      </c>
      <c r="G249" s="52">
        <f t="shared" si="47"/>
        <v>0</v>
      </c>
      <c r="H249" s="52">
        <f t="shared" si="48"/>
        <v>0</v>
      </c>
      <c r="I249" s="52">
        <f t="shared" si="49"/>
        <v>0</v>
      </c>
      <c r="J249" s="52">
        <f t="shared" si="50"/>
        <v>0</v>
      </c>
      <c r="K249" s="52">
        <f t="shared" si="51"/>
        <v>0</v>
      </c>
      <c r="L249" s="52">
        <f t="shared" si="52"/>
        <v>0</v>
      </c>
      <c r="M249" s="52">
        <f t="shared" ca="1" si="44"/>
        <v>-4.1280661373027452E-3</v>
      </c>
      <c r="N249" s="52">
        <f t="shared" ca="1" si="53"/>
        <v>0</v>
      </c>
      <c r="O249" s="12">
        <f t="shared" ca="1" si="54"/>
        <v>0</v>
      </c>
      <c r="P249" s="52">
        <f t="shared" ca="1" si="55"/>
        <v>0</v>
      </c>
      <c r="Q249" s="52">
        <f t="shared" ca="1" si="56"/>
        <v>0</v>
      </c>
      <c r="R249" s="5">
        <f t="shared" ca="1" si="45"/>
        <v>4.1280661373027452E-3</v>
      </c>
    </row>
    <row r="250" spans="1:18">
      <c r="A250" s="50"/>
      <c r="B250" s="50"/>
      <c r="C250" s="50"/>
      <c r="D250" s="51">
        <f t="shared" si="46"/>
        <v>0</v>
      </c>
      <c r="E250" s="51">
        <f t="shared" si="46"/>
        <v>0</v>
      </c>
      <c r="F250" s="52">
        <f t="shared" si="47"/>
        <v>0</v>
      </c>
      <c r="G250" s="52">
        <f t="shared" si="47"/>
        <v>0</v>
      </c>
      <c r="H250" s="52">
        <f t="shared" si="48"/>
        <v>0</v>
      </c>
      <c r="I250" s="52">
        <f t="shared" si="49"/>
        <v>0</v>
      </c>
      <c r="J250" s="52">
        <f t="shared" si="50"/>
        <v>0</v>
      </c>
      <c r="K250" s="52">
        <f t="shared" si="51"/>
        <v>0</v>
      </c>
      <c r="L250" s="52">
        <f t="shared" si="52"/>
        <v>0</v>
      </c>
      <c r="M250" s="52">
        <f t="shared" ca="1" si="44"/>
        <v>-4.1280661373027452E-3</v>
      </c>
      <c r="N250" s="52">
        <f t="shared" ca="1" si="53"/>
        <v>0</v>
      </c>
      <c r="O250" s="12">
        <f t="shared" ca="1" si="54"/>
        <v>0</v>
      </c>
      <c r="P250" s="52">
        <f t="shared" ca="1" si="55"/>
        <v>0</v>
      </c>
      <c r="Q250" s="52">
        <f t="shared" ca="1" si="56"/>
        <v>0</v>
      </c>
      <c r="R250" s="5">
        <f t="shared" ca="1" si="45"/>
        <v>4.1280661373027452E-3</v>
      </c>
    </row>
    <row r="251" spans="1:18">
      <c r="A251" s="50"/>
      <c r="B251" s="50"/>
      <c r="C251" s="50"/>
      <c r="D251" s="51">
        <f t="shared" si="46"/>
        <v>0</v>
      </c>
      <c r="E251" s="51">
        <f t="shared" si="46"/>
        <v>0</v>
      </c>
      <c r="F251" s="52">
        <f t="shared" si="47"/>
        <v>0</v>
      </c>
      <c r="G251" s="52">
        <f t="shared" si="47"/>
        <v>0</v>
      </c>
      <c r="H251" s="52">
        <f t="shared" si="48"/>
        <v>0</v>
      </c>
      <c r="I251" s="52">
        <f t="shared" si="49"/>
        <v>0</v>
      </c>
      <c r="J251" s="52">
        <f t="shared" si="50"/>
        <v>0</v>
      </c>
      <c r="K251" s="52">
        <f t="shared" si="51"/>
        <v>0</v>
      </c>
      <c r="L251" s="52">
        <f t="shared" si="52"/>
        <v>0</v>
      </c>
      <c r="M251" s="52">
        <f t="shared" ca="1" si="44"/>
        <v>-4.1280661373027452E-3</v>
      </c>
      <c r="N251" s="52">
        <f t="shared" ca="1" si="53"/>
        <v>0</v>
      </c>
      <c r="O251" s="12">
        <f t="shared" ca="1" si="54"/>
        <v>0</v>
      </c>
      <c r="P251" s="52">
        <f t="shared" ca="1" si="55"/>
        <v>0</v>
      </c>
      <c r="Q251" s="52">
        <f t="shared" ca="1" si="56"/>
        <v>0</v>
      </c>
      <c r="R251" s="5">
        <f t="shared" ca="1" si="45"/>
        <v>4.1280661373027452E-3</v>
      </c>
    </row>
    <row r="252" spans="1:18">
      <c r="A252" s="50"/>
      <c r="B252" s="50"/>
      <c r="C252" s="50"/>
      <c r="D252" s="51">
        <f t="shared" si="46"/>
        <v>0</v>
      </c>
      <c r="E252" s="51">
        <f t="shared" si="46"/>
        <v>0</v>
      </c>
      <c r="F252" s="52">
        <f t="shared" si="47"/>
        <v>0</v>
      </c>
      <c r="G252" s="52">
        <f t="shared" si="47"/>
        <v>0</v>
      </c>
      <c r="H252" s="52">
        <f t="shared" si="48"/>
        <v>0</v>
      </c>
      <c r="I252" s="52">
        <f t="shared" si="49"/>
        <v>0</v>
      </c>
      <c r="J252" s="52">
        <f t="shared" si="50"/>
        <v>0</v>
      </c>
      <c r="K252" s="52">
        <f t="shared" si="51"/>
        <v>0</v>
      </c>
      <c r="L252" s="52">
        <f t="shared" si="52"/>
        <v>0</v>
      </c>
      <c r="M252" s="52">
        <f t="shared" ca="1" si="44"/>
        <v>-4.1280661373027452E-3</v>
      </c>
      <c r="N252" s="52">
        <f t="shared" ca="1" si="53"/>
        <v>0</v>
      </c>
      <c r="O252" s="12">
        <f t="shared" ca="1" si="54"/>
        <v>0</v>
      </c>
      <c r="P252" s="52">
        <f t="shared" ca="1" si="55"/>
        <v>0</v>
      </c>
      <c r="Q252" s="52">
        <f t="shared" ca="1" si="56"/>
        <v>0</v>
      </c>
      <c r="R252" s="5">
        <f t="shared" ca="1" si="45"/>
        <v>4.1280661373027452E-3</v>
      </c>
    </row>
    <row r="253" spans="1:18">
      <c r="A253" s="50"/>
      <c r="B253" s="50"/>
      <c r="C253" s="50"/>
      <c r="D253" s="51">
        <f t="shared" si="46"/>
        <v>0</v>
      </c>
      <c r="E253" s="51">
        <f t="shared" si="46"/>
        <v>0</v>
      </c>
      <c r="F253" s="52">
        <f t="shared" si="47"/>
        <v>0</v>
      </c>
      <c r="G253" s="52">
        <f t="shared" si="47"/>
        <v>0</v>
      </c>
      <c r="H253" s="52">
        <f t="shared" si="48"/>
        <v>0</v>
      </c>
      <c r="I253" s="52">
        <f t="shared" si="49"/>
        <v>0</v>
      </c>
      <c r="J253" s="52">
        <f t="shared" si="50"/>
        <v>0</v>
      </c>
      <c r="K253" s="52">
        <f t="shared" si="51"/>
        <v>0</v>
      </c>
      <c r="L253" s="52">
        <f t="shared" si="52"/>
        <v>0</v>
      </c>
      <c r="M253" s="52">
        <f t="shared" ca="1" si="44"/>
        <v>-4.1280661373027452E-3</v>
      </c>
      <c r="N253" s="52">
        <f t="shared" ca="1" si="53"/>
        <v>0</v>
      </c>
      <c r="O253" s="12">
        <f t="shared" ca="1" si="54"/>
        <v>0</v>
      </c>
      <c r="P253" s="52">
        <f t="shared" ca="1" si="55"/>
        <v>0</v>
      </c>
      <c r="Q253" s="52">
        <f t="shared" ca="1" si="56"/>
        <v>0</v>
      </c>
      <c r="R253" s="5">
        <f t="shared" ca="1" si="45"/>
        <v>4.1280661373027452E-3</v>
      </c>
    </row>
    <row r="254" spans="1:18">
      <c r="A254" s="50"/>
      <c r="B254" s="50"/>
      <c r="C254" s="50"/>
      <c r="D254" s="51">
        <f t="shared" si="46"/>
        <v>0</v>
      </c>
      <c r="E254" s="51">
        <f t="shared" si="46"/>
        <v>0</v>
      </c>
      <c r="F254" s="52">
        <f t="shared" si="47"/>
        <v>0</v>
      </c>
      <c r="G254" s="52">
        <f t="shared" si="47"/>
        <v>0</v>
      </c>
      <c r="H254" s="52">
        <f t="shared" si="48"/>
        <v>0</v>
      </c>
      <c r="I254" s="52">
        <f t="shared" si="49"/>
        <v>0</v>
      </c>
      <c r="J254" s="52">
        <f t="shared" si="50"/>
        <v>0</v>
      </c>
      <c r="K254" s="52">
        <f t="shared" si="51"/>
        <v>0</v>
      </c>
      <c r="L254" s="52">
        <f t="shared" si="52"/>
        <v>0</v>
      </c>
      <c r="M254" s="52">
        <f t="shared" ca="1" si="44"/>
        <v>-4.1280661373027452E-3</v>
      </c>
      <c r="N254" s="52">
        <f t="shared" ca="1" si="53"/>
        <v>0</v>
      </c>
      <c r="O254" s="12">
        <f t="shared" ca="1" si="54"/>
        <v>0</v>
      </c>
      <c r="P254" s="52">
        <f t="shared" ca="1" si="55"/>
        <v>0</v>
      </c>
      <c r="Q254" s="52">
        <f t="shared" ca="1" si="56"/>
        <v>0</v>
      </c>
      <c r="R254" s="5">
        <f t="shared" ca="1" si="45"/>
        <v>4.1280661373027452E-3</v>
      </c>
    </row>
    <row r="255" spans="1:18">
      <c r="A255" s="50"/>
      <c r="B255" s="50"/>
      <c r="C255" s="50"/>
      <c r="D255" s="51">
        <f t="shared" si="46"/>
        <v>0</v>
      </c>
      <c r="E255" s="51">
        <f t="shared" si="46"/>
        <v>0</v>
      </c>
      <c r="F255" s="52">
        <f t="shared" si="47"/>
        <v>0</v>
      </c>
      <c r="G255" s="52">
        <f t="shared" si="47"/>
        <v>0</v>
      </c>
      <c r="H255" s="52">
        <f t="shared" si="48"/>
        <v>0</v>
      </c>
      <c r="I255" s="52">
        <f t="shared" si="49"/>
        <v>0</v>
      </c>
      <c r="J255" s="52">
        <f t="shared" si="50"/>
        <v>0</v>
      </c>
      <c r="K255" s="52">
        <f t="shared" si="51"/>
        <v>0</v>
      </c>
      <c r="L255" s="52">
        <f t="shared" si="52"/>
        <v>0</v>
      </c>
      <c r="M255" s="52">
        <f t="shared" ca="1" si="44"/>
        <v>-4.1280661373027452E-3</v>
      </c>
      <c r="N255" s="52">
        <f t="shared" ca="1" si="53"/>
        <v>0</v>
      </c>
      <c r="O255" s="12">
        <f t="shared" ca="1" si="54"/>
        <v>0</v>
      </c>
      <c r="P255" s="52">
        <f t="shared" ca="1" si="55"/>
        <v>0</v>
      </c>
      <c r="Q255" s="52">
        <f t="shared" ca="1" si="56"/>
        <v>0</v>
      </c>
      <c r="R255" s="5">
        <f t="shared" ca="1" si="45"/>
        <v>4.1280661373027452E-3</v>
      </c>
    </row>
    <row r="256" spans="1:18">
      <c r="A256" s="50"/>
      <c r="B256" s="50"/>
      <c r="C256" s="50"/>
      <c r="D256" s="51">
        <f t="shared" si="46"/>
        <v>0</v>
      </c>
      <c r="E256" s="51">
        <f t="shared" si="46"/>
        <v>0</v>
      </c>
      <c r="F256" s="52">
        <f t="shared" si="47"/>
        <v>0</v>
      </c>
      <c r="G256" s="52">
        <f t="shared" si="47"/>
        <v>0</v>
      </c>
      <c r="H256" s="52">
        <f t="shared" si="48"/>
        <v>0</v>
      </c>
      <c r="I256" s="52">
        <f t="shared" si="49"/>
        <v>0</v>
      </c>
      <c r="J256" s="52">
        <f t="shared" si="50"/>
        <v>0</v>
      </c>
      <c r="K256" s="52">
        <f t="shared" si="51"/>
        <v>0</v>
      </c>
      <c r="L256" s="52">
        <f t="shared" si="52"/>
        <v>0</v>
      </c>
      <c r="M256" s="52">
        <f t="shared" ca="1" si="44"/>
        <v>-4.1280661373027452E-3</v>
      </c>
      <c r="N256" s="52">
        <f t="shared" ca="1" si="53"/>
        <v>0</v>
      </c>
      <c r="O256" s="12">
        <f t="shared" ca="1" si="54"/>
        <v>0</v>
      </c>
      <c r="P256" s="52">
        <f t="shared" ca="1" si="55"/>
        <v>0</v>
      </c>
      <c r="Q256" s="52">
        <f t="shared" ca="1" si="56"/>
        <v>0</v>
      </c>
      <c r="R256" s="5">
        <f t="shared" ca="1" si="45"/>
        <v>4.1280661373027452E-3</v>
      </c>
    </row>
    <row r="257" spans="1:18">
      <c r="A257" s="50"/>
      <c r="B257" s="50"/>
      <c r="C257" s="50"/>
      <c r="D257" s="51">
        <f t="shared" si="46"/>
        <v>0</v>
      </c>
      <c r="E257" s="51">
        <f t="shared" si="46"/>
        <v>0</v>
      </c>
      <c r="F257" s="52">
        <f t="shared" si="47"/>
        <v>0</v>
      </c>
      <c r="G257" s="52">
        <f t="shared" si="47"/>
        <v>0</v>
      </c>
      <c r="H257" s="52">
        <f t="shared" si="48"/>
        <v>0</v>
      </c>
      <c r="I257" s="52">
        <f t="shared" si="49"/>
        <v>0</v>
      </c>
      <c r="J257" s="52">
        <f t="shared" si="50"/>
        <v>0</v>
      </c>
      <c r="K257" s="52">
        <f t="shared" si="51"/>
        <v>0</v>
      </c>
      <c r="L257" s="52">
        <f t="shared" si="52"/>
        <v>0</v>
      </c>
      <c r="M257" s="52">
        <f t="shared" ca="1" si="44"/>
        <v>-4.1280661373027452E-3</v>
      </c>
      <c r="N257" s="52">
        <f t="shared" ca="1" si="53"/>
        <v>0</v>
      </c>
      <c r="O257" s="12">
        <f t="shared" ca="1" si="54"/>
        <v>0</v>
      </c>
      <c r="P257" s="52">
        <f t="shared" ca="1" si="55"/>
        <v>0</v>
      </c>
      <c r="Q257" s="52">
        <f t="shared" ca="1" si="56"/>
        <v>0</v>
      </c>
      <c r="R257" s="5">
        <f t="shared" ca="1" si="45"/>
        <v>4.1280661373027452E-3</v>
      </c>
    </row>
    <row r="258" spans="1:18">
      <c r="A258" s="50"/>
      <c r="B258" s="50"/>
      <c r="C258" s="50"/>
      <c r="D258" s="51">
        <f t="shared" si="46"/>
        <v>0</v>
      </c>
      <c r="E258" s="51">
        <f t="shared" si="46"/>
        <v>0</v>
      </c>
      <c r="F258" s="52">
        <f t="shared" si="47"/>
        <v>0</v>
      </c>
      <c r="G258" s="52">
        <f t="shared" si="47"/>
        <v>0</v>
      </c>
      <c r="H258" s="52">
        <f t="shared" si="48"/>
        <v>0</v>
      </c>
      <c r="I258" s="52">
        <f t="shared" si="49"/>
        <v>0</v>
      </c>
      <c r="J258" s="52">
        <f t="shared" si="50"/>
        <v>0</v>
      </c>
      <c r="K258" s="52">
        <f t="shared" si="51"/>
        <v>0</v>
      </c>
      <c r="L258" s="52">
        <f t="shared" si="52"/>
        <v>0</v>
      </c>
      <c r="M258" s="52">
        <f t="shared" ca="1" si="44"/>
        <v>-4.1280661373027452E-3</v>
      </c>
      <c r="N258" s="52">
        <f t="shared" ca="1" si="53"/>
        <v>0</v>
      </c>
      <c r="O258" s="12">
        <f t="shared" ca="1" si="54"/>
        <v>0</v>
      </c>
      <c r="P258" s="52">
        <f t="shared" ca="1" si="55"/>
        <v>0</v>
      </c>
      <c r="Q258" s="52">
        <f t="shared" ca="1" si="56"/>
        <v>0</v>
      </c>
      <c r="R258" s="5">
        <f t="shared" ca="1" si="45"/>
        <v>4.1280661373027452E-3</v>
      </c>
    </row>
    <row r="259" spans="1:18">
      <c r="A259" s="50"/>
      <c r="B259" s="50"/>
      <c r="C259" s="50"/>
      <c r="D259" s="51">
        <f t="shared" si="46"/>
        <v>0</v>
      </c>
      <c r="E259" s="51">
        <f t="shared" si="46"/>
        <v>0</v>
      </c>
      <c r="F259" s="52">
        <f t="shared" si="47"/>
        <v>0</v>
      </c>
      <c r="G259" s="52">
        <f t="shared" si="47"/>
        <v>0</v>
      </c>
      <c r="H259" s="52">
        <f t="shared" si="48"/>
        <v>0</v>
      </c>
      <c r="I259" s="52">
        <f t="shared" si="49"/>
        <v>0</v>
      </c>
      <c r="J259" s="52">
        <f t="shared" si="50"/>
        <v>0</v>
      </c>
      <c r="K259" s="52">
        <f t="shared" si="51"/>
        <v>0</v>
      </c>
      <c r="L259" s="52">
        <f t="shared" si="52"/>
        <v>0</v>
      </c>
      <c r="M259" s="52">
        <f t="shared" ca="1" si="44"/>
        <v>-4.1280661373027452E-3</v>
      </c>
      <c r="N259" s="52">
        <f t="shared" ca="1" si="53"/>
        <v>0</v>
      </c>
      <c r="O259" s="12">
        <f t="shared" ca="1" si="54"/>
        <v>0</v>
      </c>
      <c r="P259" s="52">
        <f t="shared" ca="1" si="55"/>
        <v>0</v>
      </c>
      <c r="Q259" s="52">
        <f t="shared" ca="1" si="56"/>
        <v>0</v>
      </c>
      <c r="R259" s="5">
        <f t="shared" ca="1" si="45"/>
        <v>4.1280661373027452E-3</v>
      </c>
    </row>
    <row r="260" spans="1:18">
      <c r="A260" s="50"/>
      <c r="B260" s="50"/>
      <c r="C260" s="50"/>
      <c r="D260" s="51">
        <f t="shared" si="46"/>
        <v>0</v>
      </c>
      <c r="E260" s="51">
        <f t="shared" si="46"/>
        <v>0</v>
      </c>
      <c r="F260" s="52">
        <f t="shared" si="47"/>
        <v>0</v>
      </c>
      <c r="G260" s="52">
        <f t="shared" si="47"/>
        <v>0</v>
      </c>
      <c r="H260" s="52">
        <f t="shared" si="48"/>
        <v>0</v>
      </c>
      <c r="I260" s="52">
        <f t="shared" si="49"/>
        <v>0</v>
      </c>
      <c r="J260" s="52">
        <f t="shared" si="50"/>
        <v>0</v>
      </c>
      <c r="K260" s="52">
        <f t="shared" si="51"/>
        <v>0</v>
      </c>
      <c r="L260" s="52">
        <f t="shared" si="52"/>
        <v>0</v>
      </c>
      <c r="M260" s="52">
        <f t="shared" ca="1" si="44"/>
        <v>-4.1280661373027452E-3</v>
      </c>
      <c r="N260" s="52">
        <f t="shared" ca="1" si="53"/>
        <v>0</v>
      </c>
      <c r="O260" s="12">
        <f t="shared" ca="1" si="54"/>
        <v>0</v>
      </c>
      <c r="P260" s="52">
        <f t="shared" ca="1" si="55"/>
        <v>0</v>
      </c>
      <c r="Q260" s="52">
        <f t="shared" ca="1" si="56"/>
        <v>0</v>
      </c>
      <c r="R260" s="5">
        <f t="shared" ca="1" si="45"/>
        <v>4.1280661373027452E-3</v>
      </c>
    </row>
    <row r="261" spans="1:18">
      <c r="A261" s="50"/>
      <c r="B261" s="50"/>
      <c r="C261" s="50"/>
      <c r="D261" s="51">
        <f t="shared" si="46"/>
        <v>0</v>
      </c>
      <c r="E261" s="51">
        <f t="shared" si="46"/>
        <v>0</v>
      </c>
      <c r="F261" s="52">
        <f t="shared" si="47"/>
        <v>0</v>
      </c>
      <c r="G261" s="52">
        <f t="shared" si="47"/>
        <v>0</v>
      </c>
      <c r="H261" s="52">
        <f t="shared" si="48"/>
        <v>0</v>
      </c>
      <c r="I261" s="52">
        <f t="shared" si="49"/>
        <v>0</v>
      </c>
      <c r="J261" s="52">
        <f t="shared" si="50"/>
        <v>0</v>
      </c>
      <c r="K261" s="52">
        <f t="shared" si="51"/>
        <v>0</v>
      </c>
      <c r="L261" s="52">
        <f t="shared" si="52"/>
        <v>0</v>
      </c>
      <c r="M261" s="52">
        <f t="shared" ca="1" si="44"/>
        <v>-4.1280661373027452E-3</v>
      </c>
      <c r="N261" s="52">
        <f t="shared" ca="1" si="53"/>
        <v>0</v>
      </c>
      <c r="O261" s="12">
        <f t="shared" ca="1" si="54"/>
        <v>0</v>
      </c>
      <c r="P261" s="52">
        <f t="shared" ca="1" si="55"/>
        <v>0</v>
      </c>
      <c r="Q261" s="52">
        <f t="shared" ca="1" si="56"/>
        <v>0</v>
      </c>
      <c r="R261" s="5">
        <f t="shared" ca="1" si="45"/>
        <v>4.1280661373027452E-3</v>
      </c>
    </row>
    <row r="262" spans="1:18">
      <c r="A262" s="50"/>
      <c r="B262" s="50"/>
      <c r="C262" s="50"/>
      <c r="D262" s="51">
        <f t="shared" si="46"/>
        <v>0</v>
      </c>
      <c r="E262" s="51">
        <f t="shared" si="46"/>
        <v>0</v>
      </c>
      <c r="F262" s="52">
        <f t="shared" si="47"/>
        <v>0</v>
      </c>
      <c r="G262" s="52">
        <f t="shared" si="47"/>
        <v>0</v>
      </c>
      <c r="H262" s="52">
        <f t="shared" si="48"/>
        <v>0</v>
      </c>
      <c r="I262" s="52">
        <f t="shared" si="49"/>
        <v>0</v>
      </c>
      <c r="J262" s="52">
        <f t="shared" si="50"/>
        <v>0</v>
      </c>
      <c r="K262" s="52">
        <f t="shared" si="51"/>
        <v>0</v>
      </c>
      <c r="L262" s="52">
        <f t="shared" si="52"/>
        <v>0</v>
      </c>
      <c r="M262" s="52">
        <f t="shared" ca="1" si="44"/>
        <v>-4.1280661373027452E-3</v>
      </c>
      <c r="N262" s="52">
        <f t="shared" ca="1" si="53"/>
        <v>0</v>
      </c>
      <c r="O262" s="12">
        <f t="shared" ca="1" si="54"/>
        <v>0</v>
      </c>
      <c r="P262" s="52">
        <f t="shared" ca="1" si="55"/>
        <v>0</v>
      </c>
      <c r="Q262" s="52">
        <f t="shared" ca="1" si="56"/>
        <v>0</v>
      </c>
      <c r="R262" s="5">
        <f t="shared" ca="1" si="45"/>
        <v>4.1280661373027452E-3</v>
      </c>
    </row>
    <row r="263" spans="1:18">
      <c r="A263" s="50"/>
      <c r="B263" s="50"/>
      <c r="C263" s="50"/>
      <c r="D263" s="51">
        <f t="shared" si="46"/>
        <v>0</v>
      </c>
      <c r="E263" s="51">
        <f t="shared" si="46"/>
        <v>0</v>
      </c>
      <c r="F263" s="52">
        <f t="shared" si="47"/>
        <v>0</v>
      </c>
      <c r="G263" s="52">
        <f t="shared" si="47"/>
        <v>0</v>
      </c>
      <c r="H263" s="52">
        <f t="shared" si="48"/>
        <v>0</v>
      </c>
      <c r="I263" s="52">
        <f t="shared" si="49"/>
        <v>0</v>
      </c>
      <c r="J263" s="52">
        <f t="shared" si="50"/>
        <v>0</v>
      </c>
      <c r="K263" s="52">
        <f t="shared" si="51"/>
        <v>0</v>
      </c>
      <c r="L263" s="52">
        <f t="shared" si="52"/>
        <v>0</v>
      </c>
      <c r="M263" s="52">
        <f t="shared" ca="1" si="44"/>
        <v>-4.1280661373027452E-3</v>
      </c>
      <c r="N263" s="52">
        <f t="shared" ca="1" si="53"/>
        <v>0</v>
      </c>
      <c r="O263" s="12">
        <f t="shared" ca="1" si="54"/>
        <v>0</v>
      </c>
      <c r="P263" s="52">
        <f t="shared" ca="1" si="55"/>
        <v>0</v>
      </c>
      <c r="Q263" s="52">
        <f t="shared" ca="1" si="56"/>
        <v>0</v>
      </c>
      <c r="R263" s="5">
        <f t="shared" ca="1" si="45"/>
        <v>4.1280661373027452E-3</v>
      </c>
    </row>
    <row r="264" spans="1:18">
      <c r="A264" s="50"/>
      <c r="B264" s="50"/>
      <c r="C264" s="50"/>
      <c r="D264" s="51">
        <f t="shared" si="46"/>
        <v>0</v>
      </c>
      <c r="E264" s="51">
        <f t="shared" si="46"/>
        <v>0</v>
      </c>
      <c r="F264" s="52">
        <f t="shared" si="47"/>
        <v>0</v>
      </c>
      <c r="G264" s="52">
        <f t="shared" si="47"/>
        <v>0</v>
      </c>
      <c r="H264" s="52">
        <f t="shared" si="48"/>
        <v>0</v>
      </c>
      <c r="I264" s="52">
        <f t="shared" si="49"/>
        <v>0</v>
      </c>
      <c r="J264" s="52">
        <f t="shared" si="50"/>
        <v>0</v>
      </c>
      <c r="K264" s="52">
        <f t="shared" si="51"/>
        <v>0</v>
      </c>
      <c r="L264" s="52">
        <f t="shared" si="52"/>
        <v>0</v>
      </c>
      <c r="M264" s="52">
        <f t="shared" ca="1" si="44"/>
        <v>-4.1280661373027452E-3</v>
      </c>
      <c r="N264" s="52">
        <f t="shared" ca="1" si="53"/>
        <v>0</v>
      </c>
      <c r="O264" s="12">
        <f t="shared" ca="1" si="54"/>
        <v>0</v>
      </c>
      <c r="P264" s="52">
        <f t="shared" ca="1" si="55"/>
        <v>0</v>
      </c>
      <c r="Q264" s="52">
        <f t="shared" ca="1" si="56"/>
        <v>0</v>
      </c>
      <c r="R264" s="5">
        <f t="shared" ca="1" si="45"/>
        <v>4.1280661373027452E-3</v>
      </c>
    </row>
    <row r="265" spans="1:18">
      <c r="A265" s="50"/>
      <c r="B265" s="50"/>
      <c r="C265" s="50"/>
      <c r="D265" s="51">
        <f t="shared" si="46"/>
        <v>0</v>
      </c>
      <c r="E265" s="51">
        <f t="shared" si="46"/>
        <v>0</v>
      </c>
      <c r="F265" s="52">
        <f t="shared" si="47"/>
        <v>0</v>
      </c>
      <c r="G265" s="52">
        <f t="shared" si="47"/>
        <v>0</v>
      </c>
      <c r="H265" s="52">
        <f t="shared" si="48"/>
        <v>0</v>
      </c>
      <c r="I265" s="52">
        <f t="shared" si="49"/>
        <v>0</v>
      </c>
      <c r="J265" s="52">
        <f t="shared" si="50"/>
        <v>0</v>
      </c>
      <c r="K265" s="52">
        <f t="shared" si="51"/>
        <v>0</v>
      </c>
      <c r="L265" s="52">
        <f t="shared" si="52"/>
        <v>0</v>
      </c>
      <c r="M265" s="52">
        <f t="shared" ca="1" si="44"/>
        <v>-4.1280661373027452E-3</v>
      </c>
      <c r="N265" s="52">
        <f t="shared" ca="1" si="53"/>
        <v>0</v>
      </c>
      <c r="O265" s="12">
        <f t="shared" ca="1" si="54"/>
        <v>0</v>
      </c>
      <c r="P265" s="52">
        <f t="shared" ca="1" si="55"/>
        <v>0</v>
      </c>
      <c r="Q265" s="52">
        <f t="shared" ca="1" si="56"/>
        <v>0</v>
      </c>
      <c r="R265" s="5">
        <f t="shared" ca="1" si="45"/>
        <v>4.1280661373027452E-3</v>
      </c>
    </row>
    <row r="266" spans="1:18">
      <c r="A266" s="50"/>
      <c r="B266" s="50"/>
      <c r="C266" s="50"/>
      <c r="D266" s="51">
        <f t="shared" si="46"/>
        <v>0</v>
      </c>
      <c r="E266" s="51">
        <f t="shared" si="46"/>
        <v>0</v>
      </c>
      <c r="F266" s="52">
        <f t="shared" si="47"/>
        <v>0</v>
      </c>
      <c r="G266" s="52">
        <f t="shared" si="47"/>
        <v>0</v>
      </c>
      <c r="H266" s="52">
        <f t="shared" si="48"/>
        <v>0</v>
      </c>
      <c r="I266" s="52">
        <f t="shared" si="49"/>
        <v>0</v>
      </c>
      <c r="J266" s="52">
        <f t="shared" si="50"/>
        <v>0</v>
      </c>
      <c r="K266" s="52">
        <f t="shared" si="51"/>
        <v>0</v>
      </c>
      <c r="L266" s="52">
        <f t="shared" si="52"/>
        <v>0</v>
      </c>
      <c r="M266" s="52">
        <f t="shared" ca="1" si="44"/>
        <v>-4.1280661373027452E-3</v>
      </c>
      <c r="N266" s="52">
        <f t="shared" ca="1" si="53"/>
        <v>0</v>
      </c>
      <c r="O266" s="12">
        <f t="shared" ca="1" si="54"/>
        <v>0</v>
      </c>
      <c r="P266" s="52">
        <f t="shared" ca="1" si="55"/>
        <v>0</v>
      </c>
      <c r="Q266" s="52">
        <f t="shared" ca="1" si="56"/>
        <v>0</v>
      </c>
      <c r="R266" s="5">
        <f t="shared" ca="1" si="45"/>
        <v>4.1280661373027452E-3</v>
      </c>
    </row>
    <row r="267" spans="1:18">
      <c r="A267" s="50"/>
      <c r="B267" s="50"/>
      <c r="C267" s="50"/>
      <c r="D267" s="51">
        <f t="shared" si="46"/>
        <v>0</v>
      </c>
      <c r="E267" s="51">
        <f t="shared" si="46"/>
        <v>0</v>
      </c>
      <c r="F267" s="52">
        <f t="shared" si="47"/>
        <v>0</v>
      </c>
      <c r="G267" s="52">
        <f t="shared" si="47"/>
        <v>0</v>
      </c>
      <c r="H267" s="52">
        <f t="shared" si="48"/>
        <v>0</v>
      </c>
      <c r="I267" s="52">
        <f t="shared" si="49"/>
        <v>0</v>
      </c>
      <c r="J267" s="52">
        <f t="shared" si="50"/>
        <v>0</v>
      </c>
      <c r="K267" s="52">
        <f t="shared" si="51"/>
        <v>0</v>
      </c>
      <c r="L267" s="52">
        <f t="shared" si="52"/>
        <v>0</v>
      </c>
      <c r="M267" s="52">
        <f t="shared" ca="1" si="44"/>
        <v>-4.1280661373027452E-3</v>
      </c>
      <c r="N267" s="52">
        <f t="shared" ca="1" si="53"/>
        <v>0</v>
      </c>
      <c r="O267" s="12">
        <f t="shared" ca="1" si="54"/>
        <v>0</v>
      </c>
      <c r="P267" s="52">
        <f t="shared" ca="1" si="55"/>
        <v>0</v>
      </c>
      <c r="Q267" s="52">
        <f t="shared" ca="1" si="56"/>
        <v>0</v>
      </c>
      <c r="R267" s="5">
        <f t="shared" ca="1" si="45"/>
        <v>4.1280661373027452E-3</v>
      </c>
    </row>
    <row r="268" spans="1:18">
      <c r="A268" s="50"/>
      <c r="B268" s="50"/>
      <c r="C268" s="50"/>
      <c r="D268" s="51">
        <f t="shared" si="46"/>
        <v>0</v>
      </c>
      <c r="E268" s="51">
        <f t="shared" si="46"/>
        <v>0</v>
      </c>
      <c r="F268" s="52">
        <f t="shared" si="47"/>
        <v>0</v>
      </c>
      <c r="G268" s="52">
        <f t="shared" si="47"/>
        <v>0</v>
      </c>
      <c r="H268" s="52">
        <f t="shared" si="48"/>
        <v>0</v>
      </c>
      <c r="I268" s="52">
        <f t="shared" si="49"/>
        <v>0</v>
      </c>
      <c r="J268" s="52">
        <f t="shared" si="50"/>
        <v>0</v>
      </c>
      <c r="K268" s="52">
        <f t="shared" si="51"/>
        <v>0</v>
      </c>
      <c r="L268" s="52">
        <f t="shared" si="52"/>
        <v>0</v>
      </c>
      <c r="M268" s="52">
        <f t="shared" ca="1" si="44"/>
        <v>-4.1280661373027452E-3</v>
      </c>
      <c r="N268" s="52">
        <f t="shared" ca="1" si="53"/>
        <v>0</v>
      </c>
      <c r="O268" s="12">
        <f t="shared" ca="1" si="54"/>
        <v>0</v>
      </c>
      <c r="P268" s="52">
        <f t="shared" ca="1" si="55"/>
        <v>0</v>
      </c>
      <c r="Q268" s="52">
        <f t="shared" ca="1" si="56"/>
        <v>0</v>
      </c>
      <c r="R268" s="5">
        <f t="shared" ca="1" si="45"/>
        <v>4.1280661373027452E-3</v>
      </c>
    </row>
    <row r="269" spans="1:18">
      <c r="A269" s="50"/>
      <c r="B269" s="50"/>
      <c r="C269" s="50"/>
      <c r="D269" s="51">
        <f t="shared" si="46"/>
        <v>0</v>
      </c>
      <c r="E269" s="51">
        <f t="shared" si="46"/>
        <v>0</v>
      </c>
      <c r="F269" s="52">
        <f t="shared" si="47"/>
        <v>0</v>
      </c>
      <c r="G269" s="52">
        <f t="shared" si="47"/>
        <v>0</v>
      </c>
      <c r="H269" s="52">
        <f t="shared" si="48"/>
        <v>0</v>
      </c>
      <c r="I269" s="52">
        <f t="shared" si="49"/>
        <v>0</v>
      </c>
      <c r="J269" s="52">
        <f t="shared" si="50"/>
        <v>0</v>
      </c>
      <c r="K269" s="52">
        <f t="shared" si="51"/>
        <v>0</v>
      </c>
      <c r="L269" s="52">
        <f t="shared" si="52"/>
        <v>0</v>
      </c>
      <c r="M269" s="52">
        <f t="shared" ca="1" si="44"/>
        <v>-4.1280661373027452E-3</v>
      </c>
      <c r="N269" s="52">
        <f t="shared" ca="1" si="53"/>
        <v>0</v>
      </c>
      <c r="O269" s="12">
        <f t="shared" ca="1" si="54"/>
        <v>0</v>
      </c>
      <c r="P269" s="52">
        <f t="shared" ca="1" si="55"/>
        <v>0</v>
      </c>
      <c r="Q269" s="52">
        <f t="shared" ca="1" si="56"/>
        <v>0</v>
      </c>
      <c r="R269" s="5">
        <f t="shared" ca="1" si="45"/>
        <v>4.1280661373027452E-3</v>
      </c>
    </row>
    <row r="270" spans="1:18">
      <c r="A270" s="50"/>
      <c r="B270" s="50"/>
      <c r="C270" s="50"/>
      <c r="D270" s="51">
        <f t="shared" si="46"/>
        <v>0</v>
      </c>
      <c r="E270" s="51">
        <f t="shared" si="46"/>
        <v>0</v>
      </c>
      <c r="F270" s="52">
        <f t="shared" si="47"/>
        <v>0</v>
      </c>
      <c r="G270" s="52">
        <f t="shared" si="47"/>
        <v>0</v>
      </c>
      <c r="H270" s="52">
        <f t="shared" si="48"/>
        <v>0</v>
      </c>
      <c r="I270" s="52">
        <f t="shared" si="49"/>
        <v>0</v>
      </c>
      <c r="J270" s="52">
        <f t="shared" si="50"/>
        <v>0</v>
      </c>
      <c r="K270" s="52">
        <f t="shared" si="51"/>
        <v>0</v>
      </c>
      <c r="L270" s="52">
        <f t="shared" si="52"/>
        <v>0</v>
      </c>
      <c r="M270" s="52">
        <f t="shared" ca="1" si="44"/>
        <v>-4.1280661373027452E-3</v>
      </c>
      <c r="N270" s="52">
        <f t="shared" ca="1" si="53"/>
        <v>0</v>
      </c>
      <c r="O270" s="12">
        <f t="shared" ca="1" si="54"/>
        <v>0</v>
      </c>
      <c r="P270" s="52">
        <f t="shared" ca="1" si="55"/>
        <v>0</v>
      </c>
      <c r="Q270" s="52">
        <f t="shared" ca="1" si="56"/>
        <v>0</v>
      </c>
      <c r="R270" s="5">
        <f t="shared" ca="1" si="45"/>
        <v>4.1280661373027452E-3</v>
      </c>
    </row>
    <row r="271" spans="1:18">
      <c r="A271" s="50"/>
      <c r="B271" s="50"/>
      <c r="C271" s="50"/>
      <c r="D271" s="51">
        <f t="shared" si="46"/>
        <v>0</v>
      </c>
      <c r="E271" s="51">
        <f t="shared" si="46"/>
        <v>0</v>
      </c>
      <c r="F271" s="52">
        <f t="shared" si="47"/>
        <v>0</v>
      </c>
      <c r="G271" s="52">
        <f t="shared" si="47"/>
        <v>0</v>
      </c>
      <c r="H271" s="52">
        <f t="shared" si="48"/>
        <v>0</v>
      </c>
      <c r="I271" s="52">
        <f t="shared" si="49"/>
        <v>0</v>
      </c>
      <c r="J271" s="52">
        <f t="shared" si="50"/>
        <v>0</v>
      </c>
      <c r="K271" s="52">
        <f t="shared" si="51"/>
        <v>0</v>
      </c>
      <c r="L271" s="52">
        <f t="shared" si="52"/>
        <v>0</v>
      </c>
      <c r="M271" s="52">
        <f t="shared" ca="1" si="44"/>
        <v>-4.1280661373027452E-3</v>
      </c>
      <c r="N271" s="52">
        <f t="shared" ca="1" si="53"/>
        <v>0</v>
      </c>
      <c r="O271" s="12">
        <f t="shared" ca="1" si="54"/>
        <v>0</v>
      </c>
      <c r="P271" s="52">
        <f t="shared" ca="1" si="55"/>
        <v>0</v>
      </c>
      <c r="Q271" s="52">
        <f t="shared" ca="1" si="56"/>
        <v>0</v>
      </c>
      <c r="R271" s="5">
        <f t="shared" ca="1" si="45"/>
        <v>4.1280661373027452E-3</v>
      </c>
    </row>
    <row r="272" spans="1:18">
      <c r="A272" s="50"/>
      <c r="B272" s="50"/>
      <c r="C272" s="50"/>
      <c r="D272" s="51">
        <f t="shared" si="46"/>
        <v>0</v>
      </c>
      <c r="E272" s="51">
        <f t="shared" si="46"/>
        <v>0</v>
      </c>
      <c r="F272" s="52">
        <f t="shared" si="47"/>
        <v>0</v>
      </c>
      <c r="G272" s="52">
        <f t="shared" si="47"/>
        <v>0</v>
      </c>
      <c r="H272" s="52">
        <f t="shared" si="48"/>
        <v>0</v>
      </c>
      <c r="I272" s="52">
        <f t="shared" si="49"/>
        <v>0</v>
      </c>
      <c r="J272" s="52">
        <f t="shared" si="50"/>
        <v>0</v>
      </c>
      <c r="K272" s="52">
        <f t="shared" si="51"/>
        <v>0</v>
      </c>
      <c r="L272" s="52">
        <f t="shared" si="52"/>
        <v>0</v>
      </c>
      <c r="M272" s="52">
        <f t="shared" ca="1" si="44"/>
        <v>-4.1280661373027452E-3</v>
      </c>
      <c r="N272" s="52">
        <f t="shared" ca="1" si="53"/>
        <v>0</v>
      </c>
      <c r="O272" s="12">
        <f t="shared" ca="1" si="54"/>
        <v>0</v>
      </c>
      <c r="P272" s="52">
        <f t="shared" ca="1" si="55"/>
        <v>0</v>
      </c>
      <c r="Q272" s="52">
        <f t="shared" ca="1" si="56"/>
        <v>0</v>
      </c>
      <c r="R272" s="5">
        <f t="shared" ca="1" si="45"/>
        <v>4.1280661373027452E-3</v>
      </c>
    </row>
    <row r="273" spans="1:18">
      <c r="A273" s="50"/>
      <c r="B273" s="50"/>
      <c r="C273" s="50"/>
      <c r="D273" s="51">
        <f t="shared" si="46"/>
        <v>0</v>
      </c>
      <c r="E273" s="51">
        <f t="shared" si="46"/>
        <v>0</v>
      </c>
      <c r="F273" s="52">
        <f t="shared" si="47"/>
        <v>0</v>
      </c>
      <c r="G273" s="52">
        <f t="shared" si="47"/>
        <v>0</v>
      </c>
      <c r="H273" s="52">
        <f t="shared" si="48"/>
        <v>0</v>
      </c>
      <c r="I273" s="52">
        <f t="shared" si="49"/>
        <v>0</v>
      </c>
      <c r="J273" s="52">
        <f t="shared" si="50"/>
        <v>0</v>
      </c>
      <c r="K273" s="52">
        <f t="shared" si="51"/>
        <v>0</v>
      </c>
      <c r="L273" s="52">
        <f t="shared" si="52"/>
        <v>0</v>
      </c>
      <c r="M273" s="52">
        <f t="shared" ca="1" si="44"/>
        <v>-4.1280661373027452E-3</v>
      </c>
      <c r="N273" s="52">
        <f t="shared" ca="1" si="53"/>
        <v>0</v>
      </c>
      <c r="O273" s="12">
        <f t="shared" ca="1" si="54"/>
        <v>0</v>
      </c>
      <c r="P273" s="52">
        <f t="shared" ca="1" si="55"/>
        <v>0</v>
      </c>
      <c r="Q273" s="52">
        <f t="shared" ca="1" si="56"/>
        <v>0</v>
      </c>
      <c r="R273" s="5">
        <f t="shared" ca="1" si="45"/>
        <v>4.1280661373027452E-3</v>
      </c>
    </row>
    <row r="274" spans="1:18">
      <c r="A274" s="50"/>
      <c r="B274" s="50"/>
      <c r="C274" s="50"/>
      <c r="D274" s="51">
        <f t="shared" si="46"/>
        <v>0</v>
      </c>
      <c r="E274" s="51">
        <f t="shared" si="46"/>
        <v>0</v>
      </c>
      <c r="F274" s="52">
        <f t="shared" si="47"/>
        <v>0</v>
      </c>
      <c r="G274" s="52">
        <f t="shared" si="47"/>
        <v>0</v>
      </c>
      <c r="H274" s="52">
        <f t="shared" si="48"/>
        <v>0</v>
      </c>
      <c r="I274" s="52">
        <f t="shared" si="49"/>
        <v>0</v>
      </c>
      <c r="J274" s="52">
        <f t="shared" si="50"/>
        <v>0</v>
      </c>
      <c r="K274" s="52">
        <f t="shared" si="51"/>
        <v>0</v>
      </c>
      <c r="L274" s="52">
        <f t="shared" si="52"/>
        <v>0</v>
      </c>
      <c r="M274" s="52">
        <f t="shared" ref="M274:M339" ca="1" si="57">+E$4+E$5*D274+E$6*D274^2</f>
        <v>-4.1280661373027452E-3</v>
      </c>
      <c r="N274" s="52">
        <f t="shared" ca="1" si="53"/>
        <v>0</v>
      </c>
      <c r="O274" s="12">
        <f t="shared" ca="1" si="54"/>
        <v>0</v>
      </c>
      <c r="P274" s="52">
        <f t="shared" ca="1" si="55"/>
        <v>0</v>
      </c>
      <c r="Q274" s="52">
        <f t="shared" ca="1" si="56"/>
        <v>0</v>
      </c>
      <c r="R274" s="5">
        <f t="shared" ref="R274:R339" ca="1" si="58">+E274-M274</f>
        <v>4.1280661373027452E-3</v>
      </c>
    </row>
    <row r="275" spans="1:18">
      <c r="A275" s="50"/>
      <c r="B275" s="50"/>
      <c r="C275" s="50"/>
      <c r="D275" s="51">
        <f t="shared" ref="D275:E338" si="59">A275/A$18</f>
        <v>0</v>
      </c>
      <c r="E275" s="51">
        <f t="shared" si="59"/>
        <v>0</v>
      </c>
      <c r="F275" s="52">
        <f t="shared" ref="F275:G338" si="60">$C275*D275</f>
        <v>0</v>
      </c>
      <c r="G275" s="52">
        <f t="shared" si="60"/>
        <v>0</v>
      </c>
      <c r="H275" s="52">
        <f t="shared" ref="H275:H338" si="61">C275*D275*D275</f>
        <v>0</v>
      </c>
      <c r="I275" s="52">
        <f t="shared" ref="I275:I338" si="62">C275*D275*D275*D275</f>
        <v>0</v>
      </c>
      <c r="J275" s="52">
        <f t="shared" ref="J275:J338" si="63">C275*D275*D275*D275*D275</f>
        <v>0</v>
      </c>
      <c r="K275" s="52">
        <f t="shared" ref="K275:K338" si="64">C275*E275*D275</f>
        <v>0</v>
      </c>
      <c r="L275" s="52">
        <f t="shared" ref="L275:L338" si="65">C275*E275*D275*D275</f>
        <v>0</v>
      </c>
      <c r="M275" s="52">
        <f t="shared" ca="1" si="57"/>
        <v>-4.1280661373027452E-3</v>
      </c>
      <c r="N275" s="52">
        <f t="shared" ref="N275:N338" ca="1" si="66">C275*(M275-E275)^2</f>
        <v>0</v>
      </c>
      <c r="O275" s="12">
        <f t="shared" ref="O275:O338" ca="1" si="67">(C275*O$1-O$2*F275+O$3*H275)^2</f>
        <v>0</v>
      </c>
      <c r="P275" s="52">
        <f t="shared" ref="P275:P338" ca="1" si="68">(-C275*O$2+O$4*F275-O$5*H275)^2</f>
        <v>0</v>
      </c>
      <c r="Q275" s="52">
        <f t="shared" ref="Q275:Q338" ca="1" si="69">+(C275*O$3-F275*O$5+H275*O$6)^2</f>
        <v>0</v>
      </c>
      <c r="R275" s="5">
        <f t="shared" ca="1" si="58"/>
        <v>4.1280661373027452E-3</v>
      </c>
    </row>
    <row r="276" spans="1:18">
      <c r="A276" s="50"/>
      <c r="B276" s="50"/>
      <c r="C276" s="50"/>
      <c r="D276" s="51">
        <f t="shared" si="59"/>
        <v>0</v>
      </c>
      <c r="E276" s="51">
        <f t="shared" si="59"/>
        <v>0</v>
      </c>
      <c r="F276" s="52">
        <f t="shared" si="60"/>
        <v>0</v>
      </c>
      <c r="G276" s="52">
        <f t="shared" si="60"/>
        <v>0</v>
      </c>
      <c r="H276" s="52">
        <f t="shared" si="61"/>
        <v>0</v>
      </c>
      <c r="I276" s="52">
        <f t="shared" si="62"/>
        <v>0</v>
      </c>
      <c r="J276" s="52">
        <f t="shared" si="63"/>
        <v>0</v>
      </c>
      <c r="K276" s="52">
        <f t="shared" si="64"/>
        <v>0</v>
      </c>
      <c r="L276" s="52">
        <f t="shared" si="65"/>
        <v>0</v>
      </c>
      <c r="M276" s="52">
        <f t="shared" ca="1" si="57"/>
        <v>-4.1280661373027452E-3</v>
      </c>
      <c r="N276" s="52">
        <f t="shared" ca="1" si="66"/>
        <v>0</v>
      </c>
      <c r="O276" s="12">
        <f t="shared" ca="1" si="67"/>
        <v>0</v>
      </c>
      <c r="P276" s="52">
        <f t="shared" ca="1" si="68"/>
        <v>0</v>
      </c>
      <c r="Q276" s="52">
        <f t="shared" ca="1" si="69"/>
        <v>0</v>
      </c>
      <c r="R276" s="5">
        <f t="shared" ca="1" si="58"/>
        <v>4.1280661373027452E-3</v>
      </c>
    </row>
    <row r="277" spans="1:18">
      <c r="A277" s="50"/>
      <c r="B277" s="50"/>
      <c r="C277" s="50"/>
      <c r="D277" s="51">
        <f t="shared" si="59"/>
        <v>0</v>
      </c>
      <c r="E277" s="51">
        <f t="shared" si="59"/>
        <v>0</v>
      </c>
      <c r="F277" s="52">
        <f t="shared" si="60"/>
        <v>0</v>
      </c>
      <c r="G277" s="52">
        <f t="shared" si="60"/>
        <v>0</v>
      </c>
      <c r="H277" s="52">
        <f t="shared" si="61"/>
        <v>0</v>
      </c>
      <c r="I277" s="52">
        <f t="shared" si="62"/>
        <v>0</v>
      </c>
      <c r="J277" s="52">
        <f t="shared" si="63"/>
        <v>0</v>
      </c>
      <c r="K277" s="52">
        <f t="shared" si="64"/>
        <v>0</v>
      </c>
      <c r="L277" s="52">
        <f t="shared" si="65"/>
        <v>0</v>
      </c>
      <c r="M277" s="52">
        <f t="shared" ca="1" si="57"/>
        <v>-4.1280661373027452E-3</v>
      </c>
      <c r="N277" s="52">
        <f t="shared" ca="1" si="66"/>
        <v>0</v>
      </c>
      <c r="O277" s="12">
        <f t="shared" ca="1" si="67"/>
        <v>0</v>
      </c>
      <c r="P277" s="52">
        <f t="shared" ca="1" si="68"/>
        <v>0</v>
      </c>
      <c r="Q277" s="52">
        <f t="shared" ca="1" si="69"/>
        <v>0</v>
      </c>
      <c r="R277" s="5">
        <f t="shared" ca="1" si="58"/>
        <v>4.1280661373027452E-3</v>
      </c>
    </row>
    <row r="278" spans="1:18">
      <c r="A278" s="50"/>
      <c r="B278" s="50"/>
      <c r="C278" s="50"/>
      <c r="D278" s="51">
        <f t="shared" si="59"/>
        <v>0</v>
      </c>
      <c r="E278" s="51">
        <f t="shared" si="59"/>
        <v>0</v>
      </c>
      <c r="F278" s="52">
        <f t="shared" si="60"/>
        <v>0</v>
      </c>
      <c r="G278" s="52">
        <f t="shared" si="60"/>
        <v>0</v>
      </c>
      <c r="H278" s="52">
        <f t="shared" si="61"/>
        <v>0</v>
      </c>
      <c r="I278" s="52">
        <f t="shared" si="62"/>
        <v>0</v>
      </c>
      <c r="J278" s="52">
        <f t="shared" si="63"/>
        <v>0</v>
      </c>
      <c r="K278" s="52">
        <f t="shared" si="64"/>
        <v>0</v>
      </c>
      <c r="L278" s="52">
        <f t="shared" si="65"/>
        <v>0</v>
      </c>
      <c r="M278" s="52">
        <f t="shared" ca="1" si="57"/>
        <v>-4.1280661373027452E-3</v>
      </c>
      <c r="N278" s="52">
        <f t="shared" ca="1" si="66"/>
        <v>0</v>
      </c>
      <c r="O278" s="12">
        <f t="shared" ca="1" si="67"/>
        <v>0</v>
      </c>
      <c r="P278" s="52">
        <f t="shared" ca="1" si="68"/>
        <v>0</v>
      </c>
      <c r="Q278" s="52">
        <f t="shared" ca="1" si="69"/>
        <v>0</v>
      </c>
      <c r="R278" s="5">
        <f t="shared" ca="1" si="58"/>
        <v>4.1280661373027452E-3</v>
      </c>
    </row>
    <row r="279" spans="1:18">
      <c r="A279" s="50"/>
      <c r="B279" s="50"/>
      <c r="C279" s="50"/>
      <c r="D279" s="51">
        <f t="shared" si="59"/>
        <v>0</v>
      </c>
      <c r="E279" s="51">
        <f t="shared" si="59"/>
        <v>0</v>
      </c>
      <c r="F279" s="52">
        <f t="shared" si="60"/>
        <v>0</v>
      </c>
      <c r="G279" s="52">
        <f t="shared" si="60"/>
        <v>0</v>
      </c>
      <c r="H279" s="52">
        <f t="shared" si="61"/>
        <v>0</v>
      </c>
      <c r="I279" s="52">
        <f t="shared" si="62"/>
        <v>0</v>
      </c>
      <c r="J279" s="52">
        <f t="shared" si="63"/>
        <v>0</v>
      </c>
      <c r="K279" s="52">
        <f t="shared" si="64"/>
        <v>0</v>
      </c>
      <c r="L279" s="52">
        <f t="shared" si="65"/>
        <v>0</v>
      </c>
      <c r="M279" s="52">
        <f t="shared" ca="1" si="57"/>
        <v>-4.1280661373027452E-3</v>
      </c>
      <c r="N279" s="52">
        <f t="shared" ca="1" si="66"/>
        <v>0</v>
      </c>
      <c r="O279" s="12">
        <f t="shared" ca="1" si="67"/>
        <v>0</v>
      </c>
      <c r="P279" s="52">
        <f t="shared" ca="1" si="68"/>
        <v>0</v>
      </c>
      <c r="Q279" s="52">
        <f t="shared" ca="1" si="69"/>
        <v>0</v>
      </c>
      <c r="R279" s="5">
        <f t="shared" ca="1" si="58"/>
        <v>4.1280661373027452E-3</v>
      </c>
    </row>
    <row r="280" spans="1:18">
      <c r="A280" s="50"/>
      <c r="B280" s="50"/>
      <c r="C280" s="50"/>
      <c r="D280" s="51">
        <f t="shared" si="59"/>
        <v>0</v>
      </c>
      <c r="E280" s="51">
        <f t="shared" si="59"/>
        <v>0</v>
      </c>
      <c r="F280" s="52">
        <f t="shared" si="60"/>
        <v>0</v>
      </c>
      <c r="G280" s="52">
        <f t="shared" si="60"/>
        <v>0</v>
      </c>
      <c r="H280" s="52">
        <f t="shared" si="61"/>
        <v>0</v>
      </c>
      <c r="I280" s="52">
        <f t="shared" si="62"/>
        <v>0</v>
      </c>
      <c r="J280" s="52">
        <f t="shared" si="63"/>
        <v>0</v>
      </c>
      <c r="K280" s="52">
        <f t="shared" si="64"/>
        <v>0</v>
      </c>
      <c r="L280" s="52">
        <f t="shared" si="65"/>
        <v>0</v>
      </c>
      <c r="M280" s="52">
        <f t="shared" ca="1" si="57"/>
        <v>-4.1280661373027452E-3</v>
      </c>
      <c r="N280" s="52">
        <f t="shared" ca="1" si="66"/>
        <v>0</v>
      </c>
      <c r="O280" s="12">
        <f t="shared" ca="1" si="67"/>
        <v>0</v>
      </c>
      <c r="P280" s="52">
        <f t="shared" ca="1" si="68"/>
        <v>0</v>
      </c>
      <c r="Q280" s="52">
        <f t="shared" ca="1" si="69"/>
        <v>0</v>
      </c>
      <c r="R280" s="5">
        <f t="shared" ca="1" si="58"/>
        <v>4.1280661373027452E-3</v>
      </c>
    </row>
    <row r="281" spans="1:18">
      <c r="A281" s="50"/>
      <c r="B281" s="50"/>
      <c r="C281" s="50"/>
      <c r="D281" s="51">
        <f t="shared" si="59"/>
        <v>0</v>
      </c>
      <c r="E281" s="51">
        <f t="shared" si="59"/>
        <v>0</v>
      </c>
      <c r="F281" s="52">
        <f t="shared" si="60"/>
        <v>0</v>
      </c>
      <c r="G281" s="52">
        <f t="shared" si="60"/>
        <v>0</v>
      </c>
      <c r="H281" s="52">
        <f t="shared" si="61"/>
        <v>0</v>
      </c>
      <c r="I281" s="52">
        <f t="shared" si="62"/>
        <v>0</v>
      </c>
      <c r="J281" s="52">
        <f t="shared" si="63"/>
        <v>0</v>
      </c>
      <c r="K281" s="52">
        <f t="shared" si="64"/>
        <v>0</v>
      </c>
      <c r="L281" s="52">
        <f t="shared" si="65"/>
        <v>0</v>
      </c>
      <c r="M281" s="52">
        <f t="shared" ca="1" si="57"/>
        <v>-4.1280661373027452E-3</v>
      </c>
      <c r="N281" s="52">
        <f t="shared" ca="1" si="66"/>
        <v>0</v>
      </c>
      <c r="O281" s="12">
        <f t="shared" ca="1" si="67"/>
        <v>0</v>
      </c>
      <c r="P281" s="52">
        <f t="shared" ca="1" si="68"/>
        <v>0</v>
      </c>
      <c r="Q281" s="52">
        <f t="shared" ca="1" si="69"/>
        <v>0</v>
      </c>
      <c r="R281" s="5">
        <f t="shared" ca="1" si="58"/>
        <v>4.1280661373027452E-3</v>
      </c>
    </row>
    <row r="282" spans="1:18">
      <c r="A282" s="50"/>
      <c r="B282" s="50"/>
      <c r="C282" s="50"/>
      <c r="D282" s="51">
        <f t="shared" si="59"/>
        <v>0</v>
      </c>
      <c r="E282" s="51">
        <f t="shared" si="59"/>
        <v>0</v>
      </c>
      <c r="F282" s="52">
        <f t="shared" si="60"/>
        <v>0</v>
      </c>
      <c r="G282" s="52">
        <f t="shared" si="60"/>
        <v>0</v>
      </c>
      <c r="H282" s="52">
        <f t="shared" si="61"/>
        <v>0</v>
      </c>
      <c r="I282" s="52">
        <f t="shared" si="62"/>
        <v>0</v>
      </c>
      <c r="J282" s="52">
        <f t="shared" si="63"/>
        <v>0</v>
      </c>
      <c r="K282" s="52">
        <f t="shared" si="64"/>
        <v>0</v>
      </c>
      <c r="L282" s="52">
        <f t="shared" si="65"/>
        <v>0</v>
      </c>
      <c r="M282" s="52">
        <f t="shared" ca="1" si="57"/>
        <v>-4.1280661373027452E-3</v>
      </c>
      <c r="N282" s="52">
        <f t="shared" ca="1" si="66"/>
        <v>0</v>
      </c>
      <c r="O282" s="12">
        <f t="shared" ca="1" si="67"/>
        <v>0</v>
      </c>
      <c r="P282" s="52">
        <f t="shared" ca="1" si="68"/>
        <v>0</v>
      </c>
      <c r="Q282" s="52">
        <f t="shared" ca="1" si="69"/>
        <v>0</v>
      </c>
      <c r="R282" s="5">
        <f t="shared" ca="1" si="58"/>
        <v>4.1280661373027452E-3</v>
      </c>
    </row>
    <row r="283" spans="1:18">
      <c r="A283" s="50"/>
      <c r="B283" s="50"/>
      <c r="C283" s="50"/>
      <c r="D283" s="51">
        <f t="shared" si="59"/>
        <v>0</v>
      </c>
      <c r="E283" s="51">
        <f t="shared" si="59"/>
        <v>0</v>
      </c>
      <c r="F283" s="52">
        <f t="shared" si="60"/>
        <v>0</v>
      </c>
      <c r="G283" s="52">
        <f t="shared" si="60"/>
        <v>0</v>
      </c>
      <c r="H283" s="52">
        <f t="shared" si="61"/>
        <v>0</v>
      </c>
      <c r="I283" s="52">
        <f t="shared" si="62"/>
        <v>0</v>
      </c>
      <c r="J283" s="52">
        <f t="shared" si="63"/>
        <v>0</v>
      </c>
      <c r="K283" s="52">
        <f t="shared" si="64"/>
        <v>0</v>
      </c>
      <c r="L283" s="52">
        <f t="shared" si="65"/>
        <v>0</v>
      </c>
      <c r="M283" s="52">
        <f t="shared" ca="1" si="57"/>
        <v>-4.1280661373027452E-3</v>
      </c>
      <c r="N283" s="52">
        <f t="shared" ca="1" si="66"/>
        <v>0</v>
      </c>
      <c r="O283" s="12">
        <f t="shared" ca="1" si="67"/>
        <v>0</v>
      </c>
      <c r="P283" s="52">
        <f t="shared" ca="1" si="68"/>
        <v>0</v>
      </c>
      <c r="Q283" s="52">
        <f t="shared" ca="1" si="69"/>
        <v>0</v>
      </c>
      <c r="R283" s="5">
        <f t="shared" ca="1" si="58"/>
        <v>4.1280661373027452E-3</v>
      </c>
    </row>
    <row r="284" spans="1:18">
      <c r="A284" s="50"/>
      <c r="B284" s="50"/>
      <c r="C284" s="50"/>
      <c r="D284" s="51">
        <f t="shared" si="59"/>
        <v>0</v>
      </c>
      <c r="E284" s="51">
        <f t="shared" si="59"/>
        <v>0</v>
      </c>
      <c r="F284" s="52">
        <f t="shared" si="60"/>
        <v>0</v>
      </c>
      <c r="G284" s="52">
        <f t="shared" si="60"/>
        <v>0</v>
      </c>
      <c r="H284" s="52">
        <f t="shared" si="61"/>
        <v>0</v>
      </c>
      <c r="I284" s="52">
        <f t="shared" si="62"/>
        <v>0</v>
      </c>
      <c r="J284" s="52">
        <f t="shared" si="63"/>
        <v>0</v>
      </c>
      <c r="K284" s="52">
        <f t="shared" si="64"/>
        <v>0</v>
      </c>
      <c r="L284" s="52">
        <f t="shared" si="65"/>
        <v>0</v>
      </c>
      <c r="M284" s="52">
        <f t="shared" ca="1" si="57"/>
        <v>-4.1280661373027452E-3</v>
      </c>
      <c r="N284" s="52">
        <f t="shared" ca="1" si="66"/>
        <v>0</v>
      </c>
      <c r="O284" s="12">
        <f t="shared" ca="1" si="67"/>
        <v>0</v>
      </c>
      <c r="P284" s="52">
        <f t="shared" ca="1" si="68"/>
        <v>0</v>
      </c>
      <c r="Q284" s="52">
        <f t="shared" ca="1" si="69"/>
        <v>0</v>
      </c>
      <c r="R284" s="5">
        <f t="shared" ca="1" si="58"/>
        <v>4.1280661373027452E-3</v>
      </c>
    </row>
    <row r="285" spans="1:18">
      <c r="A285" s="50"/>
      <c r="B285" s="50"/>
      <c r="C285" s="50"/>
      <c r="D285" s="51">
        <f t="shared" si="59"/>
        <v>0</v>
      </c>
      <c r="E285" s="51">
        <f t="shared" si="59"/>
        <v>0</v>
      </c>
      <c r="F285" s="52">
        <f t="shared" si="60"/>
        <v>0</v>
      </c>
      <c r="G285" s="52">
        <f t="shared" si="60"/>
        <v>0</v>
      </c>
      <c r="H285" s="52">
        <f t="shared" si="61"/>
        <v>0</v>
      </c>
      <c r="I285" s="52">
        <f t="shared" si="62"/>
        <v>0</v>
      </c>
      <c r="J285" s="52">
        <f t="shared" si="63"/>
        <v>0</v>
      </c>
      <c r="K285" s="52">
        <f t="shared" si="64"/>
        <v>0</v>
      </c>
      <c r="L285" s="52">
        <f t="shared" si="65"/>
        <v>0</v>
      </c>
      <c r="M285" s="52">
        <f t="shared" ca="1" si="57"/>
        <v>-4.1280661373027452E-3</v>
      </c>
      <c r="N285" s="52">
        <f t="shared" ca="1" si="66"/>
        <v>0</v>
      </c>
      <c r="O285" s="12">
        <f t="shared" ca="1" si="67"/>
        <v>0</v>
      </c>
      <c r="P285" s="52">
        <f t="shared" ca="1" si="68"/>
        <v>0</v>
      </c>
      <c r="Q285" s="52">
        <f t="shared" ca="1" si="69"/>
        <v>0</v>
      </c>
      <c r="R285" s="5">
        <f t="shared" ca="1" si="58"/>
        <v>4.1280661373027452E-3</v>
      </c>
    </row>
    <row r="286" spans="1:18">
      <c r="A286" s="50"/>
      <c r="B286" s="50"/>
      <c r="C286" s="50"/>
      <c r="D286" s="51">
        <f t="shared" si="59"/>
        <v>0</v>
      </c>
      <c r="E286" s="51">
        <f t="shared" si="59"/>
        <v>0</v>
      </c>
      <c r="F286" s="52">
        <f t="shared" si="60"/>
        <v>0</v>
      </c>
      <c r="G286" s="52">
        <f t="shared" si="60"/>
        <v>0</v>
      </c>
      <c r="H286" s="52">
        <f t="shared" si="61"/>
        <v>0</v>
      </c>
      <c r="I286" s="52">
        <f t="shared" si="62"/>
        <v>0</v>
      </c>
      <c r="J286" s="52">
        <f t="shared" si="63"/>
        <v>0</v>
      </c>
      <c r="K286" s="52">
        <f t="shared" si="64"/>
        <v>0</v>
      </c>
      <c r="L286" s="52">
        <f t="shared" si="65"/>
        <v>0</v>
      </c>
      <c r="M286" s="52">
        <f t="shared" ca="1" si="57"/>
        <v>-4.1280661373027452E-3</v>
      </c>
      <c r="N286" s="52">
        <f t="shared" ca="1" si="66"/>
        <v>0</v>
      </c>
      <c r="O286" s="12">
        <f t="shared" ca="1" si="67"/>
        <v>0</v>
      </c>
      <c r="P286" s="52">
        <f t="shared" ca="1" si="68"/>
        <v>0</v>
      </c>
      <c r="Q286" s="52">
        <f t="shared" ca="1" si="69"/>
        <v>0</v>
      </c>
      <c r="R286" s="5">
        <f t="shared" ca="1" si="58"/>
        <v>4.1280661373027452E-3</v>
      </c>
    </row>
    <row r="287" spans="1:18">
      <c r="A287" s="50"/>
      <c r="B287" s="50"/>
      <c r="C287" s="50"/>
      <c r="D287" s="51">
        <f t="shared" si="59"/>
        <v>0</v>
      </c>
      <c r="E287" s="51">
        <f t="shared" si="59"/>
        <v>0</v>
      </c>
      <c r="F287" s="52">
        <f t="shared" si="60"/>
        <v>0</v>
      </c>
      <c r="G287" s="52">
        <f t="shared" si="60"/>
        <v>0</v>
      </c>
      <c r="H287" s="52">
        <f t="shared" si="61"/>
        <v>0</v>
      </c>
      <c r="I287" s="52">
        <f t="shared" si="62"/>
        <v>0</v>
      </c>
      <c r="J287" s="52">
        <f t="shared" si="63"/>
        <v>0</v>
      </c>
      <c r="K287" s="52">
        <f t="shared" si="64"/>
        <v>0</v>
      </c>
      <c r="L287" s="52">
        <f t="shared" si="65"/>
        <v>0</v>
      </c>
      <c r="M287" s="52">
        <f t="shared" ca="1" si="57"/>
        <v>-4.1280661373027452E-3</v>
      </c>
      <c r="N287" s="52">
        <f t="shared" ca="1" si="66"/>
        <v>0</v>
      </c>
      <c r="O287" s="12">
        <f t="shared" ca="1" si="67"/>
        <v>0</v>
      </c>
      <c r="P287" s="52">
        <f t="shared" ca="1" si="68"/>
        <v>0</v>
      </c>
      <c r="Q287" s="52">
        <f t="shared" ca="1" si="69"/>
        <v>0</v>
      </c>
      <c r="R287" s="5">
        <f t="shared" ca="1" si="58"/>
        <v>4.1280661373027452E-3</v>
      </c>
    </row>
    <row r="288" spans="1:18">
      <c r="A288" s="50"/>
      <c r="B288" s="50"/>
      <c r="C288" s="50"/>
      <c r="D288" s="51">
        <f t="shared" si="59"/>
        <v>0</v>
      </c>
      <c r="E288" s="51">
        <f t="shared" si="59"/>
        <v>0</v>
      </c>
      <c r="F288" s="52">
        <f t="shared" si="60"/>
        <v>0</v>
      </c>
      <c r="G288" s="52">
        <f t="shared" si="60"/>
        <v>0</v>
      </c>
      <c r="H288" s="52">
        <f t="shared" si="61"/>
        <v>0</v>
      </c>
      <c r="I288" s="52">
        <f t="shared" si="62"/>
        <v>0</v>
      </c>
      <c r="J288" s="52">
        <f t="shared" si="63"/>
        <v>0</v>
      </c>
      <c r="K288" s="52">
        <f t="shared" si="64"/>
        <v>0</v>
      </c>
      <c r="L288" s="52">
        <f t="shared" si="65"/>
        <v>0</v>
      </c>
      <c r="M288" s="52">
        <f t="shared" ca="1" si="57"/>
        <v>-4.1280661373027452E-3</v>
      </c>
      <c r="N288" s="52">
        <f t="shared" ca="1" si="66"/>
        <v>0</v>
      </c>
      <c r="O288" s="12">
        <f t="shared" ca="1" si="67"/>
        <v>0</v>
      </c>
      <c r="P288" s="52">
        <f t="shared" ca="1" si="68"/>
        <v>0</v>
      </c>
      <c r="Q288" s="52">
        <f t="shared" ca="1" si="69"/>
        <v>0</v>
      </c>
      <c r="R288" s="5">
        <f t="shared" ca="1" si="58"/>
        <v>4.1280661373027452E-3</v>
      </c>
    </row>
    <row r="289" spans="1:18">
      <c r="A289" s="50"/>
      <c r="B289" s="50"/>
      <c r="C289" s="50"/>
      <c r="D289" s="51">
        <f t="shared" si="59"/>
        <v>0</v>
      </c>
      <c r="E289" s="51">
        <f t="shared" si="59"/>
        <v>0</v>
      </c>
      <c r="F289" s="52">
        <f t="shared" si="60"/>
        <v>0</v>
      </c>
      <c r="G289" s="52">
        <f t="shared" si="60"/>
        <v>0</v>
      </c>
      <c r="H289" s="52">
        <f t="shared" si="61"/>
        <v>0</v>
      </c>
      <c r="I289" s="52">
        <f t="shared" si="62"/>
        <v>0</v>
      </c>
      <c r="J289" s="52">
        <f t="shared" si="63"/>
        <v>0</v>
      </c>
      <c r="K289" s="52">
        <f t="shared" si="64"/>
        <v>0</v>
      </c>
      <c r="L289" s="52">
        <f t="shared" si="65"/>
        <v>0</v>
      </c>
      <c r="M289" s="52">
        <f t="shared" ca="1" si="57"/>
        <v>-4.1280661373027452E-3</v>
      </c>
      <c r="N289" s="52">
        <f t="shared" ca="1" si="66"/>
        <v>0</v>
      </c>
      <c r="O289" s="12">
        <f t="shared" ca="1" si="67"/>
        <v>0</v>
      </c>
      <c r="P289" s="52">
        <f t="shared" ca="1" si="68"/>
        <v>0</v>
      </c>
      <c r="Q289" s="52">
        <f t="shared" ca="1" si="69"/>
        <v>0</v>
      </c>
      <c r="R289" s="5">
        <f t="shared" ca="1" si="58"/>
        <v>4.1280661373027452E-3</v>
      </c>
    </row>
    <row r="290" spans="1:18">
      <c r="A290" s="50"/>
      <c r="B290" s="50"/>
      <c r="C290" s="50"/>
      <c r="D290" s="51">
        <f t="shared" si="59"/>
        <v>0</v>
      </c>
      <c r="E290" s="51">
        <f t="shared" si="59"/>
        <v>0</v>
      </c>
      <c r="F290" s="52">
        <f t="shared" si="60"/>
        <v>0</v>
      </c>
      <c r="G290" s="52">
        <f t="shared" si="60"/>
        <v>0</v>
      </c>
      <c r="H290" s="52">
        <f t="shared" si="61"/>
        <v>0</v>
      </c>
      <c r="I290" s="52">
        <f t="shared" si="62"/>
        <v>0</v>
      </c>
      <c r="J290" s="52">
        <f t="shared" si="63"/>
        <v>0</v>
      </c>
      <c r="K290" s="52">
        <f t="shared" si="64"/>
        <v>0</v>
      </c>
      <c r="L290" s="52">
        <f t="shared" si="65"/>
        <v>0</v>
      </c>
      <c r="M290" s="52">
        <f t="shared" ca="1" si="57"/>
        <v>-4.1280661373027452E-3</v>
      </c>
      <c r="N290" s="52">
        <f t="shared" ca="1" si="66"/>
        <v>0</v>
      </c>
      <c r="O290" s="12">
        <f t="shared" ca="1" si="67"/>
        <v>0</v>
      </c>
      <c r="P290" s="52">
        <f t="shared" ca="1" si="68"/>
        <v>0</v>
      </c>
      <c r="Q290" s="52">
        <f t="shared" ca="1" si="69"/>
        <v>0</v>
      </c>
      <c r="R290" s="5">
        <f t="shared" ca="1" si="58"/>
        <v>4.1280661373027452E-3</v>
      </c>
    </row>
    <row r="291" spans="1:18">
      <c r="A291" s="50"/>
      <c r="B291" s="50"/>
      <c r="C291" s="50"/>
      <c r="D291" s="51">
        <f t="shared" si="59"/>
        <v>0</v>
      </c>
      <c r="E291" s="51">
        <f t="shared" si="59"/>
        <v>0</v>
      </c>
      <c r="F291" s="52">
        <f t="shared" si="60"/>
        <v>0</v>
      </c>
      <c r="G291" s="52">
        <f t="shared" si="60"/>
        <v>0</v>
      </c>
      <c r="H291" s="52">
        <f t="shared" si="61"/>
        <v>0</v>
      </c>
      <c r="I291" s="52">
        <f t="shared" si="62"/>
        <v>0</v>
      </c>
      <c r="J291" s="52">
        <f t="shared" si="63"/>
        <v>0</v>
      </c>
      <c r="K291" s="52">
        <f t="shared" si="64"/>
        <v>0</v>
      </c>
      <c r="L291" s="52">
        <f t="shared" si="65"/>
        <v>0</v>
      </c>
      <c r="M291" s="52">
        <f t="shared" ca="1" si="57"/>
        <v>-4.1280661373027452E-3</v>
      </c>
      <c r="N291" s="52">
        <f t="shared" ca="1" si="66"/>
        <v>0</v>
      </c>
      <c r="O291" s="12">
        <f t="shared" ca="1" si="67"/>
        <v>0</v>
      </c>
      <c r="P291" s="52">
        <f t="shared" ca="1" si="68"/>
        <v>0</v>
      </c>
      <c r="Q291" s="52">
        <f t="shared" ca="1" si="69"/>
        <v>0</v>
      </c>
      <c r="R291" s="5">
        <f t="shared" ca="1" si="58"/>
        <v>4.1280661373027452E-3</v>
      </c>
    </row>
    <row r="292" spans="1:18">
      <c r="A292" s="50"/>
      <c r="B292" s="50"/>
      <c r="C292" s="50"/>
      <c r="D292" s="51">
        <f t="shared" si="59"/>
        <v>0</v>
      </c>
      <c r="E292" s="51">
        <f t="shared" si="59"/>
        <v>0</v>
      </c>
      <c r="F292" s="52">
        <f t="shared" si="60"/>
        <v>0</v>
      </c>
      <c r="G292" s="52">
        <f t="shared" si="60"/>
        <v>0</v>
      </c>
      <c r="H292" s="52">
        <f t="shared" si="61"/>
        <v>0</v>
      </c>
      <c r="I292" s="52">
        <f t="shared" si="62"/>
        <v>0</v>
      </c>
      <c r="J292" s="52">
        <f t="shared" si="63"/>
        <v>0</v>
      </c>
      <c r="K292" s="52">
        <f t="shared" si="64"/>
        <v>0</v>
      </c>
      <c r="L292" s="52">
        <f t="shared" si="65"/>
        <v>0</v>
      </c>
      <c r="M292" s="52">
        <f t="shared" ca="1" si="57"/>
        <v>-4.1280661373027452E-3</v>
      </c>
      <c r="N292" s="52">
        <f t="shared" ca="1" si="66"/>
        <v>0</v>
      </c>
      <c r="O292" s="12">
        <f t="shared" ca="1" si="67"/>
        <v>0</v>
      </c>
      <c r="P292" s="52">
        <f t="shared" ca="1" si="68"/>
        <v>0</v>
      </c>
      <c r="Q292" s="52">
        <f t="shared" ca="1" si="69"/>
        <v>0</v>
      </c>
      <c r="R292" s="5">
        <f t="shared" ca="1" si="58"/>
        <v>4.1280661373027452E-3</v>
      </c>
    </row>
    <row r="293" spans="1:18">
      <c r="A293" s="50"/>
      <c r="B293" s="50"/>
      <c r="C293" s="50"/>
      <c r="D293" s="51">
        <f t="shared" si="59"/>
        <v>0</v>
      </c>
      <c r="E293" s="51">
        <f t="shared" si="59"/>
        <v>0</v>
      </c>
      <c r="F293" s="52">
        <f t="shared" si="60"/>
        <v>0</v>
      </c>
      <c r="G293" s="52">
        <f t="shared" si="60"/>
        <v>0</v>
      </c>
      <c r="H293" s="52">
        <f t="shared" si="61"/>
        <v>0</v>
      </c>
      <c r="I293" s="52">
        <f t="shared" si="62"/>
        <v>0</v>
      </c>
      <c r="J293" s="52">
        <f t="shared" si="63"/>
        <v>0</v>
      </c>
      <c r="K293" s="52">
        <f t="shared" si="64"/>
        <v>0</v>
      </c>
      <c r="L293" s="52">
        <f t="shared" si="65"/>
        <v>0</v>
      </c>
      <c r="M293" s="52">
        <f t="shared" ca="1" si="57"/>
        <v>-4.1280661373027452E-3</v>
      </c>
      <c r="N293" s="52">
        <f t="shared" ca="1" si="66"/>
        <v>0</v>
      </c>
      <c r="O293" s="12">
        <f t="shared" ca="1" si="67"/>
        <v>0</v>
      </c>
      <c r="P293" s="52">
        <f t="shared" ca="1" si="68"/>
        <v>0</v>
      </c>
      <c r="Q293" s="52">
        <f t="shared" ca="1" si="69"/>
        <v>0</v>
      </c>
      <c r="R293" s="5">
        <f t="shared" ca="1" si="58"/>
        <v>4.1280661373027452E-3</v>
      </c>
    </row>
    <row r="294" spans="1:18">
      <c r="A294" s="50"/>
      <c r="B294" s="50"/>
      <c r="C294" s="50"/>
      <c r="D294" s="51">
        <f t="shared" si="59"/>
        <v>0</v>
      </c>
      <c r="E294" s="51">
        <f t="shared" si="59"/>
        <v>0</v>
      </c>
      <c r="F294" s="52">
        <f t="shared" si="60"/>
        <v>0</v>
      </c>
      <c r="G294" s="52">
        <f t="shared" si="60"/>
        <v>0</v>
      </c>
      <c r="H294" s="52">
        <f t="shared" si="61"/>
        <v>0</v>
      </c>
      <c r="I294" s="52">
        <f t="shared" si="62"/>
        <v>0</v>
      </c>
      <c r="J294" s="52">
        <f t="shared" si="63"/>
        <v>0</v>
      </c>
      <c r="K294" s="52">
        <f t="shared" si="64"/>
        <v>0</v>
      </c>
      <c r="L294" s="52">
        <f t="shared" si="65"/>
        <v>0</v>
      </c>
      <c r="M294" s="52">
        <f t="shared" ca="1" si="57"/>
        <v>-4.1280661373027452E-3</v>
      </c>
      <c r="N294" s="52">
        <f t="shared" ca="1" si="66"/>
        <v>0</v>
      </c>
      <c r="O294" s="12">
        <f t="shared" ca="1" si="67"/>
        <v>0</v>
      </c>
      <c r="P294" s="52">
        <f t="shared" ca="1" si="68"/>
        <v>0</v>
      </c>
      <c r="Q294" s="52">
        <f t="shared" ca="1" si="69"/>
        <v>0</v>
      </c>
      <c r="R294" s="5">
        <f t="shared" ca="1" si="58"/>
        <v>4.1280661373027452E-3</v>
      </c>
    </row>
    <row r="295" spans="1:18">
      <c r="A295" s="50"/>
      <c r="B295" s="50"/>
      <c r="C295" s="50"/>
      <c r="D295" s="51">
        <f t="shared" si="59"/>
        <v>0</v>
      </c>
      <c r="E295" s="51">
        <f t="shared" si="59"/>
        <v>0</v>
      </c>
      <c r="F295" s="52">
        <f t="shared" si="60"/>
        <v>0</v>
      </c>
      <c r="G295" s="52">
        <f t="shared" si="60"/>
        <v>0</v>
      </c>
      <c r="H295" s="52">
        <f t="shared" si="61"/>
        <v>0</v>
      </c>
      <c r="I295" s="52">
        <f t="shared" si="62"/>
        <v>0</v>
      </c>
      <c r="J295" s="52">
        <f t="shared" si="63"/>
        <v>0</v>
      </c>
      <c r="K295" s="52">
        <f t="shared" si="64"/>
        <v>0</v>
      </c>
      <c r="L295" s="52">
        <f t="shared" si="65"/>
        <v>0</v>
      </c>
      <c r="M295" s="52">
        <f t="shared" ca="1" si="57"/>
        <v>-4.1280661373027452E-3</v>
      </c>
      <c r="N295" s="52">
        <f t="shared" ca="1" si="66"/>
        <v>0</v>
      </c>
      <c r="O295" s="12">
        <f t="shared" ca="1" si="67"/>
        <v>0</v>
      </c>
      <c r="P295" s="52">
        <f t="shared" ca="1" si="68"/>
        <v>0</v>
      </c>
      <c r="Q295" s="52">
        <f t="shared" ca="1" si="69"/>
        <v>0</v>
      </c>
      <c r="R295" s="5">
        <f t="shared" ca="1" si="58"/>
        <v>4.1280661373027452E-3</v>
      </c>
    </row>
    <row r="296" spans="1:18">
      <c r="A296" s="50"/>
      <c r="B296" s="50"/>
      <c r="C296" s="50"/>
      <c r="D296" s="51">
        <f t="shared" si="59"/>
        <v>0</v>
      </c>
      <c r="E296" s="51">
        <f t="shared" si="59"/>
        <v>0</v>
      </c>
      <c r="F296" s="52">
        <f t="shared" si="60"/>
        <v>0</v>
      </c>
      <c r="G296" s="52">
        <f t="shared" si="60"/>
        <v>0</v>
      </c>
      <c r="H296" s="52">
        <f t="shared" si="61"/>
        <v>0</v>
      </c>
      <c r="I296" s="52">
        <f t="shared" si="62"/>
        <v>0</v>
      </c>
      <c r="J296" s="52">
        <f t="shared" si="63"/>
        <v>0</v>
      </c>
      <c r="K296" s="52">
        <f t="shared" si="64"/>
        <v>0</v>
      </c>
      <c r="L296" s="52">
        <f t="shared" si="65"/>
        <v>0</v>
      </c>
      <c r="M296" s="52">
        <f t="shared" ca="1" si="57"/>
        <v>-4.1280661373027452E-3</v>
      </c>
      <c r="N296" s="52">
        <f t="shared" ca="1" si="66"/>
        <v>0</v>
      </c>
      <c r="O296" s="12">
        <f t="shared" ca="1" si="67"/>
        <v>0</v>
      </c>
      <c r="P296" s="52">
        <f t="shared" ca="1" si="68"/>
        <v>0</v>
      </c>
      <c r="Q296" s="52">
        <f t="shared" ca="1" si="69"/>
        <v>0</v>
      </c>
      <c r="R296" s="5">
        <f t="shared" ca="1" si="58"/>
        <v>4.1280661373027452E-3</v>
      </c>
    </row>
    <row r="297" spans="1:18">
      <c r="A297" s="50"/>
      <c r="B297" s="50"/>
      <c r="C297" s="50"/>
      <c r="D297" s="51">
        <f t="shared" si="59"/>
        <v>0</v>
      </c>
      <c r="E297" s="51">
        <f t="shared" si="59"/>
        <v>0</v>
      </c>
      <c r="F297" s="52">
        <f t="shared" si="60"/>
        <v>0</v>
      </c>
      <c r="G297" s="52">
        <f t="shared" si="60"/>
        <v>0</v>
      </c>
      <c r="H297" s="52">
        <f t="shared" si="61"/>
        <v>0</v>
      </c>
      <c r="I297" s="52">
        <f t="shared" si="62"/>
        <v>0</v>
      </c>
      <c r="J297" s="52">
        <f t="shared" si="63"/>
        <v>0</v>
      </c>
      <c r="K297" s="52">
        <f t="shared" si="64"/>
        <v>0</v>
      </c>
      <c r="L297" s="52">
        <f t="shared" si="65"/>
        <v>0</v>
      </c>
      <c r="M297" s="52">
        <f t="shared" ca="1" si="57"/>
        <v>-4.1280661373027452E-3</v>
      </c>
      <c r="N297" s="52">
        <f t="shared" ca="1" si="66"/>
        <v>0</v>
      </c>
      <c r="O297" s="12">
        <f t="shared" ca="1" si="67"/>
        <v>0</v>
      </c>
      <c r="P297" s="52">
        <f t="shared" ca="1" si="68"/>
        <v>0</v>
      </c>
      <c r="Q297" s="52">
        <f t="shared" ca="1" si="69"/>
        <v>0</v>
      </c>
      <c r="R297" s="5">
        <f t="shared" ca="1" si="58"/>
        <v>4.1280661373027452E-3</v>
      </c>
    </row>
    <row r="298" spans="1:18">
      <c r="A298" s="50"/>
      <c r="B298" s="50"/>
      <c r="C298" s="50"/>
      <c r="D298" s="51">
        <f t="shared" si="59"/>
        <v>0</v>
      </c>
      <c r="E298" s="51">
        <f t="shared" si="59"/>
        <v>0</v>
      </c>
      <c r="F298" s="52">
        <f t="shared" si="60"/>
        <v>0</v>
      </c>
      <c r="G298" s="52">
        <f t="shared" si="60"/>
        <v>0</v>
      </c>
      <c r="H298" s="52">
        <f t="shared" si="61"/>
        <v>0</v>
      </c>
      <c r="I298" s="52">
        <f t="shared" si="62"/>
        <v>0</v>
      </c>
      <c r="J298" s="52">
        <f t="shared" si="63"/>
        <v>0</v>
      </c>
      <c r="K298" s="52">
        <f t="shared" si="64"/>
        <v>0</v>
      </c>
      <c r="L298" s="52">
        <f t="shared" si="65"/>
        <v>0</v>
      </c>
      <c r="M298" s="52">
        <f t="shared" ca="1" si="57"/>
        <v>-4.1280661373027452E-3</v>
      </c>
      <c r="N298" s="52">
        <f t="shared" ca="1" si="66"/>
        <v>0</v>
      </c>
      <c r="O298" s="12">
        <f t="shared" ca="1" si="67"/>
        <v>0</v>
      </c>
      <c r="P298" s="52">
        <f t="shared" ca="1" si="68"/>
        <v>0</v>
      </c>
      <c r="Q298" s="52">
        <f t="shared" ca="1" si="69"/>
        <v>0</v>
      </c>
      <c r="R298" s="5">
        <f t="shared" ca="1" si="58"/>
        <v>4.1280661373027452E-3</v>
      </c>
    </row>
    <row r="299" spans="1:18">
      <c r="A299" s="50"/>
      <c r="B299" s="50"/>
      <c r="C299" s="50"/>
      <c r="D299" s="51">
        <f t="shared" si="59"/>
        <v>0</v>
      </c>
      <c r="E299" s="51">
        <f t="shared" si="59"/>
        <v>0</v>
      </c>
      <c r="F299" s="52">
        <f t="shared" si="60"/>
        <v>0</v>
      </c>
      <c r="G299" s="52">
        <f t="shared" si="60"/>
        <v>0</v>
      </c>
      <c r="H299" s="52">
        <f t="shared" si="61"/>
        <v>0</v>
      </c>
      <c r="I299" s="52">
        <f t="shared" si="62"/>
        <v>0</v>
      </c>
      <c r="J299" s="52">
        <f t="shared" si="63"/>
        <v>0</v>
      </c>
      <c r="K299" s="52">
        <f t="shared" si="64"/>
        <v>0</v>
      </c>
      <c r="L299" s="52">
        <f t="shared" si="65"/>
        <v>0</v>
      </c>
      <c r="M299" s="52">
        <f t="shared" ca="1" si="57"/>
        <v>-4.1280661373027452E-3</v>
      </c>
      <c r="N299" s="52">
        <f t="shared" ca="1" si="66"/>
        <v>0</v>
      </c>
      <c r="O299" s="12">
        <f t="shared" ca="1" si="67"/>
        <v>0</v>
      </c>
      <c r="P299" s="52">
        <f t="shared" ca="1" si="68"/>
        <v>0</v>
      </c>
      <c r="Q299" s="52">
        <f t="shared" ca="1" si="69"/>
        <v>0</v>
      </c>
      <c r="R299" s="5">
        <f t="shared" ca="1" si="58"/>
        <v>4.1280661373027452E-3</v>
      </c>
    </row>
    <row r="300" spans="1:18">
      <c r="A300" s="50"/>
      <c r="B300" s="50"/>
      <c r="C300" s="50"/>
      <c r="D300" s="51">
        <f t="shared" si="59"/>
        <v>0</v>
      </c>
      <c r="E300" s="51">
        <f t="shared" si="59"/>
        <v>0</v>
      </c>
      <c r="F300" s="52">
        <f t="shared" si="60"/>
        <v>0</v>
      </c>
      <c r="G300" s="52">
        <f t="shared" si="60"/>
        <v>0</v>
      </c>
      <c r="H300" s="52">
        <f t="shared" si="61"/>
        <v>0</v>
      </c>
      <c r="I300" s="52">
        <f t="shared" si="62"/>
        <v>0</v>
      </c>
      <c r="J300" s="52">
        <f t="shared" si="63"/>
        <v>0</v>
      </c>
      <c r="K300" s="52">
        <f t="shared" si="64"/>
        <v>0</v>
      </c>
      <c r="L300" s="52">
        <f t="shared" si="65"/>
        <v>0</v>
      </c>
      <c r="M300" s="52">
        <f t="shared" ca="1" si="57"/>
        <v>-4.1280661373027452E-3</v>
      </c>
      <c r="N300" s="52">
        <f t="shared" ca="1" si="66"/>
        <v>0</v>
      </c>
      <c r="O300" s="12">
        <f t="shared" ca="1" si="67"/>
        <v>0</v>
      </c>
      <c r="P300" s="52">
        <f t="shared" ca="1" si="68"/>
        <v>0</v>
      </c>
      <c r="Q300" s="52">
        <f t="shared" ca="1" si="69"/>
        <v>0</v>
      </c>
      <c r="R300" s="5">
        <f t="shared" ca="1" si="58"/>
        <v>4.1280661373027452E-3</v>
      </c>
    </row>
    <row r="301" spans="1:18">
      <c r="A301" s="50"/>
      <c r="B301" s="50"/>
      <c r="C301" s="50"/>
      <c r="D301" s="51">
        <f t="shared" si="59"/>
        <v>0</v>
      </c>
      <c r="E301" s="51">
        <f t="shared" si="59"/>
        <v>0</v>
      </c>
      <c r="F301" s="52">
        <f t="shared" si="60"/>
        <v>0</v>
      </c>
      <c r="G301" s="52">
        <f t="shared" si="60"/>
        <v>0</v>
      </c>
      <c r="H301" s="52">
        <f t="shared" si="61"/>
        <v>0</v>
      </c>
      <c r="I301" s="52">
        <f t="shared" si="62"/>
        <v>0</v>
      </c>
      <c r="J301" s="52">
        <f t="shared" si="63"/>
        <v>0</v>
      </c>
      <c r="K301" s="52">
        <f t="shared" si="64"/>
        <v>0</v>
      </c>
      <c r="L301" s="52">
        <f t="shared" si="65"/>
        <v>0</v>
      </c>
      <c r="M301" s="52">
        <f t="shared" ca="1" si="57"/>
        <v>-4.1280661373027452E-3</v>
      </c>
      <c r="N301" s="52">
        <f t="shared" ca="1" si="66"/>
        <v>0</v>
      </c>
      <c r="O301" s="12">
        <f t="shared" ca="1" si="67"/>
        <v>0</v>
      </c>
      <c r="P301" s="52">
        <f t="shared" ca="1" si="68"/>
        <v>0</v>
      </c>
      <c r="Q301" s="52">
        <f t="shared" ca="1" si="69"/>
        <v>0</v>
      </c>
      <c r="R301" s="5">
        <f t="shared" ca="1" si="58"/>
        <v>4.1280661373027452E-3</v>
      </c>
    </row>
    <row r="302" spans="1:18">
      <c r="A302" s="50"/>
      <c r="B302" s="50"/>
      <c r="C302" s="50"/>
      <c r="D302" s="51">
        <f t="shared" si="59"/>
        <v>0</v>
      </c>
      <c r="E302" s="51">
        <f t="shared" si="59"/>
        <v>0</v>
      </c>
      <c r="F302" s="52">
        <f t="shared" si="60"/>
        <v>0</v>
      </c>
      <c r="G302" s="52">
        <f t="shared" si="60"/>
        <v>0</v>
      </c>
      <c r="H302" s="52">
        <f t="shared" si="61"/>
        <v>0</v>
      </c>
      <c r="I302" s="52">
        <f t="shared" si="62"/>
        <v>0</v>
      </c>
      <c r="J302" s="52">
        <f t="shared" si="63"/>
        <v>0</v>
      </c>
      <c r="K302" s="52">
        <f t="shared" si="64"/>
        <v>0</v>
      </c>
      <c r="L302" s="52">
        <f t="shared" si="65"/>
        <v>0</v>
      </c>
      <c r="M302" s="52">
        <f t="shared" ca="1" si="57"/>
        <v>-4.1280661373027452E-3</v>
      </c>
      <c r="N302" s="52">
        <f t="shared" ca="1" si="66"/>
        <v>0</v>
      </c>
      <c r="O302" s="12">
        <f t="shared" ca="1" si="67"/>
        <v>0</v>
      </c>
      <c r="P302" s="52">
        <f t="shared" ca="1" si="68"/>
        <v>0</v>
      </c>
      <c r="Q302" s="52">
        <f t="shared" ca="1" si="69"/>
        <v>0</v>
      </c>
      <c r="R302" s="5">
        <f t="shared" ca="1" si="58"/>
        <v>4.1280661373027452E-3</v>
      </c>
    </row>
    <row r="303" spans="1:18">
      <c r="A303" s="50"/>
      <c r="B303" s="50"/>
      <c r="C303" s="50"/>
      <c r="D303" s="51">
        <f t="shared" si="59"/>
        <v>0</v>
      </c>
      <c r="E303" s="51">
        <f t="shared" si="59"/>
        <v>0</v>
      </c>
      <c r="F303" s="52">
        <f t="shared" si="60"/>
        <v>0</v>
      </c>
      <c r="G303" s="52">
        <f t="shared" si="60"/>
        <v>0</v>
      </c>
      <c r="H303" s="52">
        <f t="shared" si="61"/>
        <v>0</v>
      </c>
      <c r="I303" s="52">
        <f t="shared" si="62"/>
        <v>0</v>
      </c>
      <c r="J303" s="52">
        <f t="shared" si="63"/>
        <v>0</v>
      </c>
      <c r="K303" s="52">
        <f t="shared" si="64"/>
        <v>0</v>
      </c>
      <c r="L303" s="52">
        <f t="shared" si="65"/>
        <v>0</v>
      </c>
      <c r="M303" s="52">
        <f t="shared" ca="1" si="57"/>
        <v>-4.1280661373027452E-3</v>
      </c>
      <c r="N303" s="52">
        <f t="shared" ca="1" si="66"/>
        <v>0</v>
      </c>
      <c r="O303" s="12">
        <f t="shared" ca="1" si="67"/>
        <v>0</v>
      </c>
      <c r="P303" s="52">
        <f t="shared" ca="1" si="68"/>
        <v>0</v>
      </c>
      <c r="Q303" s="52">
        <f t="shared" ca="1" si="69"/>
        <v>0</v>
      </c>
      <c r="R303" s="5">
        <f t="shared" ca="1" si="58"/>
        <v>4.1280661373027452E-3</v>
      </c>
    </row>
    <row r="304" spans="1:18">
      <c r="A304" s="50"/>
      <c r="B304" s="50"/>
      <c r="C304" s="50"/>
      <c r="D304" s="51">
        <f t="shared" si="59"/>
        <v>0</v>
      </c>
      <c r="E304" s="51">
        <f t="shared" si="59"/>
        <v>0</v>
      </c>
      <c r="F304" s="52">
        <f t="shared" si="60"/>
        <v>0</v>
      </c>
      <c r="G304" s="52">
        <f t="shared" si="60"/>
        <v>0</v>
      </c>
      <c r="H304" s="52">
        <f t="shared" si="61"/>
        <v>0</v>
      </c>
      <c r="I304" s="52">
        <f t="shared" si="62"/>
        <v>0</v>
      </c>
      <c r="J304" s="52">
        <f t="shared" si="63"/>
        <v>0</v>
      </c>
      <c r="K304" s="52">
        <f t="shared" si="64"/>
        <v>0</v>
      </c>
      <c r="L304" s="52">
        <f t="shared" si="65"/>
        <v>0</v>
      </c>
      <c r="M304" s="52">
        <f t="shared" ca="1" si="57"/>
        <v>-4.1280661373027452E-3</v>
      </c>
      <c r="N304" s="52">
        <f t="shared" ca="1" si="66"/>
        <v>0</v>
      </c>
      <c r="O304" s="12">
        <f t="shared" ca="1" si="67"/>
        <v>0</v>
      </c>
      <c r="P304" s="52">
        <f t="shared" ca="1" si="68"/>
        <v>0</v>
      </c>
      <c r="Q304" s="52">
        <f t="shared" ca="1" si="69"/>
        <v>0</v>
      </c>
      <c r="R304" s="5">
        <f t="shared" ca="1" si="58"/>
        <v>4.1280661373027452E-3</v>
      </c>
    </row>
    <row r="305" spans="1:18">
      <c r="A305" s="50"/>
      <c r="B305" s="50"/>
      <c r="C305" s="50"/>
      <c r="D305" s="51">
        <f t="shared" si="59"/>
        <v>0</v>
      </c>
      <c r="E305" s="51">
        <f t="shared" si="59"/>
        <v>0</v>
      </c>
      <c r="F305" s="52">
        <f t="shared" si="60"/>
        <v>0</v>
      </c>
      <c r="G305" s="52">
        <f t="shared" si="60"/>
        <v>0</v>
      </c>
      <c r="H305" s="52">
        <f t="shared" si="61"/>
        <v>0</v>
      </c>
      <c r="I305" s="52">
        <f t="shared" si="62"/>
        <v>0</v>
      </c>
      <c r="J305" s="52">
        <f t="shared" si="63"/>
        <v>0</v>
      </c>
      <c r="K305" s="52">
        <f t="shared" si="64"/>
        <v>0</v>
      </c>
      <c r="L305" s="52">
        <f t="shared" si="65"/>
        <v>0</v>
      </c>
      <c r="M305" s="52">
        <f t="shared" ca="1" si="57"/>
        <v>-4.1280661373027452E-3</v>
      </c>
      <c r="N305" s="52">
        <f t="shared" ca="1" si="66"/>
        <v>0</v>
      </c>
      <c r="O305" s="12">
        <f t="shared" ca="1" si="67"/>
        <v>0</v>
      </c>
      <c r="P305" s="52">
        <f t="shared" ca="1" si="68"/>
        <v>0</v>
      </c>
      <c r="Q305" s="52">
        <f t="shared" ca="1" si="69"/>
        <v>0</v>
      </c>
      <c r="R305" s="5">
        <f t="shared" ca="1" si="58"/>
        <v>4.1280661373027452E-3</v>
      </c>
    </row>
    <row r="306" spans="1:18">
      <c r="A306" s="50"/>
      <c r="B306" s="50"/>
      <c r="C306" s="50"/>
      <c r="D306" s="51">
        <f t="shared" si="59"/>
        <v>0</v>
      </c>
      <c r="E306" s="51">
        <f t="shared" si="59"/>
        <v>0</v>
      </c>
      <c r="F306" s="52">
        <f t="shared" si="60"/>
        <v>0</v>
      </c>
      <c r="G306" s="52">
        <f t="shared" si="60"/>
        <v>0</v>
      </c>
      <c r="H306" s="52">
        <f t="shared" si="61"/>
        <v>0</v>
      </c>
      <c r="I306" s="52">
        <f t="shared" si="62"/>
        <v>0</v>
      </c>
      <c r="J306" s="52">
        <f t="shared" si="63"/>
        <v>0</v>
      </c>
      <c r="K306" s="52">
        <f t="shared" si="64"/>
        <v>0</v>
      </c>
      <c r="L306" s="52">
        <f t="shared" si="65"/>
        <v>0</v>
      </c>
      <c r="M306" s="52">
        <f t="shared" ca="1" si="57"/>
        <v>-4.1280661373027452E-3</v>
      </c>
      <c r="N306" s="52">
        <f t="shared" ca="1" si="66"/>
        <v>0</v>
      </c>
      <c r="O306" s="12">
        <f t="shared" ca="1" si="67"/>
        <v>0</v>
      </c>
      <c r="P306" s="52">
        <f t="shared" ca="1" si="68"/>
        <v>0</v>
      </c>
      <c r="Q306" s="52">
        <f t="shared" ca="1" si="69"/>
        <v>0</v>
      </c>
      <c r="R306" s="5">
        <f t="shared" ca="1" si="58"/>
        <v>4.1280661373027452E-3</v>
      </c>
    </row>
    <row r="307" spans="1:18">
      <c r="A307" s="50"/>
      <c r="B307" s="50"/>
      <c r="C307" s="50"/>
      <c r="D307" s="51">
        <f t="shared" si="59"/>
        <v>0</v>
      </c>
      <c r="E307" s="51">
        <f t="shared" si="59"/>
        <v>0</v>
      </c>
      <c r="F307" s="52">
        <f t="shared" si="60"/>
        <v>0</v>
      </c>
      <c r="G307" s="52">
        <f t="shared" si="60"/>
        <v>0</v>
      </c>
      <c r="H307" s="52">
        <f t="shared" si="61"/>
        <v>0</v>
      </c>
      <c r="I307" s="52">
        <f t="shared" si="62"/>
        <v>0</v>
      </c>
      <c r="J307" s="52">
        <f t="shared" si="63"/>
        <v>0</v>
      </c>
      <c r="K307" s="52">
        <f t="shared" si="64"/>
        <v>0</v>
      </c>
      <c r="L307" s="52">
        <f t="shared" si="65"/>
        <v>0</v>
      </c>
      <c r="M307" s="52">
        <f t="shared" ca="1" si="57"/>
        <v>-4.1280661373027452E-3</v>
      </c>
      <c r="N307" s="52">
        <f t="shared" ca="1" si="66"/>
        <v>0</v>
      </c>
      <c r="O307" s="12">
        <f t="shared" ca="1" si="67"/>
        <v>0</v>
      </c>
      <c r="P307" s="52">
        <f t="shared" ca="1" si="68"/>
        <v>0</v>
      </c>
      <c r="Q307" s="52">
        <f t="shared" ca="1" si="69"/>
        <v>0</v>
      </c>
      <c r="R307" s="5">
        <f t="shared" ca="1" si="58"/>
        <v>4.1280661373027452E-3</v>
      </c>
    </row>
    <row r="308" spans="1:18">
      <c r="A308" s="50"/>
      <c r="B308" s="50"/>
      <c r="C308" s="50"/>
      <c r="D308" s="51">
        <f t="shared" si="59"/>
        <v>0</v>
      </c>
      <c r="E308" s="51">
        <f t="shared" si="59"/>
        <v>0</v>
      </c>
      <c r="F308" s="52">
        <f t="shared" si="60"/>
        <v>0</v>
      </c>
      <c r="G308" s="52">
        <f t="shared" si="60"/>
        <v>0</v>
      </c>
      <c r="H308" s="52">
        <f t="shared" si="61"/>
        <v>0</v>
      </c>
      <c r="I308" s="52">
        <f t="shared" si="62"/>
        <v>0</v>
      </c>
      <c r="J308" s="52">
        <f t="shared" si="63"/>
        <v>0</v>
      </c>
      <c r="K308" s="52">
        <f t="shared" si="64"/>
        <v>0</v>
      </c>
      <c r="L308" s="52">
        <f t="shared" si="65"/>
        <v>0</v>
      </c>
      <c r="M308" s="52">
        <f t="shared" ca="1" si="57"/>
        <v>-4.1280661373027452E-3</v>
      </c>
      <c r="N308" s="52">
        <f t="shared" ca="1" si="66"/>
        <v>0</v>
      </c>
      <c r="O308" s="12">
        <f t="shared" ca="1" si="67"/>
        <v>0</v>
      </c>
      <c r="P308" s="52">
        <f t="shared" ca="1" si="68"/>
        <v>0</v>
      </c>
      <c r="Q308" s="52">
        <f t="shared" ca="1" si="69"/>
        <v>0</v>
      </c>
      <c r="R308" s="5">
        <f t="shared" ca="1" si="58"/>
        <v>4.1280661373027452E-3</v>
      </c>
    </row>
    <row r="309" spans="1:18">
      <c r="A309" s="50"/>
      <c r="B309" s="50"/>
      <c r="C309" s="50"/>
      <c r="D309" s="51">
        <f t="shared" si="59"/>
        <v>0</v>
      </c>
      <c r="E309" s="51">
        <f t="shared" si="59"/>
        <v>0</v>
      </c>
      <c r="F309" s="52">
        <f t="shared" si="60"/>
        <v>0</v>
      </c>
      <c r="G309" s="52">
        <f t="shared" si="60"/>
        <v>0</v>
      </c>
      <c r="H309" s="52">
        <f t="shared" si="61"/>
        <v>0</v>
      </c>
      <c r="I309" s="52">
        <f t="shared" si="62"/>
        <v>0</v>
      </c>
      <c r="J309" s="52">
        <f t="shared" si="63"/>
        <v>0</v>
      </c>
      <c r="K309" s="52">
        <f t="shared" si="64"/>
        <v>0</v>
      </c>
      <c r="L309" s="52">
        <f t="shared" si="65"/>
        <v>0</v>
      </c>
      <c r="M309" s="52">
        <f t="shared" ca="1" si="57"/>
        <v>-4.1280661373027452E-3</v>
      </c>
      <c r="N309" s="52">
        <f t="shared" ca="1" si="66"/>
        <v>0</v>
      </c>
      <c r="O309" s="12">
        <f t="shared" ca="1" si="67"/>
        <v>0</v>
      </c>
      <c r="P309" s="52">
        <f t="shared" ca="1" si="68"/>
        <v>0</v>
      </c>
      <c r="Q309" s="52">
        <f t="shared" ca="1" si="69"/>
        <v>0</v>
      </c>
      <c r="R309" s="5">
        <f t="shared" ca="1" si="58"/>
        <v>4.1280661373027452E-3</v>
      </c>
    </row>
    <row r="310" spans="1:18">
      <c r="A310" s="50"/>
      <c r="B310" s="50"/>
      <c r="C310" s="50"/>
      <c r="D310" s="51">
        <f t="shared" si="59"/>
        <v>0</v>
      </c>
      <c r="E310" s="51">
        <f t="shared" si="59"/>
        <v>0</v>
      </c>
      <c r="F310" s="52">
        <f t="shared" si="60"/>
        <v>0</v>
      </c>
      <c r="G310" s="52">
        <f t="shared" si="60"/>
        <v>0</v>
      </c>
      <c r="H310" s="52">
        <f t="shared" si="61"/>
        <v>0</v>
      </c>
      <c r="I310" s="52">
        <f t="shared" si="62"/>
        <v>0</v>
      </c>
      <c r="J310" s="52">
        <f t="shared" si="63"/>
        <v>0</v>
      </c>
      <c r="K310" s="52">
        <f t="shared" si="64"/>
        <v>0</v>
      </c>
      <c r="L310" s="52">
        <f t="shared" si="65"/>
        <v>0</v>
      </c>
      <c r="M310" s="52">
        <f t="shared" ca="1" si="57"/>
        <v>-4.1280661373027452E-3</v>
      </c>
      <c r="N310" s="52">
        <f t="shared" ca="1" si="66"/>
        <v>0</v>
      </c>
      <c r="O310" s="12">
        <f t="shared" ca="1" si="67"/>
        <v>0</v>
      </c>
      <c r="P310" s="52">
        <f t="shared" ca="1" si="68"/>
        <v>0</v>
      </c>
      <c r="Q310" s="52">
        <f t="shared" ca="1" si="69"/>
        <v>0</v>
      </c>
      <c r="R310" s="5">
        <f t="shared" ca="1" si="58"/>
        <v>4.1280661373027452E-3</v>
      </c>
    </row>
    <row r="311" spans="1:18">
      <c r="A311" s="50"/>
      <c r="B311" s="50"/>
      <c r="C311" s="50"/>
      <c r="D311" s="51">
        <f t="shared" si="59"/>
        <v>0</v>
      </c>
      <c r="E311" s="51">
        <f t="shared" si="59"/>
        <v>0</v>
      </c>
      <c r="F311" s="52">
        <f t="shared" si="60"/>
        <v>0</v>
      </c>
      <c r="G311" s="52">
        <f t="shared" si="60"/>
        <v>0</v>
      </c>
      <c r="H311" s="52">
        <f t="shared" si="61"/>
        <v>0</v>
      </c>
      <c r="I311" s="52">
        <f t="shared" si="62"/>
        <v>0</v>
      </c>
      <c r="J311" s="52">
        <f t="shared" si="63"/>
        <v>0</v>
      </c>
      <c r="K311" s="52">
        <f t="shared" si="64"/>
        <v>0</v>
      </c>
      <c r="L311" s="52">
        <f t="shared" si="65"/>
        <v>0</v>
      </c>
      <c r="M311" s="52">
        <f t="shared" ca="1" si="57"/>
        <v>-4.1280661373027452E-3</v>
      </c>
      <c r="N311" s="52">
        <f t="shared" ca="1" si="66"/>
        <v>0</v>
      </c>
      <c r="O311" s="12">
        <f t="shared" ca="1" si="67"/>
        <v>0</v>
      </c>
      <c r="P311" s="52">
        <f t="shared" ca="1" si="68"/>
        <v>0</v>
      </c>
      <c r="Q311" s="52">
        <f t="shared" ca="1" si="69"/>
        <v>0</v>
      </c>
      <c r="R311" s="5">
        <f t="shared" ca="1" si="58"/>
        <v>4.1280661373027452E-3</v>
      </c>
    </row>
    <row r="312" spans="1:18">
      <c r="A312" s="50"/>
      <c r="B312" s="50"/>
      <c r="C312" s="50"/>
      <c r="D312" s="51">
        <f t="shared" si="59"/>
        <v>0</v>
      </c>
      <c r="E312" s="51">
        <f t="shared" si="59"/>
        <v>0</v>
      </c>
      <c r="F312" s="52">
        <f t="shared" si="60"/>
        <v>0</v>
      </c>
      <c r="G312" s="52">
        <f t="shared" si="60"/>
        <v>0</v>
      </c>
      <c r="H312" s="52">
        <f t="shared" si="61"/>
        <v>0</v>
      </c>
      <c r="I312" s="52">
        <f t="shared" si="62"/>
        <v>0</v>
      </c>
      <c r="J312" s="52">
        <f t="shared" si="63"/>
        <v>0</v>
      </c>
      <c r="K312" s="52">
        <f t="shared" si="64"/>
        <v>0</v>
      </c>
      <c r="L312" s="52">
        <f t="shared" si="65"/>
        <v>0</v>
      </c>
      <c r="M312" s="52">
        <f t="shared" ca="1" si="57"/>
        <v>-4.1280661373027452E-3</v>
      </c>
      <c r="N312" s="52">
        <f t="shared" ca="1" si="66"/>
        <v>0</v>
      </c>
      <c r="O312" s="12">
        <f t="shared" ca="1" si="67"/>
        <v>0</v>
      </c>
      <c r="P312" s="52">
        <f t="shared" ca="1" si="68"/>
        <v>0</v>
      </c>
      <c r="Q312" s="52">
        <f t="shared" ca="1" si="69"/>
        <v>0</v>
      </c>
      <c r="R312" s="5">
        <f t="shared" ca="1" si="58"/>
        <v>4.1280661373027452E-3</v>
      </c>
    </row>
    <row r="313" spans="1:18">
      <c r="A313" s="50"/>
      <c r="B313" s="50"/>
      <c r="C313" s="50"/>
      <c r="D313" s="51">
        <f t="shared" si="59"/>
        <v>0</v>
      </c>
      <c r="E313" s="51">
        <f t="shared" si="59"/>
        <v>0</v>
      </c>
      <c r="F313" s="52">
        <f t="shared" si="60"/>
        <v>0</v>
      </c>
      <c r="G313" s="52">
        <f t="shared" si="60"/>
        <v>0</v>
      </c>
      <c r="H313" s="52">
        <f t="shared" si="61"/>
        <v>0</v>
      </c>
      <c r="I313" s="52">
        <f t="shared" si="62"/>
        <v>0</v>
      </c>
      <c r="J313" s="52">
        <f t="shared" si="63"/>
        <v>0</v>
      </c>
      <c r="K313" s="52">
        <f t="shared" si="64"/>
        <v>0</v>
      </c>
      <c r="L313" s="52">
        <f t="shared" si="65"/>
        <v>0</v>
      </c>
      <c r="M313" s="52">
        <f t="shared" ca="1" si="57"/>
        <v>-4.1280661373027452E-3</v>
      </c>
      <c r="N313" s="52">
        <f t="shared" ca="1" si="66"/>
        <v>0</v>
      </c>
      <c r="O313" s="12">
        <f t="shared" ca="1" si="67"/>
        <v>0</v>
      </c>
      <c r="P313" s="52">
        <f t="shared" ca="1" si="68"/>
        <v>0</v>
      </c>
      <c r="Q313" s="52">
        <f t="shared" ca="1" si="69"/>
        <v>0</v>
      </c>
      <c r="R313" s="5">
        <f t="shared" ca="1" si="58"/>
        <v>4.1280661373027452E-3</v>
      </c>
    </row>
    <row r="314" spans="1:18">
      <c r="A314" s="50"/>
      <c r="B314" s="50"/>
      <c r="C314" s="50"/>
      <c r="D314" s="51">
        <f t="shared" si="59"/>
        <v>0</v>
      </c>
      <c r="E314" s="51">
        <f t="shared" si="59"/>
        <v>0</v>
      </c>
      <c r="F314" s="52">
        <f t="shared" si="60"/>
        <v>0</v>
      </c>
      <c r="G314" s="52">
        <f t="shared" si="60"/>
        <v>0</v>
      </c>
      <c r="H314" s="52">
        <f t="shared" si="61"/>
        <v>0</v>
      </c>
      <c r="I314" s="52">
        <f t="shared" si="62"/>
        <v>0</v>
      </c>
      <c r="J314" s="52">
        <f t="shared" si="63"/>
        <v>0</v>
      </c>
      <c r="K314" s="52">
        <f t="shared" si="64"/>
        <v>0</v>
      </c>
      <c r="L314" s="52">
        <f t="shared" si="65"/>
        <v>0</v>
      </c>
      <c r="M314" s="52">
        <f t="shared" ca="1" si="57"/>
        <v>-4.1280661373027452E-3</v>
      </c>
      <c r="N314" s="52">
        <f t="shared" ca="1" si="66"/>
        <v>0</v>
      </c>
      <c r="O314" s="12">
        <f t="shared" ca="1" si="67"/>
        <v>0</v>
      </c>
      <c r="P314" s="52">
        <f t="shared" ca="1" si="68"/>
        <v>0</v>
      </c>
      <c r="Q314" s="52">
        <f t="shared" ca="1" si="69"/>
        <v>0</v>
      </c>
      <c r="R314" s="5">
        <f t="shared" ca="1" si="58"/>
        <v>4.1280661373027452E-3</v>
      </c>
    </row>
    <row r="315" spans="1:18">
      <c r="A315" s="50"/>
      <c r="B315" s="50"/>
      <c r="C315" s="50"/>
      <c r="D315" s="51">
        <f t="shared" si="59"/>
        <v>0</v>
      </c>
      <c r="E315" s="51">
        <f t="shared" si="59"/>
        <v>0</v>
      </c>
      <c r="F315" s="52">
        <f t="shared" si="60"/>
        <v>0</v>
      </c>
      <c r="G315" s="52">
        <f t="shared" si="60"/>
        <v>0</v>
      </c>
      <c r="H315" s="52">
        <f t="shared" si="61"/>
        <v>0</v>
      </c>
      <c r="I315" s="52">
        <f t="shared" si="62"/>
        <v>0</v>
      </c>
      <c r="J315" s="52">
        <f t="shared" si="63"/>
        <v>0</v>
      </c>
      <c r="K315" s="52">
        <f t="shared" si="64"/>
        <v>0</v>
      </c>
      <c r="L315" s="52">
        <f t="shared" si="65"/>
        <v>0</v>
      </c>
      <c r="M315" s="52">
        <f t="shared" ca="1" si="57"/>
        <v>-4.1280661373027452E-3</v>
      </c>
      <c r="N315" s="52">
        <f t="shared" ca="1" si="66"/>
        <v>0</v>
      </c>
      <c r="O315" s="12">
        <f t="shared" ca="1" si="67"/>
        <v>0</v>
      </c>
      <c r="P315" s="52">
        <f t="shared" ca="1" si="68"/>
        <v>0</v>
      </c>
      <c r="Q315" s="52">
        <f t="shared" ca="1" si="69"/>
        <v>0</v>
      </c>
      <c r="R315" s="5">
        <f t="shared" ca="1" si="58"/>
        <v>4.1280661373027452E-3</v>
      </c>
    </row>
    <row r="316" spans="1:18">
      <c r="A316" s="50"/>
      <c r="B316" s="50"/>
      <c r="C316" s="50"/>
      <c r="D316" s="51">
        <f t="shared" si="59"/>
        <v>0</v>
      </c>
      <c r="E316" s="51">
        <f t="shared" si="59"/>
        <v>0</v>
      </c>
      <c r="F316" s="52">
        <f t="shared" si="60"/>
        <v>0</v>
      </c>
      <c r="G316" s="52">
        <f t="shared" si="60"/>
        <v>0</v>
      </c>
      <c r="H316" s="52">
        <f t="shared" si="61"/>
        <v>0</v>
      </c>
      <c r="I316" s="52">
        <f t="shared" si="62"/>
        <v>0</v>
      </c>
      <c r="J316" s="52">
        <f t="shared" si="63"/>
        <v>0</v>
      </c>
      <c r="K316" s="52">
        <f t="shared" si="64"/>
        <v>0</v>
      </c>
      <c r="L316" s="52">
        <f t="shared" si="65"/>
        <v>0</v>
      </c>
      <c r="M316" s="52">
        <f t="shared" ca="1" si="57"/>
        <v>-4.1280661373027452E-3</v>
      </c>
      <c r="N316" s="52">
        <f t="shared" ca="1" si="66"/>
        <v>0</v>
      </c>
      <c r="O316" s="12">
        <f t="shared" ca="1" si="67"/>
        <v>0</v>
      </c>
      <c r="P316" s="52">
        <f t="shared" ca="1" si="68"/>
        <v>0</v>
      </c>
      <c r="Q316" s="52">
        <f t="shared" ca="1" si="69"/>
        <v>0</v>
      </c>
      <c r="R316" s="5">
        <f t="shared" ca="1" si="58"/>
        <v>4.1280661373027452E-3</v>
      </c>
    </row>
    <row r="317" spans="1:18">
      <c r="A317" s="50"/>
      <c r="B317" s="50"/>
      <c r="C317" s="50"/>
      <c r="D317" s="51">
        <f t="shared" si="59"/>
        <v>0</v>
      </c>
      <c r="E317" s="51">
        <f t="shared" si="59"/>
        <v>0</v>
      </c>
      <c r="F317" s="52">
        <f t="shared" si="60"/>
        <v>0</v>
      </c>
      <c r="G317" s="52">
        <f t="shared" si="60"/>
        <v>0</v>
      </c>
      <c r="H317" s="52">
        <f t="shared" si="61"/>
        <v>0</v>
      </c>
      <c r="I317" s="52">
        <f t="shared" si="62"/>
        <v>0</v>
      </c>
      <c r="J317" s="52">
        <f t="shared" si="63"/>
        <v>0</v>
      </c>
      <c r="K317" s="52">
        <f t="shared" si="64"/>
        <v>0</v>
      </c>
      <c r="L317" s="52">
        <f t="shared" si="65"/>
        <v>0</v>
      </c>
      <c r="M317" s="52">
        <f t="shared" ca="1" si="57"/>
        <v>-4.1280661373027452E-3</v>
      </c>
      <c r="N317" s="52">
        <f t="shared" ca="1" si="66"/>
        <v>0</v>
      </c>
      <c r="O317" s="12">
        <f t="shared" ca="1" si="67"/>
        <v>0</v>
      </c>
      <c r="P317" s="52">
        <f t="shared" ca="1" si="68"/>
        <v>0</v>
      </c>
      <c r="Q317" s="52">
        <f t="shared" ca="1" si="69"/>
        <v>0</v>
      </c>
      <c r="R317" s="5">
        <f t="shared" ca="1" si="58"/>
        <v>4.1280661373027452E-3</v>
      </c>
    </row>
    <row r="318" spans="1:18">
      <c r="A318" s="50"/>
      <c r="B318" s="50"/>
      <c r="C318" s="50"/>
      <c r="D318" s="51">
        <f t="shared" si="59"/>
        <v>0</v>
      </c>
      <c r="E318" s="51">
        <f t="shared" si="59"/>
        <v>0</v>
      </c>
      <c r="F318" s="52">
        <f t="shared" si="60"/>
        <v>0</v>
      </c>
      <c r="G318" s="52">
        <f t="shared" si="60"/>
        <v>0</v>
      </c>
      <c r="H318" s="52">
        <f t="shared" si="61"/>
        <v>0</v>
      </c>
      <c r="I318" s="52">
        <f t="shared" si="62"/>
        <v>0</v>
      </c>
      <c r="J318" s="52">
        <f t="shared" si="63"/>
        <v>0</v>
      </c>
      <c r="K318" s="52">
        <f t="shared" si="64"/>
        <v>0</v>
      </c>
      <c r="L318" s="52">
        <f t="shared" si="65"/>
        <v>0</v>
      </c>
      <c r="M318" s="52">
        <f t="shared" ca="1" si="57"/>
        <v>-4.1280661373027452E-3</v>
      </c>
      <c r="N318" s="52">
        <f t="shared" ca="1" si="66"/>
        <v>0</v>
      </c>
      <c r="O318" s="12">
        <f t="shared" ca="1" si="67"/>
        <v>0</v>
      </c>
      <c r="P318" s="52">
        <f t="shared" ca="1" si="68"/>
        <v>0</v>
      </c>
      <c r="Q318" s="52">
        <f t="shared" ca="1" si="69"/>
        <v>0</v>
      </c>
      <c r="R318" s="5">
        <f t="shared" ca="1" si="58"/>
        <v>4.1280661373027452E-3</v>
      </c>
    </row>
    <row r="319" spans="1:18">
      <c r="A319" s="50"/>
      <c r="B319" s="50"/>
      <c r="C319" s="50"/>
      <c r="D319" s="51">
        <f t="shared" si="59"/>
        <v>0</v>
      </c>
      <c r="E319" s="51">
        <f t="shared" si="59"/>
        <v>0</v>
      </c>
      <c r="F319" s="52">
        <f t="shared" si="60"/>
        <v>0</v>
      </c>
      <c r="G319" s="52">
        <f t="shared" si="60"/>
        <v>0</v>
      </c>
      <c r="H319" s="52">
        <f t="shared" si="61"/>
        <v>0</v>
      </c>
      <c r="I319" s="52">
        <f t="shared" si="62"/>
        <v>0</v>
      </c>
      <c r="J319" s="52">
        <f t="shared" si="63"/>
        <v>0</v>
      </c>
      <c r="K319" s="52">
        <f t="shared" si="64"/>
        <v>0</v>
      </c>
      <c r="L319" s="52">
        <f t="shared" si="65"/>
        <v>0</v>
      </c>
      <c r="M319" s="52">
        <f t="shared" ca="1" si="57"/>
        <v>-4.1280661373027452E-3</v>
      </c>
      <c r="N319" s="52">
        <f t="shared" ca="1" si="66"/>
        <v>0</v>
      </c>
      <c r="O319" s="12">
        <f t="shared" ca="1" si="67"/>
        <v>0</v>
      </c>
      <c r="P319" s="52">
        <f t="shared" ca="1" si="68"/>
        <v>0</v>
      </c>
      <c r="Q319" s="52">
        <f t="shared" ca="1" si="69"/>
        <v>0</v>
      </c>
      <c r="R319" s="5">
        <f t="shared" ca="1" si="58"/>
        <v>4.1280661373027452E-3</v>
      </c>
    </row>
    <row r="320" spans="1:18">
      <c r="A320" s="50"/>
      <c r="B320" s="50"/>
      <c r="C320" s="50"/>
      <c r="D320" s="51">
        <f t="shared" si="59"/>
        <v>0</v>
      </c>
      <c r="E320" s="51">
        <f t="shared" si="59"/>
        <v>0</v>
      </c>
      <c r="F320" s="52">
        <f t="shared" si="60"/>
        <v>0</v>
      </c>
      <c r="G320" s="52">
        <f t="shared" si="60"/>
        <v>0</v>
      </c>
      <c r="H320" s="52">
        <f t="shared" si="61"/>
        <v>0</v>
      </c>
      <c r="I320" s="52">
        <f t="shared" si="62"/>
        <v>0</v>
      </c>
      <c r="J320" s="52">
        <f t="shared" si="63"/>
        <v>0</v>
      </c>
      <c r="K320" s="52">
        <f t="shared" si="64"/>
        <v>0</v>
      </c>
      <c r="L320" s="52">
        <f t="shared" si="65"/>
        <v>0</v>
      </c>
      <c r="M320" s="52">
        <f t="shared" ca="1" si="57"/>
        <v>-4.1280661373027452E-3</v>
      </c>
      <c r="N320" s="52">
        <f t="shared" ca="1" si="66"/>
        <v>0</v>
      </c>
      <c r="O320" s="12">
        <f t="shared" ca="1" si="67"/>
        <v>0</v>
      </c>
      <c r="P320" s="52">
        <f t="shared" ca="1" si="68"/>
        <v>0</v>
      </c>
      <c r="Q320" s="52">
        <f t="shared" ca="1" si="69"/>
        <v>0</v>
      </c>
      <c r="R320" s="5">
        <f t="shared" ca="1" si="58"/>
        <v>4.1280661373027452E-3</v>
      </c>
    </row>
    <row r="321" spans="1:18">
      <c r="A321" s="50"/>
      <c r="B321" s="50"/>
      <c r="C321" s="50"/>
      <c r="D321" s="51">
        <f t="shared" si="59"/>
        <v>0</v>
      </c>
      <c r="E321" s="51">
        <f t="shared" si="59"/>
        <v>0</v>
      </c>
      <c r="F321" s="52">
        <f t="shared" si="60"/>
        <v>0</v>
      </c>
      <c r="G321" s="52">
        <f t="shared" si="60"/>
        <v>0</v>
      </c>
      <c r="H321" s="52">
        <f t="shared" si="61"/>
        <v>0</v>
      </c>
      <c r="I321" s="52">
        <f t="shared" si="62"/>
        <v>0</v>
      </c>
      <c r="J321" s="52">
        <f t="shared" si="63"/>
        <v>0</v>
      </c>
      <c r="K321" s="52">
        <f t="shared" si="64"/>
        <v>0</v>
      </c>
      <c r="L321" s="52">
        <f t="shared" si="65"/>
        <v>0</v>
      </c>
      <c r="M321" s="52">
        <f t="shared" ca="1" si="57"/>
        <v>-4.1280661373027452E-3</v>
      </c>
      <c r="N321" s="52">
        <f t="shared" ca="1" si="66"/>
        <v>0</v>
      </c>
      <c r="O321" s="12">
        <f t="shared" ca="1" si="67"/>
        <v>0</v>
      </c>
      <c r="P321" s="52">
        <f t="shared" ca="1" si="68"/>
        <v>0</v>
      </c>
      <c r="Q321" s="52">
        <f t="shared" ca="1" si="69"/>
        <v>0</v>
      </c>
      <c r="R321" s="5">
        <f t="shared" ca="1" si="58"/>
        <v>4.1280661373027452E-3</v>
      </c>
    </row>
    <row r="322" spans="1:18">
      <c r="A322" s="50"/>
      <c r="B322" s="50"/>
      <c r="C322" s="50"/>
      <c r="D322" s="51">
        <f t="shared" si="59"/>
        <v>0</v>
      </c>
      <c r="E322" s="51">
        <f t="shared" si="59"/>
        <v>0</v>
      </c>
      <c r="F322" s="52">
        <f t="shared" si="60"/>
        <v>0</v>
      </c>
      <c r="G322" s="52">
        <f t="shared" si="60"/>
        <v>0</v>
      </c>
      <c r="H322" s="52">
        <f t="shared" si="61"/>
        <v>0</v>
      </c>
      <c r="I322" s="52">
        <f t="shared" si="62"/>
        <v>0</v>
      </c>
      <c r="J322" s="52">
        <f t="shared" si="63"/>
        <v>0</v>
      </c>
      <c r="K322" s="52">
        <f t="shared" si="64"/>
        <v>0</v>
      </c>
      <c r="L322" s="52">
        <f t="shared" si="65"/>
        <v>0</v>
      </c>
      <c r="M322" s="52">
        <f t="shared" ca="1" si="57"/>
        <v>-4.1280661373027452E-3</v>
      </c>
      <c r="N322" s="52">
        <f t="shared" ca="1" si="66"/>
        <v>0</v>
      </c>
      <c r="O322" s="12">
        <f t="shared" ca="1" si="67"/>
        <v>0</v>
      </c>
      <c r="P322" s="52">
        <f t="shared" ca="1" si="68"/>
        <v>0</v>
      </c>
      <c r="Q322" s="52">
        <f t="shared" ca="1" si="69"/>
        <v>0</v>
      </c>
      <c r="R322" s="5">
        <f t="shared" ca="1" si="58"/>
        <v>4.1280661373027452E-3</v>
      </c>
    </row>
    <row r="323" spans="1:18">
      <c r="A323" s="50"/>
      <c r="B323" s="50"/>
      <c r="C323" s="50"/>
      <c r="D323" s="51">
        <f t="shared" si="59"/>
        <v>0</v>
      </c>
      <c r="E323" s="51">
        <f t="shared" si="59"/>
        <v>0</v>
      </c>
      <c r="F323" s="52">
        <f t="shared" si="60"/>
        <v>0</v>
      </c>
      <c r="G323" s="52">
        <f t="shared" si="60"/>
        <v>0</v>
      </c>
      <c r="H323" s="52">
        <f t="shared" si="61"/>
        <v>0</v>
      </c>
      <c r="I323" s="52">
        <f t="shared" si="62"/>
        <v>0</v>
      </c>
      <c r="J323" s="52">
        <f t="shared" si="63"/>
        <v>0</v>
      </c>
      <c r="K323" s="52">
        <f t="shared" si="64"/>
        <v>0</v>
      </c>
      <c r="L323" s="52">
        <f t="shared" si="65"/>
        <v>0</v>
      </c>
      <c r="M323" s="52">
        <f t="shared" ca="1" si="57"/>
        <v>-4.1280661373027452E-3</v>
      </c>
      <c r="N323" s="52">
        <f t="shared" ca="1" si="66"/>
        <v>0</v>
      </c>
      <c r="O323" s="12">
        <f t="shared" ca="1" si="67"/>
        <v>0</v>
      </c>
      <c r="P323" s="52">
        <f t="shared" ca="1" si="68"/>
        <v>0</v>
      </c>
      <c r="Q323" s="52">
        <f t="shared" ca="1" si="69"/>
        <v>0</v>
      </c>
      <c r="R323" s="5">
        <f t="shared" ca="1" si="58"/>
        <v>4.1280661373027452E-3</v>
      </c>
    </row>
    <row r="324" spans="1:18">
      <c r="A324" s="50"/>
      <c r="B324" s="50"/>
      <c r="C324" s="50"/>
      <c r="D324" s="51">
        <f t="shared" si="59"/>
        <v>0</v>
      </c>
      <c r="E324" s="51">
        <f t="shared" si="59"/>
        <v>0</v>
      </c>
      <c r="F324" s="52">
        <f t="shared" si="60"/>
        <v>0</v>
      </c>
      <c r="G324" s="52">
        <f t="shared" si="60"/>
        <v>0</v>
      </c>
      <c r="H324" s="52">
        <f t="shared" si="61"/>
        <v>0</v>
      </c>
      <c r="I324" s="52">
        <f t="shared" si="62"/>
        <v>0</v>
      </c>
      <c r="J324" s="52">
        <f t="shared" si="63"/>
        <v>0</v>
      </c>
      <c r="K324" s="52">
        <f t="shared" si="64"/>
        <v>0</v>
      </c>
      <c r="L324" s="52">
        <f t="shared" si="65"/>
        <v>0</v>
      </c>
      <c r="M324" s="52">
        <f t="shared" ca="1" si="57"/>
        <v>-4.1280661373027452E-3</v>
      </c>
      <c r="N324" s="52">
        <f t="shared" ca="1" si="66"/>
        <v>0</v>
      </c>
      <c r="O324" s="12">
        <f t="shared" ca="1" si="67"/>
        <v>0</v>
      </c>
      <c r="P324" s="52">
        <f t="shared" ca="1" si="68"/>
        <v>0</v>
      </c>
      <c r="Q324" s="52">
        <f t="shared" ca="1" si="69"/>
        <v>0</v>
      </c>
      <c r="R324" s="5">
        <f t="shared" ca="1" si="58"/>
        <v>4.1280661373027452E-3</v>
      </c>
    </row>
    <row r="325" spans="1:18">
      <c r="A325" s="50"/>
      <c r="B325" s="50"/>
      <c r="C325" s="50"/>
      <c r="D325" s="51">
        <f t="shared" si="59"/>
        <v>0</v>
      </c>
      <c r="E325" s="51">
        <f t="shared" si="59"/>
        <v>0</v>
      </c>
      <c r="F325" s="52">
        <f t="shared" si="60"/>
        <v>0</v>
      </c>
      <c r="G325" s="52">
        <f t="shared" si="60"/>
        <v>0</v>
      </c>
      <c r="H325" s="52">
        <f t="shared" si="61"/>
        <v>0</v>
      </c>
      <c r="I325" s="52">
        <f t="shared" si="62"/>
        <v>0</v>
      </c>
      <c r="J325" s="52">
        <f t="shared" si="63"/>
        <v>0</v>
      </c>
      <c r="K325" s="52">
        <f t="shared" si="64"/>
        <v>0</v>
      </c>
      <c r="L325" s="52">
        <f t="shared" si="65"/>
        <v>0</v>
      </c>
      <c r="M325" s="52">
        <f t="shared" ca="1" si="57"/>
        <v>-4.1280661373027452E-3</v>
      </c>
      <c r="N325" s="52">
        <f t="shared" ca="1" si="66"/>
        <v>0</v>
      </c>
      <c r="O325" s="12">
        <f t="shared" ca="1" si="67"/>
        <v>0</v>
      </c>
      <c r="P325" s="52">
        <f t="shared" ca="1" si="68"/>
        <v>0</v>
      </c>
      <c r="Q325" s="52">
        <f t="shared" ca="1" si="69"/>
        <v>0</v>
      </c>
      <c r="R325" s="5">
        <f t="shared" ca="1" si="58"/>
        <v>4.1280661373027452E-3</v>
      </c>
    </row>
    <row r="326" spans="1:18">
      <c r="A326" s="50"/>
      <c r="B326" s="50"/>
      <c r="C326" s="50"/>
      <c r="D326" s="51">
        <f t="shared" si="59"/>
        <v>0</v>
      </c>
      <c r="E326" s="51">
        <f t="shared" si="59"/>
        <v>0</v>
      </c>
      <c r="F326" s="52">
        <f t="shared" si="60"/>
        <v>0</v>
      </c>
      <c r="G326" s="52">
        <f t="shared" si="60"/>
        <v>0</v>
      </c>
      <c r="H326" s="52">
        <f t="shared" si="61"/>
        <v>0</v>
      </c>
      <c r="I326" s="52">
        <f t="shared" si="62"/>
        <v>0</v>
      </c>
      <c r="J326" s="52">
        <f t="shared" si="63"/>
        <v>0</v>
      </c>
      <c r="K326" s="52">
        <f t="shared" si="64"/>
        <v>0</v>
      </c>
      <c r="L326" s="52">
        <f t="shared" si="65"/>
        <v>0</v>
      </c>
      <c r="M326" s="52">
        <f t="shared" ca="1" si="57"/>
        <v>-4.1280661373027452E-3</v>
      </c>
      <c r="N326" s="52">
        <f t="shared" ca="1" si="66"/>
        <v>0</v>
      </c>
      <c r="O326" s="12">
        <f t="shared" ca="1" si="67"/>
        <v>0</v>
      </c>
      <c r="P326" s="52">
        <f t="shared" ca="1" si="68"/>
        <v>0</v>
      </c>
      <c r="Q326" s="52">
        <f t="shared" ca="1" si="69"/>
        <v>0</v>
      </c>
      <c r="R326" s="5">
        <f t="shared" ca="1" si="58"/>
        <v>4.1280661373027452E-3</v>
      </c>
    </row>
    <row r="327" spans="1:18">
      <c r="A327" s="50"/>
      <c r="B327" s="50"/>
      <c r="C327" s="50"/>
      <c r="D327" s="51">
        <f t="shared" si="59"/>
        <v>0</v>
      </c>
      <c r="E327" s="51">
        <f t="shared" si="59"/>
        <v>0</v>
      </c>
      <c r="F327" s="52">
        <f t="shared" si="60"/>
        <v>0</v>
      </c>
      <c r="G327" s="52">
        <f t="shared" si="60"/>
        <v>0</v>
      </c>
      <c r="H327" s="52">
        <f t="shared" si="61"/>
        <v>0</v>
      </c>
      <c r="I327" s="52">
        <f t="shared" si="62"/>
        <v>0</v>
      </c>
      <c r="J327" s="52">
        <f t="shared" si="63"/>
        <v>0</v>
      </c>
      <c r="K327" s="52">
        <f t="shared" si="64"/>
        <v>0</v>
      </c>
      <c r="L327" s="52">
        <f t="shared" si="65"/>
        <v>0</v>
      </c>
      <c r="M327" s="52">
        <f t="shared" ca="1" si="57"/>
        <v>-4.1280661373027452E-3</v>
      </c>
      <c r="N327" s="52">
        <f t="shared" ca="1" si="66"/>
        <v>0</v>
      </c>
      <c r="O327" s="12">
        <f t="shared" ca="1" si="67"/>
        <v>0</v>
      </c>
      <c r="P327" s="52">
        <f t="shared" ca="1" si="68"/>
        <v>0</v>
      </c>
      <c r="Q327" s="52">
        <f t="shared" ca="1" si="69"/>
        <v>0</v>
      </c>
      <c r="R327" s="5">
        <f t="shared" ca="1" si="58"/>
        <v>4.1280661373027452E-3</v>
      </c>
    </row>
    <row r="328" spans="1:18">
      <c r="A328" s="50"/>
      <c r="B328" s="50"/>
      <c r="C328" s="50"/>
      <c r="D328" s="51">
        <f t="shared" si="59"/>
        <v>0</v>
      </c>
      <c r="E328" s="51">
        <f t="shared" si="59"/>
        <v>0</v>
      </c>
      <c r="F328" s="52">
        <f t="shared" si="60"/>
        <v>0</v>
      </c>
      <c r="G328" s="52">
        <f t="shared" si="60"/>
        <v>0</v>
      </c>
      <c r="H328" s="52">
        <f t="shared" si="61"/>
        <v>0</v>
      </c>
      <c r="I328" s="52">
        <f t="shared" si="62"/>
        <v>0</v>
      </c>
      <c r="J328" s="52">
        <f t="shared" si="63"/>
        <v>0</v>
      </c>
      <c r="K328" s="52">
        <f t="shared" si="64"/>
        <v>0</v>
      </c>
      <c r="L328" s="52">
        <f t="shared" si="65"/>
        <v>0</v>
      </c>
      <c r="M328" s="52">
        <f t="shared" ca="1" si="57"/>
        <v>-4.1280661373027452E-3</v>
      </c>
      <c r="N328" s="52">
        <f t="shared" ca="1" si="66"/>
        <v>0</v>
      </c>
      <c r="O328" s="12">
        <f t="shared" ca="1" si="67"/>
        <v>0</v>
      </c>
      <c r="P328" s="52">
        <f t="shared" ca="1" si="68"/>
        <v>0</v>
      </c>
      <c r="Q328" s="52">
        <f t="shared" ca="1" si="69"/>
        <v>0</v>
      </c>
      <c r="R328" s="5">
        <f t="shared" ca="1" si="58"/>
        <v>4.1280661373027452E-3</v>
      </c>
    </row>
    <row r="329" spans="1:18">
      <c r="A329" s="50"/>
      <c r="B329" s="50"/>
      <c r="C329" s="50"/>
      <c r="D329" s="51">
        <f t="shared" si="59"/>
        <v>0</v>
      </c>
      <c r="E329" s="51">
        <f t="shared" si="59"/>
        <v>0</v>
      </c>
      <c r="F329" s="52">
        <f t="shared" si="60"/>
        <v>0</v>
      </c>
      <c r="G329" s="52">
        <f t="shared" si="60"/>
        <v>0</v>
      </c>
      <c r="H329" s="52">
        <f t="shared" si="61"/>
        <v>0</v>
      </c>
      <c r="I329" s="52">
        <f t="shared" si="62"/>
        <v>0</v>
      </c>
      <c r="J329" s="52">
        <f t="shared" si="63"/>
        <v>0</v>
      </c>
      <c r="K329" s="52">
        <f t="shared" si="64"/>
        <v>0</v>
      </c>
      <c r="L329" s="52">
        <f t="shared" si="65"/>
        <v>0</v>
      </c>
      <c r="M329" s="52">
        <f t="shared" ca="1" si="57"/>
        <v>-4.1280661373027452E-3</v>
      </c>
      <c r="N329" s="52">
        <f t="shared" ca="1" si="66"/>
        <v>0</v>
      </c>
      <c r="O329" s="12">
        <f t="shared" ca="1" si="67"/>
        <v>0</v>
      </c>
      <c r="P329" s="52">
        <f t="shared" ca="1" si="68"/>
        <v>0</v>
      </c>
      <c r="Q329" s="52">
        <f t="shared" ca="1" si="69"/>
        <v>0</v>
      </c>
      <c r="R329" s="5">
        <f t="shared" ca="1" si="58"/>
        <v>4.1280661373027452E-3</v>
      </c>
    </row>
    <row r="330" spans="1:18">
      <c r="A330" s="50"/>
      <c r="B330" s="50"/>
      <c r="C330" s="50"/>
      <c r="D330" s="51">
        <f t="shared" si="59"/>
        <v>0</v>
      </c>
      <c r="E330" s="51">
        <f t="shared" si="59"/>
        <v>0</v>
      </c>
      <c r="F330" s="52">
        <f t="shared" si="60"/>
        <v>0</v>
      </c>
      <c r="G330" s="52">
        <f t="shared" si="60"/>
        <v>0</v>
      </c>
      <c r="H330" s="52">
        <f t="shared" si="61"/>
        <v>0</v>
      </c>
      <c r="I330" s="52">
        <f t="shared" si="62"/>
        <v>0</v>
      </c>
      <c r="J330" s="52">
        <f t="shared" si="63"/>
        <v>0</v>
      </c>
      <c r="K330" s="52">
        <f t="shared" si="64"/>
        <v>0</v>
      </c>
      <c r="L330" s="52">
        <f t="shared" si="65"/>
        <v>0</v>
      </c>
      <c r="M330" s="52">
        <f t="shared" ca="1" si="57"/>
        <v>-4.1280661373027452E-3</v>
      </c>
      <c r="N330" s="52">
        <f t="shared" ca="1" si="66"/>
        <v>0</v>
      </c>
      <c r="O330" s="12">
        <f t="shared" ca="1" si="67"/>
        <v>0</v>
      </c>
      <c r="P330" s="52">
        <f t="shared" ca="1" si="68"/>
        <v>0</v>
      </c>
      <c r="Q330" s="52">
        <f t="shared" ca="1" si="69"/>
        <v>0</v>
      </c>
      <c r="R330" s="5">
        <f t="shared" ca="1" si="58"/>
        <v>4.1280661373027452E-3</v>
      </c>
    </row>
    <row r="331" spans="1:18">
      <c r="A331" s="50"/>
      <c r="B331" s="50"/>
      <c r="C331" s="50"/>
      <c r="D331" s="51">
        <f t="shared" si="59"/>
        <v>0</v>
      </c>
      <c r="E331" s="51">
        <f t="shared" si="59"/>
        <v>0</v>
      </c>
      <c r="F331" s="52">
        <f t="shared" si="60"/>
        <v>0</v>
      </c>
      <c r="G331" s="52">
        <f t="shared" si="60"/>
        <v>0</v>
      </c>
      <c r="H331" s="52">
        <f t="shared" si="61"/>
        <v>0</v>
      </c>
      <c r="I331" s="52">
        <f t="shared" si="62"/>
        <v>0</v>
      </c>
      <c r="J331" s="52">
        <f t="shared" si="63"/>
        <v>0</v>
      </c>
      <c r="K331" s="52">
        <f t="shared" si="64"/>
        <v>0</v>
      </c>
      <c r="L331" s="52">
        <f t="shared" si="65"/>
        <v>0</v>
      </c>
      <c r="M331" s="52">
        <f t="shared" ca="1" si="57"/>
        <v>-4.1280661373027452E-3</v>
      </c>
      <c r="N331" s="52">
        <f t="shared" ca="1" si="66"/>
        <v>0</v>
      </c>
      <c r="O331" s="12">
        <f t="shared" ca="1" si="67"/>
        <v>0</v>
      </c>
      <c r="P331" s="52">
        <f t="shared" ca="1" si="68"/>
        <v>0</v>
      </c>
      <c r="Q331" s="52">
        <f t="shared" ca="1" si="69"/>
        <v>0</v>
      </c>
      <c r="R331" s="5">
        <f t="shared" ca="1" si="58"/>
        <v>4.1280661373027452E-3</v>
      </c>
    </row>
    <row r="332" spans="1:18">
      <c r="A332" s="50"/>
      <c r="B332" s="50"/>
      <c r="C332" s="50"/>
      <c r="D332" s="51">
        <f t="shared" si="59"/>
        <v>0</v>
      </c>
      <c r="E332" s="51">
        <f t="shared" si="59"/>
        <v>0</v>
      </c>
      <c r="F332" s="52">
        <f t="shared" si="60"/>
        <v>0</v>
      </c>
      <c r="G332" s="52">
        <f t="shared" si="60"/>
        <v>0</v>
      </c>
      <c r="H332" s="52">
        <f t="shared" si="61"/>
        <v>0</v>
      </c>
      <c r="I332" s="52">
        <f t="shared" si="62"/>
        <v>0</v>
      </c>
      <c r="J332" s="52">
        <f t="shared" si="63"/>
        <v>0</v>
      </c>
      <c r="K332" s="52">
        <f t="shared" si="64"/>
        <v>0</v>
      </c>
      <c r="L332" s="52">
        <f t="shared" si="65"/>
        <v>0</v>
      </c>
      <c r="M332" s="52">
        <f t="shared" ca="1" si="57"/>
        <v>-4.1280661373027452E-3</v>
      </c>
      <c r="N332" s="52">
        <f t="shared" ca="1" si="66"/>
        <v>0</v>
      </c>
      <c r="O332" s="12">
        <f t="shared" ca="1" si="67"/>
        <v>0</v>
      </c>
      <c r="P332" s="52">
        <f t="shared" ca="1" si="68"/>
        <v>0</v>
      </c>
      <c r="Q332" s="52">
        <f t="shared" ca="1" si="69"/>
        <v>0</v>
      </c>
      <c r="R332" s="5">
        <f t="shared" ca="1" si="58"/>
        <v>4.1280661373027452E-3</v>
      </c>
    </row>
    <row r="333" spans="1:18">
      <c r="A333" s="50"/>
      <c r="B333" s="50"/>
      <c r="C333" s="50"/>
      <c r="D333" s="51">
        <f t="shared" si="59"/>
        <v>0</v>
      </c>
      <c r="E333" s="51">
        <f t="shared" si="59"/>
        <v>0</v>
      </c>
      <c r="F333" s="52">
        <f t="shared" si="60"/>
        <v>0</v>
      </c>
      <c r="G333" s="52">
        <f t="shared" si="60"/>
        <v>0</v>
      </c>
      <c r="H333" s="52">
        <f t="shared" si="61"/>
        <v>0</v>
      </c>
      <c r="I333" s="52">
        <f t="shared" si="62"/>
        <v>0</v>
      </c>
      <c r="J333" s="52">
        <f t="shared" si="63"/>
        <v>0</v>
      </c>
      <c r="K333" s="52">
        <f t="shared" si="64"/>
        <v>0</v>
      </c>
      <c r="L333" s="52">
        <f t="shared" si="65"/>
        <v>0</v>
      </c>
      <c r="M333" s="52">
        <f t="shared" ca="1" si="57"/>
        <v>-4.1280661373027452E-3</v>
      </c>
      <c r="N333" s="52">
        <f t="shared" ca="1" si="66"/>
        <v>0</v>
      </c>
      <c r="O333" s="12">
        <f t="shared" ca="1" si="67"/>
        <v>0</v>
      </c>
      <c r="P333" s="52">
        <f t="shared" ca="1" si="68"/>
        <v>0</v>
      </c>
      <c r="Q333" s="52">
        <f t="shared" ca="1" si="69"/>
        <v>0</v>
      </c>
      <c r="R333" s="5">
        <f t="shared" ca="1" si="58"/>
        <v>4.1280661373027452E-3</v>
      </c>
    </row>
    <row r="334" spans="1:18">
      <c r="A334" s="50"/>
      <c r="B334" s="50"/>
      <c r="C334" s="50"/>
      <c r="D334" s="51">
        <f t="shared" si="59"/>
        <v>0</v>
      </c>
      <c r="E334" s="51">
        <f t="shared" si="59"/>
        <v>0</v>
      </c>
      <c r="F334" s="52">
        <f t="shared" si="60"/>
        <v>0</v>
      </c>
      <c r="G334" s="52">
        <f t="shared" si="60"/>
        <v>0</v>
      </c>
      <c r="H334" s="52">
        <f t="shared" si="61"/>
        <v>0</v>
      </c>
      <c r="I334" s="52">
        <f t="shared" si="62"/>
        <v>0</v>
      </c>
      <c r="J334" s="52">
        <f t="shared" si="63"/>
        <v>0</v>
      </c>
      <c r="K334" s="52">
        <f t="shared" si="64"/>
        <v>0</v>
      </c>
      <c r="L334" s="52">
        <f t="shared" si="65"/>
        <v>0</v>
      </c>
      <c r="M334" s="52">
        <f t="shared" ca="1" si="57"/>
        <v>-4.1280661373027452E-3</v>
      </c>
      <c r="N334" s="52">
        <f t="shared" ca="1" si="66"/>
        <v>0</v>
      </c>
      <c r="O334" s="12">
        <f t="shared" ca="1" si="67"/>
        <v>0</v>
      </c>
      <c r="P334" s="52">
        <f t="shared" ca="1" si="68"/>
        <v>0</v>
      </c>
      <c r="Q334" s="52">
        <f t="shared" ca="1" si="69"/>
        <v>0</v>
      </c>
      <c r="R334" s="5">
        <f t="shared" ca="1" si="58"/>
        <v>4.1280661373027452E-3</v>
      </c>
    </row>
    <row r="335" spans="1:18">
      <c r="A335" s="50"/>
      <c r="B335" s="50"/>
      <c r="C335" s="50"/>
      <c r="D335" s="51">
        <f t="shared" si="59"/>
        <v>0</v>
      </c>
      <c r="E335" s="51">
        <f t="shared" si="59"/>
        <v>0</v>
      </c>
      <c r="F335" s="52">
        <f t="shared" si="60"/>
        <v>0</v>
      </c>
      <c r="G335" s="52">
        <f t="shared" si="60"/>
        <v>0</v>
      </c>
      <c r="H335" s="52">
        <f t="shared" si="61"/>
        <v>0</v>
      </c>
      <c r="I335" s="52">
        <f t="shared" si="62"/>
        <v>0</v>
      </c>
      <c r="J335" s="52">
        <f t="shared" si="63"/>
        <v>0</v>
      </c>
      <c r="K335" s="52">
        <f t="shared" si="64"/>
        <v>0</v>
      </c>
      <c r="L335" s="52">
        <f t="shared" si="65"/>
        <v>0</v>
      </c>
      <c r="M335" s="52">
        <f t="shared" ca="1" si="57"/>
        <v>-4.1280661373027452E-3</v>
      </c>
      <c r="N335" s="52">
        <f t="shared" ca="1" si="66"/>
        <v>0</v>
      </c>
      <c r="O335" s="12">
        <f t="shared" ca="1" si="67"/>
        <v>0</v>
      </c>
      <c r="P335" s="52">
        <f t="shared" ca="1" si="68"/>
        <v>0</v>
      </c>
      <c r="Q335" s="52">
        <f t="shared" ca="1" si="69"/>
        <v>0</v>
      </c>
      <c r="R335" s="5">
        <f t="shared" ca="1" si="58"/>
        <v>4.1280661373027452E-3</v>
      </c>
    </row>
    <row r="336" spans="1:18">
      <c r="A336" s="50"/>
      <c r="B336" s="50"/>
      <c r="C336" s="50"/>
      <c r="D336" s="51">
        <f t="shared" si="59"/>
        <v>0</v>
      </c>
      <c r="E336" s="51">
        <f t="shared" si="59"/>
        <v>0</v>
      </c>
      <c r="F336" s="52">
        <f t="shared" si="60"/>
        <v>0</v>
      </c>
      <c r="G336" s="52">
        <f t="shared" si="60"/>
        <v>0</v>
      </c>
      <c r="H336" s="52">
        <f t="shared" si="61"/>
        <v>0</v>
      </c>
      <c r="I336" s="52">
        <f t="shared" si="62"/>
        <v>0</v>
      </c>
      <c r="J336" s="52">
        <f t="shared" si="63"/>
        <v>0</v>
      </c>
      <c r="K336" s="52">
        <f t="shared" si="64"/>
        <v>0</v>
      </c>
      <c r="L336" s="52">
        <f t="shared" si="65"/>
        <v>0</v>
      </c>
      <c r="M336" s="52">
        <f t="shared" ca="1" si="57"/>
        <v>-4.1280661373027452E-3</v>
      </c>
      <c r="N336" s="52">
        <f t="shared" ca="1" si="66"/>
        <v>0</v>
      </c>
      <c r="O336" s="12">
        <f t="shared" ca="1" si="67"/>
        <v>0</v>
      </c>
      <c r="P336" s="52">
        <f t="shared" ca="1" si="68"/>
        <v>0</v>
      </c>
      <c r="Q336" s="52">
        <f t="shared" ca="1" si="69"/>
        <v>0</v>
      </c>
      <c r="R336" s="5">
        <f t="shared" ca="1" si="58"/>
        <v>4.1280661373027452E-3</v>
      </c>
    </row>
    <row r="337" spans="1:18">
      <c r="A337" s="50"/>
      <c r="B337" s="50"/>
      <c r="C337" s="50"/>
      <c r="D337" s="51">
        <f t="shared" si="59"/>
        <v>0</v>
      </c>
      <c r="E337" s="51">
        <f t="shared" si="59"/>
        <v>0</v>
      </c>
      <c r="F337" s="52">
        <f t="shared" si="60"/>
        <v>0</v>
      </c>
      <c r="G337" s="52">
        <f t="shared" si="60"/>
        <v>0</v>
      </c>
      <c r="H337" s="52">
        <f t="shared" si="61"/>
        <v>0</v>
      </c>
      <c r="I337" s="52">
        <f t="shared" si="62"/>
        <v>0</v>
      </c>
      <c r="J337" s="52">
        <f t="shared" si="63"/>
        <v>0</v>
      </c>
      <c r="K337" s="52">
        <f t="shared" si="64"/>
        <v>0</v>
      </c>
      <c r="L337" s="52">
        <f t="shared" si="65"/>
        <v>0</v>
      </c>
      <c r="M337" s="52">
        <f t="shared" ca="1" si="57"/>
        <v>-4.1280661373027452E-3</v>
      </c>
      <c r="N337" s="52">
        <f t="shared" ca="1" si="66"/>
        <v>0</v>
      </c>
      <c r="O337" s="12">
        <f t="shared" ca="1" si="67"/>
        <v>0</v>
      </c>
      <c r="P337" s="52">
        <f t="shared" ca="1" si="68"/>
        <v>0</v>
      </c>
      <c r="Q337" s="52">
        <f t="shared" ca="1" si="69"/>
        <v>0</v>
      </c>
      <c r="R337" s="5">
        <f t="shared" ca="1" si="58"/>
        <v>4.1280661373027452E-3</v>
      </c>
    </row>
    <row r="338" spans="1:18">
      <c r="A338" s="50"/>
      <c r="B338" s="50"/>
      <c r="C338" s="50"/>
      <c r="D338" s="51">
        <f t="shared" si="59"/>
        <v>0</v>
      </c>
      <c r="E338" s="51">
        <f t="shared" si="59"/>
        <v>0</v>
      </c>
      <c r="F338" s="52">
        <f t="shared" si="60"/>
        <v>0</v>
      </c>
      <c r="G338" s="52">
        <f t="shared" si="60"/>
        <v>0</v>
      </c>
      <c r="H338" s="52">
        <f t="shared" si="61"/>
        <v>0</v>
      </c>
      <c r="I338" s="52">
        <f t="shared" si="62"/>
        <v>0</v>
      </c>
      <c r="J338" s="52">
        <f t="shared" si="63"/>
        <v>0</v>
      </c>
      <c r="K338" s="52">
        <f t="shared" si="64"/>
        <v>0</v>
      </c>
      <c r="L338" s="52">
        <f t="shared" si="65"/>
        <v>0</v>
      </c>
      <c r="M338" s="52">
        <f t="shared" ca="1" si="57"/>
        <v>-4.1280661373027452E-3</v>
      </c>
      <c r="N338" s="52">
        <f t="shared" ca="1" si="66"/>
        <v>0</v>
      </c>
      <c r="O338" s="12">
        <f t="shared" ca="1" si="67"/>
        <v>0</v>
      </c>
      <c r="P338" s="52">
        <f t="shared" ca="1" si="68"/>
        <v>0</v>
      </c>
      <c r="Q338" s="52">
        <f t="shared" ca="1" si="69"/>
        <v>0</v>
      </c>
      <c r="R338" s="5">
        <f t="shared" ca="1" si="58"/>
        <v>4.1280661373027452E-3</v>
      </c>
    </row>
    <row r="339" spans="1:18">
      <c r="A339" s="50"/>
      <c r="B339" s="50"/>
      <c r="C339" s="50"/>
      <c r="D339" s="51">
        <f>A339/A$18</f>
        <v>0</v>
      </c>
      <c r="E339" s="51">
        <f>B339/B$18</f>
        <v>0</v>
      </c>
      <c r="F339" s="52">
        <f>$C339*D339</f>
        <v>0</v>
      </c>
      <c r="G339" s="52">
        <f>$C339*E339</f>
        <v>0</v>
      </c>
      <c r="H339" s="52">
        <f>C339*D339*D339</f>
        <v>0</v>
      </c>
      <c r="I339" s="52">
        <f>C339*D339*D339*D339</f>
        <v>0</v>
      </c>
      <c r="J339" s="52">
        <f>C339*D339*D339*D339*D339</f>
        <v>0</v>
      </c>
      <c r="K339" s="52">
        <f>C339*E339*D339</f>
        <v>0</v>
      </c>
      <c r="L339" s="52">
        <f>C339*E339*D339*D339</f>
        <v>0</v>
      </c>
      <c r="M339" s="52">
        <f t="shared" ca="1" si="57"/>
        <v>-4.1280661373027452E-3</v>
      </c>
      <c r="N339" s="52">
        <f ca="1">C339*(M339-E339)^2</f>
        <v>0</v>
      </c>
      <c r="O339" s="12">
        <f ca="1">(C339*O$1-O$2*F339+O$3*H339)^2</f>
        <v>0</v>
      </c>
      <c r="P339" s="52">
        <f ca="1">(-C339*O$2+O$4*F339-O$5*H339)^2</f>
        <v>0</v>
      </c>
      <c r="Q339" s="52">
        <f ca="1">+(C339*O$3-F339*O$5+H339*O$6)^2</f>
        <v>0</v>
      </c>
      <c r="R339" s="5">
        <f t="shared" ca="1" si="58"/>
        <v>4.1280661373027452E-3</v>
      </c>
    </row>
  </sheetData>
  <phoneticPr fontId="8" type="noConversion"/>
  <pageMargins left="0.75" right="0.75" top="1" bottom="1" header="0.5" footer="0.5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339"/>
  <sheetViews>
    <sheetView workbookViewId="0">
      <selection activeCell="E10" sqref="E10"/>
    </sheetView>
  </sheetViews>
  <sheetFormatPr defaultRowHeight="12.75"/>
  <cols>
    <col min="1" max="1" width="9.140625" style="5"/>
    <col min="2" max="2" width="10.7109375" style="5" customWidth="1"/>
    <col min="3" max="5" width="9.140625" style="5"/>
    <col min="6" max="6" width="12.42578125" style="5" bestFit="1" customWidth="1"/>
    <col min="7" max="7" width="10.7109375" style="5" customWidth="1"/>
    <col min="8" max="13" width="9.140625" style="5"/>
    <col min="14" max="14" width="12.140625" style="5" customWidth="1"/>
    <col min="15" max="15" width="11" style="5" customWidth="1"/>
    <col min="16" max="16384" width="9.140625" style="5"/>
  </cols>
  <sheetData>
    <row r="1" spans="1:28" ht="18.75" thickBot="1">
      <c r="A1" s="14" t="s">
        <v>43</v>
      </c>
      <c r="D1" s="15" t="s">
        <v>44</v>
      </c>
      <c r="M1" s="16" t="s">
        <v>45</v>
      </c>
      <c r="N1" s="5" t="s">
        <v>46</v>
      </c>
      <c r="O1" s="5">
        <f ca="1">H18*J18-I18*I18</f>
        <v>11.751355657763099</v>
      </c>
      <c r="P1" s="5" t="s">
        <v>124</v>
      </c>
      <c r="U1" s="3" t="s">
        <v>103</v>
      </c>
      <c r="V1" s="48" t="s">
        <v>105</v>
      </c>
      <c r="AA1" s="5">
        <v>1</v>
      </c>
      <c r="AB1" s="5" t="s">
        <v>47</v>
      </c>
    </row>
    <row r="2" spans="1:28">
      <c r="M2" s="16" t="s">
        <v>48</v>
      </c>
      <c r="N2" s="5" t="s">
        <v>49</v>
      </c>
      <c r="O2" s="5">
        <f ca="1">+F18*J18-H18*I18</f>
        <v>31.154386637495975</v>
      </c>
      <c r="P2" s="5" t="s">
        <v>125</v>
      </c>
      <c r="U2" s="5">
        <v>0</v>
      </c>
      <c r="V2" s="5">
        <f t="shared" ref="V2:V35" ca="1" si="0">+E$4+E$5*U2+E$6*U2^2</f>
        <v>-3.7524922614928713E-3</v>
      </c>
      <c r="AA2" s="5">
        <v>2</v>
      </c>
      <c r="AB2" s="5" t="s">
        <v>50</v>
      </c>
    </row>
    <row r="3" spans="1:28" ht="13.5" thickBot="1">
      <c r="A3" s="5" t="s">
        <v>51</v>
      </c>
      <c r="B3" s="5" t="s">
        <v>52</v>
      </c>
      <c r="E3" s="17" t="s">
        <v>53</v>
      </c>
      <c r="F3" s="17" t="s">
        <v>54</v>
      </c>
      <c r="G3" s="17" t="s">
        <v>55</v>
      </c>
      <c r="H3" s="17" t="s">
        <v>56</v>
      </c>
      <c r="M3" s="16" t="s">
        <v>57</v>
      </c>
      <c r="N3" s="5" t="s">
        <v>58</v>
      </c>
      <c r="O3" s="5">
        <f ca="1">+F18*I18-H18*H18</f>
        <v>17.57303608926108</v>
      </c>
      <c r="P3" s="5" t="s">
        <v>126</v>
      </c>
      <c r="U3" s="5">
        <v>0.05</v>
      </c>
      <c r="V3" s="5">
        <f t="shared" ca="1" si="0"/>
        <v>-3.3214797059927274E-3</v>
      </c>
      <c r="AA3" s="5">
        <v>3</v>
      </c>
      <c r="AB3" s="5" t="s">
        <v>59</v>
      </c>
    </row>
    <row r="4" spans="1:28">
      <c r="A4" s="5" t="s">
        <v>60</v>
      </c>
      <c r="B4" s="5" t="s">
        <v>61</v>
      </c>
      <c r="D4" s="18" t="s">
        <v>62</v>
      </c>
      <c r="E4" s="19">
        <f ca="1">(G18*O1-K18*O2+L18*O3)/O7</f>
        <v>-3.7524922614928713E-3</v>
      </c>
      <c r="F4" s="20">
        <f ca="1">+E7/O7*O18</f>
        <v>8.9589989874544246E-4</v>
      </c>
      <c r="G4" s="21">
        <f>+B18</f>
        <v>1</v>
      </c>
      <c r="H4" s="22">
        <f ca="1">ABS(F4/E4)</f>
        <v>0.23874796703485338</v>
      </c>
      <c r="M4" s="16" t="s">
        <v>63</v>
      </c>
      <c r="N4" s="5" t="s">
        <v>64</v>
      </c>
      <c r="O4" s="5">
        <f ca="1">+C18*J18-H18*H18</f>
        <v>102.65506254510501</v>
      </c>
      <c r="P4" s="5" t="s">
        <v>127</v>
      </c>
      <c r="U4" s="5">
        <v>0.1</v>
      </c>
      <c r="V4" s="5">
        <f t="shared" ca="1" si="0"/>
        <v>-2.7500386942498523E-3</v>
      </c>
      <c r="AA4" s="5">
        <v>4</v>
      </c>
      <c r="AB4" s="5" t="s">
        <v>65</v>
      </c>
    </row>
    <row r="5" spans="1:28">
      <c r="A5" s="5" t="s">
        <v>66</v>
      </c>
      <c r="B5" s="23">
        <v>40323</v>
      </c>
      <c r="D5" s="24" t="s">
        <v>67</v>
      </c>
      <c r="E5" s="25">
        <f ca="1">+(-G18*O2+K18*O4-L18*O5)/O7</f>
        <v>7.2159665475755568E-3</v>
      </c>
      <c r="F5" s="26">
        <f ca="1">P18*E7/O7</f>
        <v>3.0721855967639406E-3</v>
      </c>
      <c r="G5" s="27">
        <f>+B18/A18</f>
        <v>1E-4</v>
      </c>
      <c r="H5" s="22">
        <f ca="1">ABS(F5/E5)</f>
        <v>0.42574831472800317</v>
      </c>
      <c r="M5" s="16" t="s">
        <v>68</v>
      </c>
      <c r="N5" s="5" t="s">
        <v>69</v>
      </c>
      <c r="O5" s="5">
        <f ca="1">+C18*I18-F18*H18</f>
        <v>63.653034075263719</v>
      </c>
      <c r="P5" s="5" t="s">
        <v>128</v>
      </c>
      <c r="U5" s="5">
        <v>0.15</v>
      </c>
      <c r="V5" s="5">
        <f t="shared" ca="1" si="0"/>
        <v>-2.0381692262642455E-3</v>
      </c>
      <c r="AA5" s="5">
        <v>5</v>
      </c>
      <c r="AB5" s="5" t="s">
        <v>70</v>
      </c>
    </row>
    <row r="6" spans="1:28" ht="13.5" thickBot="1">
      <c r="D6" s="28" t="s">
        <v>71</v>
      </c>
      <c r="E6" s="29">
        <f ca="1">+(G18*O3-K18*O5+L18*O6)/O7</f>
        <v>2.8085691248546325E-2</v>
      </c>
      <c r="F6" s="30">
        <f ca="1">Q18*E7/O7</f>
        <v>2.0952205044089674E-3</v>
      </c>
      <c r="G6" s="31">
        <f>+B18/A18^2</f>
        <v>1E-8</v>
      </c>
      <c r="H6" s="22">
        <f ca="1">ABS(F6/E6)</f>
        <v>7.4600994715321917E-2</v>
      </c>
      <c r="M6" s="32" t="s">
        <v>72</v>
      </c>
      <c r="N6" s="33" t="s">
        <v>73</v>
      </c>
      <c r="O6" s="33">
        <f ca="1">+C18*H18-F18*F18</f>
        <v>41.520461722400029</v>
      </c>
      <c r="P6" s="5" t="s">
        <v>129</v>
      </c>
      <c r="U6" s="5">
        <v>0.2</v>
      </c>
      <c r="V6" s="5">
        <f t="shared" ca="1" si="0"/>
        <v>-1.1858713020359069E-3</v>
      </c>
      <c r="AA6" s="5">
        <v>6</v>
      </c>
      <c r="AB6" s="5" t="s">
        <v>74</v>
      </c>
    </row>
    <row r="7" spans="1:28">
      <c r="D7" s="34" t="s">
        <v>75</v>
      </c>
      <c r="E7" s="35">
        <f ca="1">SQRT(N18/(B15-3))</f>
        <v>1.4043467425911972E-3</v>
      </c>
      <c r="G7" s="36">
        <f>+B22</f>
        <v>-1.9269999975222163E-3</v>
      </c>
      <c r="M7" s="16" t="s">
        <v>76</v>
      </c>
      <c r="N7" s="37" t="s">
        <v>77</v>
      </c>
      <c r="O7" s="5">
        <f ca="1">+C18*O1-F18*O2+H18*O3</f>
        <v>13.079307330927264</v>
      </c>
      <c r="U7" s="5">
        <v>0.25</v>
      </c>
      <c r="V7" s="5">
        <f t="shared" ca="1" si="0"/>
        <v>-1.9314492156483672E-4</v>
      </c>
      <c r="AA7" s="5">
        <v>7</v>
      </c>
      <c r="AB7" s="5" t="s">
        <v>78</v>
      </c>
    </row>
    <row r="8" spans="1:28">
      <c r="A8" s="42">
        <v>21</v>
      </c>
      <c r="B8" s="5" t="s">
        <v>83</v>
      </c>
      <c r="C8" s="53">
        <v>21</v>
      </c>
      <c r="D8" s="34" t="s">
        <v>79</v>
      </c>
      <c r="F8" s="54">
        <f ca="1">CORREL(INDIRECT(E12):INDIRECT(E13),INDIRECT(M12):INDIRECT(M13))</f>
        <v>0.99187347772933687</v>
      </c>
      <c r="G8" s="35"/>
      <c r="K8" s="36"/>
      <c r="N8" s="37"/>
      <c r="U8" s="5">
        <v>0.3</v>
      </c>
      <c r="V8" s="5">
        <f t="shared" ca="1" si="0"/>
        <v>9.4000991514896475E-4</v>
      </c>
      <c r="AA8" s="5">
        <v>8</v>
      </c>
      <c r="AB8" s="5" t="s">
        <v>80</v>
      </c>
    </row>
    <row r="9" spans="1:28">
      <c r="A9" s="42">
        <f>20+COUNT(A21:A1446)</f>
        <v>51</v>
      </c>
      <c r="B9" s="5" t="s">
        <v>85</v>
      </c>
      <c r="C9" s="53">
        <f>A9</f>
        <v>51</v>
      </c>
      <c r="E9" s="38">
        <f ca="1">E6*G6</f>
        <v>2.8085691248546328E-10</v>
      </c>
      <c r="F9" s="39">
        <f ca="1">H6</f>
        <v>7.4600994715321917E-2</v>
      </c>
      <c r="G9" s="40">
        <f ca="1">F8</f>
        <v>0.99187347772933687</v>
      </c>
      <c r="K9" s="36"/>
      <c r="N9" s="37"/>
      <c r="U9" s="5">
        <v>0.35</v>
      </c>
      <c r="V9" s="5">
        <f t="shared" ca="1" si="0"/>
        <v>2.2135932081054979E-3</v>
      </c>
      <c r="AA9" s="5">
        <v>9</v>
      </c>
      <c r="AB9" s="5" t="s">
        <v>26</v>
      </c>
    </row>
    <row r="10" spans="1:28">
      <c r="A10" s="57" t="s">
        <v>3</v>
      </c>
      <c r="B10" s="13">
        <f>'Active 1'!C8</f>
        <v>0.349271</v>
      </c>
      <c r="D10" s="5" t="s">
        <v>118</v>
      </c>
      <c r="E10" s="5">
        <f ca="1">2*E9*365.2422/B10</f>
        <v>5.8739944971897522E-7</v>
      </c>
      <c r="F10" s="5">
        <f ca="1">+F9*E10</f>
        <v>4.382058324426827E-8</v>
      </c>
      <c r="G10" s="5" t="s">
        <v>119</v>
      </c>
      <c r="U10" s="5">
        <v>0.4</v>
      </c>
      <c r="V10" s="5">
        <f t="shared" ca="1" si="0"/>
        <v>3.6276049573047641E-3</v>
      </c>
      <c r="AA10" s="5">
        <v>10</v>
      </c>
      <c r="AB10" s="5" t="s">
        <v>81</v>
      </c>
    </row>
    <row r="11" spans="1:28">
      <c r="A11" s="41"/>
      <c r="B11" s="41"/>
      <c r="U11" s="5">
        <v>0.45</v>
      </c>
      <c r="V11" s="5">
        <f t="shared" ca="1" si="0"/>
        <v>5.1820451627467611E-3</v>
      </c>
      <c r="AA11" s="5">
        <v>11</v>
      </c>
      <c r="AB11" s="5" t="s">
        <v>82</v>
      </c>
    </row>
    <row r="12" spans="1:28">
      <c r="C12" s="1" t="str">
        <f t="shared" ref="C12:F13" si="1">C$15&amp;$C8</f>
        <v>C21</v>
      </c>
      <c r="D12" s="1" t="str">
        <f t="shared" si="1"/>
        <v>D21</v>
      </c>
      <c r="E12" s="1" t="str">
        <f t="shared" si="1"/>
        <v>E21</v>
      </c>
      <c r="F12" s="1" t="str">
        <f t="shared" si="1"/>
        <v>F21</v>
      </c>
      <c r="G12" s="1" t="str">
        <f t="shared" ref="G12:Q12" si="2">G15&amp;$C8</f>
        <v>G21</v>
      </c>
      <c r="H12" s="1" t="str">
        <f t="shared" si="2"/>
        <v>H21</v>
      </c>
      <c r="I12" s="1" t="str">
        <f t="shared" si="2"/>
        <v>I21</v>
      </c>
      <c r="J12" s="1" t="str">
        <f t="shared" si="2"/>
        <v>J21</v>
      </c>
      <c r="K12" s="1" t="str">
        <f t="shared" si="2"/>
        <v>K21</v>
      </c>
      <c r="L12" s="1" t="str">
        <f t="shared" si="2"/>
        <v>L21</v>
      </c>
      <c r="M12" s="1" t="str">
        <f t="shared" si="2"/>
        <v>M21</v>
      </c>
      <c r="N12" s="1" t="str">
        <f t="shared" si="2"/>
        <v>N21</v>
      </c>
      <c r="O12" s="1" t="str">
        <f t="shared" si="2"/>
        <v>O21</v>
      </c>
      <c r="P12" s="1" t="str">
        <f t="shared" si="2"/>
        <v>P21</v>
      </c>
      <c r="Q12" s="1" t="str">
        <f t="shared" si="2"/>
        <v>Q21</v>
      </c>
      <c r="U12" s="5">
        <v>0.5</v>
      </c>
      <c r="V12" s="5">
        <f t="shared" ca="1" si="0"/>
        <v>6.8769138244314885E-3</v>
      </c>
      <c r="AA12" s="5">
        <v>12</v>
      </c>
      <c r="AB12" s="5" t="s">
        <v>84</v>
      </c>
    </row>
    <row r="13" spans="1:28">
      <c r="C13" s="1" t="str">
        <f t="shared" si="1"/>
        <v>C51</v>
      </c>
      <c r="D13" s="1" t="str">
        <f t="shared" si="1"/>
        <v>D51</v>
      </c>
      <c r="E13" s="1" t="str">
        <f t="shared" si="1"/>
        <v>E51</v>
      </c>
      <c r="F13" s="1" t="str">
        <f t="shared" si="1"/>
        <v>F51</v>
      </c>
      <c r="G13" s="1" t="str">
        <f t="shared" ref="G13:Q13" si="3">G$15&amp;$C9</f>
        <v>G51</v>
      </c>
      <c r="H13" s="1" t="str">
        <f t="shared" si="3"/>
        <v>H51</v>
      </c>
      <c r="I13" s="1" t="str">
        <f t="shared" si="3"/>
        <v>I51</v>
      </c>
      <c r="J13" s="1" t="str">
        <f t="shared" si="3"/>
        <v>J51</v>
      </c>
      <c r="K13" s="1" t="str">
        <f t="shared" si="3"/>
        <v>K51</v>
      </c>
      <c r="L13" s="1" t="str">
        <f t="shared" si="3"/>
        <v>L51</v>
      </c>
      <c r="M13" s="1" t="str">
        <f t="shared" si="3"/>
        <v>M51</v>
      </c>
      <c r="N13" s="1" t="str">
        <f t="shared" si="3"/>
        <v>N51</v>
      </c>
      <c r="O13" s="1" t="str">
        <f t="shared" si="3"/>
        <v>O51</v>
      </c>
      <c r="P13" s="1" t="str">
        <f t="shared" si="3"/>
        <v>P51</v>
      </c>
      <c r="Q13" s="1" t="str">
        <f t="shared" si="3"/>
        <v>Q51</v>
      </c>
      <c r="U13" s="5">
        <v>0.55000000000000004</v>
      </c>
      <c r="V13" s="5">
        <f t="shared" ca="1" si="0"/>
        <v>8.7122109423589493E-3</v>
      </c>
      <c r="AA13" s="5">
        <v>13</v>
      </c>
      <c r="AB13" s="5" t="s">
        <v>86</v>
      </c>
    </row>
    <row r="14" spans="1:28">
      <c r="O14" s="37"/>
      <c r="U14" s="5">
        <v>0.6</v>
      </c>
      <c r="V14" s="5">
        <f t="shared" ca="1" si="0"/>
        <v>1.0687936516529139E-2</v>
      </c>
      <c r="AA14" s="5">
        <v>14</v>
      </c>
      <c r="AB14" s="5" t="s">
        <v>87</v>
      </c>
    </row>
    <row r="15" spans="1:28">
      <c r="A15" s="15" t="s">
        <v>91</v>
      </c>
      <c r="B15" s="15">
        <f>C9-C8+1</f>
        <v>31</v>
      </c>
      <c r="C15" s="1" t="str">
        <f t="shared" ref="C15:Q15" si="4">VLOOKUP(C16,$AA1:$AB25,2,FALSE)</f>
        <v>C</v>
      </c>
      <c r="D15" s="1" t="str">
        <f t="shared" si="4"/>
        <v>D</v>
      </c>
      <c r="E15" s="1" t="str">
        <f t="shared" si="4"/>
        <v>E</v>
      </c>
      <c r="F15" s="1" t="str">
        <f t="shared" si="4"/>
        <v>F</v>
      </c>
      <c r="G15" s="1" t="str">
        <f t="shared" si="4"/>
        <v>G</v>
      </c>
      <c r="H15" s="1" t="str">
        <f t="shared" si="4"/>
        <v>H</v>
      </c>
      <c r="I15" s="1" t="str">
        <f t="shared" si="4"/>
        <v>I</v>
      </c>
      <c r="J15" s="1" t="str">
        <f t="shared" si="4"/>
        <v>J</v>
      </c>
      <c r="K15" s="1" t="str">
        <f t="shared" si="4"/>
        <v>K</v>
      </c>
      <c r="L15" s="1" t="str">
        <f t="shared" si="4"/>
        <v>L</v>
      </c>
      <c r="M15" s="1" t="str">
        <f t="shared" si="4"/>
        <v>M</v>
      </c>
      <c r="N15" s="1" t="str">
        <f t="shared" si="4"/>
        <v>N</v>
      </c>
      <c r="O15" s="1" t="str">
        <f t="shared" si="4"/>
        <v>O</v>
      </c>
      <c r="P15" s="1" t="str">
        <f t="shared" si="4"/>
        <v>P</v>
      </c>
      <c r="Q15" s="1" t="str">
        <f t="shared" si="4"/>
        <v>Q</v>
      </c>
      <c r="U15" s="5">
        <v>0.65</v>
      </c>
      <c r="V15" s="5">
        <f t="shared" ca="1" si="0"/>
        <v>1.2804090546942065E-2</v>
      </c>
      <c r="AA15" s="5">
        <v>15</v>
      </c>
      <c r="AB15" s="5" t="s">
        <v>88</v>
      </c>
    </row>
    <row r="16" spans="1:28">
      <c r="A16" s="1"/>
      <c r="B16" s="41"/>
      <c r="C16" s="1">
        <f>COLUMN()</f>
        <v>3</v>
      </c>
      <c r="D16" s="1">
        <f>COLUMN()</f>
        <v>4</v>
      </c>
      <c r="E16" s="1">
        <f>COLUMN()</f>
        <v>5</v>
      </c>
      <c r="F16" s="1">
        <f>COLUMN()</f>
        <v>6</v>
      </c>
      <c r="G16" s="1">
        <f>COLUMN()</f>
        <v>7</v>
      </c>
      <c r="H16" s="1">
        <f>COLUMN()</f>
        <v>8</v>
      </c>
      <c r="I16" s="1">
        <f>COLUMN()</f>
        <v>9</v>
      </c>
      <c r="J16" s="1">
        <f>COLUMN()</f>
        <v>10</v>
      </c>
      <c r="K16" s="1">
        <f>COLUMN()</f>
        <v>11</v>
      </c>
      <c r="L16" s="1">
        <f>COLUMN()</f>
        <v>12</v>
      </c>
      <c r="M16" s="1">
        <f>COLUMN()</f>
        <v>13</v>
      </c>
      <c r="N16" s="1">
        <f>COLUMN()</f>
        <v>14</v>
      </c>
      <c r="O16" s="1">
        <f>COLUMN()</f>
        <v>15</v>
      </c>
      <c r="P16" s="1">
        <f>COLUMN()</f>
        <v>16</v>
      </c>
      <c r="Q16" s="1">
        <f>COLUMN()</f>
        <v>17</v>
      </c>
      <c r="U16" s="5">
        <v>0.7</v>
      </c>
      <c r="V16" s="5">
        <f t="shared" ca="1" si="0"/>
        <v>1.5060673033597715E-2</v>
      </c>
      <c r="AA16" s="5">
        <v>16</v>
      </c>
      <c r="AB16" s="5" t="s">
        <v>89</v>
      </c>
    </row>
    <row r="17" spans="1:28">
      <c r="A17" s="15" t="s">
        <v>90</v>
      </c>
      <c r="U17" s="5">
        <v>0.75</v>
      </c>
      <c r="V17" s="5">
        <f t="shared" ca="1" si="0"/>
        <v>1.7457683976496104E-2</v>
      </c>
      <c r="AA17" s="5">
        <v>17</v>
      </c>
      <c r="AB17" s="5" t="s">
        <v>92</v>
      </c>
    </row>
    <row r="18" spans="1:28">
      <c r="A18" s="43">
        <v>10000</v>
      </c>
      <c r="B18" s="43">
        <v>1</v>
      </c>
      <c r="C18" s="5">
        <f ca="1">SUM(INDIRECT(C12):INDIRECT(C13))</f>
        <v>16.100000000000001</v>
      </c>
      <c r="D18" s="55">
        <f ca="1">SUM(INDIRECT(D12):INDIRECT(D13))</f>
        <v>16.434799999999999</v>
      </c>
      <c r="E18" s="55">
        <f ca="1">SUM(INDIRECT(E12):INDIRECT(E13))</f>
        <v>0.40312800001265714</v>
      </c>
      <c r="F18" s="15">
        <f ca="1">SUM(INDIRECT(F12):INDIRECT(F13))</f>
        <v>13.377424999999999</v>
      </c>
      <c r="G18" s="15">
        <f ca="1">SUM(INDIRECT(G12):INDIRECT(G13))</f>
        <v>0.42072584999987156</v>
      </c>
      <c r="H18" s="15">
        <f ca="1">SUM(INDIRECT(H12):INDIRECT(H13))</f>
        <v>13.694159090249999</v>
      </c>
      <c r="I18" s="15">
        <f ca="1">SUM(INDIRECT(I12):INDIRECT(I13))</f>
        <v>15.332026102059086</v>
      </c>
      <c r="J18" s="15">
        <f ca="1">SUM(INDIRECT(J12):INDIRECT(J13))</f>
        <v>18.023916505228673</v>
      </c>
      <c r="K18" s="15">
        <f ca="1">SUM(INDIRECT(K12):INDIRECT(K13))</f>
        <v>0.4792284614182753</v>
      </c>
      <c r="L18" s="15">
        <f ca="1">SUM(INDIRECT(L12):INDIRECT(L13))</f>
        <v>0.56546231550059556</v>
      </c>
      <c r="N18" s="5">
        <f ca="1">SUM(INDIRECT(N12):INDIRECT(N13))</f>
        <v>5.522131365594218E-5</v>
      </c>
      <c r="O18" s="5">
        <f ca="1">SQRT(SUM(INDIRECT(O12):INDIRECT(O13)))</f>
        <v>8.3439151870837325</v>
      </c>
      <c r="P18" s="5">
        <f ca="1">SQRT(SUM(INDIRECT(P12):INDIRECT(P13)))</f>
        <v>28.612634172941352</v>
      </c>
      <c r="Q18" s="5">
        <f ca="1">SQRT(SUM(INDIRECT(Q12):INDIRECT(Q13)))</f>
        <v>19.513722695480052</v>
      </c>
      <c r="U18" s="5">
        <v>0.8</v>
      </c>
      <c r="V18" s="5">
        <f t="shared" ca="1" si="0"/>
        <v>1.9995123375637226E-2</v>
      </c>
      <c r="AA18" s="5">
        <v>18</v>
      </c>
      <c r="AB18" s="5" t="s">
        <v>93</v>
      </c>
    </row>
    <row r="19" spans="1:28">
      <c r="A19" s="44" t="s">
        <v>94</v>
      </c>
      <c r="F19" s="45" t="s">
        <v>95</v>
      </c>
      <c r="G19" s="45" t="s">
        <v>96</v>
      </c>
      <c r="H19" s="45" t="s">
        <v>97</v>
      </c>
      <c r="I19" s="45" t="s">
        <v>98</v>
      </c>
      <c r="J19" s="45" t="s">
        <v>99</v>
      </c>
      <c r="K19" s="45" t="s">
        <v>100</v>
      </c>
      <c r="L19" s="45" t="s">
        <v>101</v>
      </c>
      <c r="M19" s="46"/>
      <c r="N19" s="46"/>
      <c r="O19" s="46"/>
      <c r="P19" s="46"/>
      <c r="Q19" s="46"/>
      <c r="U19" s="5">
        <v>0.85</v>
      </c>
      <c r="V19" s="5">
        <f t="shared" ca="1" si="0"/>
        <v>2.267299123102107E-2</v>
      </c>
      <c r="AA19" s="5">
        <v>19</v>
      </c>
      <c r="AB19" s="5" t="s">
        <v>102</v>
      </c>
    </row>
    <row r="20" spans="1:28" ht="15" thickBot="1">
      <c r="A20" s="3" t="s">
        <v>103</v>
      </c>
      <c r="B20" s="3" t="s">
        <v>104</v>
      </c>
      <c r="C20" s="3" t="s">
        <v>120</v>
      </c>
      <c r="D20" s="3" t="s">
        <v>103</v>
      </c>
      <c r="E20" s="3" t="s">
        <v>104</v>
      </c>
      <c r="F20" s="3" t="s">
        <v>121</v>
      </c>
      <c r="G20" s="3" t="s">
        <v>122</v>
      </c>
      <c r="H20" s="3" t="s">
        <v>130</v>
      </c>
      <c r="I20" s="3" t="s">
        <v>131</v>
      </c>
      <c r="J20" s="3" t="s">
        <v>132</v>
      </c>
      <c r="K20" s="47" t="s">
        <v>123</v>
      </c>
      <c r="L20" s="3" t="s">
        <v>133</v>
      </c>
      <c r="M20" s="48" t="s">
        <v>105</v>
      </c>
      <c r="N20" s="47" t="s">
        <v>106</v>
      </c>
      <c r="O20" s="47" t="s">
        <v>107</v>
      </c>
      <c r="P20" s="47" t="s">
        <v>108</v>
      </c>
      <c r="Q20" s="47" t="s">
        <v>109</v>
      </c>
      <c r="R20" s="49" t="s">
        <v>110</v>
      </c>
      <c r="U20" s="5">
        <v>0.9</v>
      </c>
      <c r="V20" s="5">
        <f t="shared" ca="1" si="0"/>
        <v>2.5491287542647657E-2</v>
      </c>
      <c r="AA20" s="5">
        <v>20</v>
      </c>
      <c r="AB20" s="5" t="s">
        <v>111</v>
      </c>
    </row>
    <row r="21" spans="1:28">
      <c r="A21" s="50">
        <v>37</v>
      </c>
      <c r="B21" s="50">
        <v>-5.3769999940413982E-3</v>
      </c>
      <c r="C21" s="56">
        <v>0.1</v>
      </c>
      <c r="D21" s="51">
        <f t="shared" ref="D21:D84" si="5">A21/A$18</f>
        <v>3.7000000000000002E-3</v>
      </c>
      <c r="E21" s="51">
        <f t="shared" ref="E21:E84" si="6">B21/B$18</f>
        <v>-5.3769999940413982E-3</v>
      </c>
      <c r="F21" s="52">
        <f t="shared" ref="F21:F84" si="7">$C21*D21</f>
        <v>3.7000000000000005E-4</v>
      </c>
      <c r="G21" s="52">
        <f t="shared" ref="G21:G84" si="8">$C21*E21</f>
        <v>-5.3769999940413984E-4</v>
      </c>
      <c r="H21" s="52">
        <f t="shared" ref="H21:H84" si="9">C21*D21*D21</f>
        <v>1.3690000000000001E-6</v>
      </c>
      <c r="I21" s="52">
        <f t="shared" ref="I21:I84" si="10">C21*D21*D21*D21</f>
        <v>5.0653000000000007E-9</v>
      </c>
      <c r="J21" s="52">
        <f t="shared" ref="J21:J84" si="11">C21*D21*D21*D21*D21</f>
        <v>1.8741610000000003E-11</v>
      </c>
      <c r="K21" s="52">
        <f t="shared" ref="K21:K84" si="12">C21*E21*D21</f>
        <v>-1.9894899977953176E-6</v>
      </c>
      <c r="L21" s="52">
        <f t="shared" ref="L21:L84" si="13">C21*E21*D21*D21</f>
        <v>-7.361112991842675E-9</v>
      </c>
      <c r="M21" s="52">
        <f t="shared" ref="M21:M84" ca="1" si="14">+E$4+E$5*D21+E$6*D21^2</f>
        <v>-3.725408692153649E-3</v>
      </c>
      <c r="N21" s="52">
        <f t="shared" ref="N21:N84" ca="1" si="15">C21*(M21-E21)^2</f>
        <v>2.7277538284712704E-7</v>
      </c>
      <c r="O21" s="12">
        <f t="shared" ref="O21:O84" ca="1" si="16">(C21*O$1-O$2*F21+O$3*H21)^2</f>
        <v>1.3540405955376276</v>
      </c>
      <c r="P21" s="52">
        <f t="shared" ref="P21:P84" ca="1" si="17">(-C21*O$2+O$4*F21-O$5*H21)^2</f>
        <v>9.4712735734554414</v>
      </c>
      <c r="Q21" s="52">
        <f t="shared" ref="Q21:Q84" ca="1" si="18">+(C21*O$3-F21*O$5+H21*O$6)^2</f>
        <v>3.0060930514624817</v>
      </c>
      <c r="R21" s="5">
        <f t="shared" ref="R21:R84" ca="1" si="19">+E21-M21</f>
        <v>-1.6515913018877492E-3</v>
      </c>
      <c r="U21" s="5">
        <v>0.95</v>
      </c>
      <c r="V21" s="5">
        <f t="shared" ca="1" si="0"/>
        <v>2.8450012310516967E-2</v>
      </c>
      <c r="AA21" s="5">
        <v>21</v>
      </c>
      <c r="AB21" s="5" t="s">
        <v>112</v>
      </c>
    </row>
    <row r="22" spans="1:28">
      <c r="A22" s="50">
        <v>37</v>
      </c>
      <c r="B22" s="50">
        <v>-1.9269999975222163E-3</v>
      </c>
      <c r="C22" s="56">
        <v>0.1</v>
      </c>
      <c r="D22" s="51">
        <f t="shared" si="5"/>
        <v>3.7000000000000002E-3</v>
      </c>
      <c r="E22" s="51">
        <f t="shared" si="6"/>
        <v>-1.9269999975222163E-3</v>
      </c>
      <c r="F22" s="52">
        <f t="shared" si="7"/>
        <v>3.7000000000000005E-4</v>
      </c>
      <c r="G22" s="52">
        <f t="shared" si="8"/>
        <v>-1.9269999975222163E-4</v>
      </c>
      <c r="H22" s="52">
        <f t="shared" si="9"/>
        <v>1.3690000000000001E-6</v>
      </c>
      <c r="I22" s="52">
        <f t="shared" si="10"/>
        <v>5.0653000000000007E-9</v>
      </c>
      <c r="J22" s="52">
        <f t="shared" si="11"/>
        <v>1.8741610000000003E-11</v>
      </c>
      <c r="K22" s="52">
        <f t="shared" si="12"/>
        <v>-7.1298999908322006E-7</v>
      </c>
      <c r="L22" s="52">
        <f t="shared" si="13"/>
        <v>-2.6380629966079143E-9</v>
      </c>
      <c r="M22" s="52">
        <f t="shared" ca="1" si="14"/>
        <v>-3.725408692153649E-3</v>
      </c>
      <c r="N22" s="52">
        <f t="shared" ca="1" si="15"/>
        <v>3.2342738329259341E-7</v>
      </c>
      <c r="O22" s="12">
        <f t="shared" ca="1" si="16"/>
        <v>1.3540405955376276</v>
      </c>
      <c r="P22" s="52">
        <f t="shared" ca="1" si="17"/>
        <v>9.4712735734554414</v>
      </c>
      <c r="Q22" s="52">
        <f t="shared" ca="1" si="18"/>
        <v>3.0060930514624817</v>
      </c>
      <c r="R22" s="5">
        <f t="shared" ca="1" si="19"/>
        <v>1.7984086946314327E-3</v>
      </c>
      <c r="U22" s="5">
        <v>1</v>
      </c>
      <c r="V22" s="5">
        <f t="shared" ca="1" si="0"/>
        <v>3.1549165534629012E-2</v>
      </c>
      <c r="AA22" s="5">
        <v>22</v>
      </c>
      <c r="AB22" s="5" t="s">
        <v>113</v>
      </c>
    </row>
    <row r="23" spans="1:28">
      <c r="A23" s="50">
        <v>89</v>
      </c>
      <c r="B23" s="50">
        <v>-5.0250000058440492E-3</v>
      </c>
      <c r="C23" s="56">
        <v>0.1</v>
      </c>
      <c r="D23" s="51">
        <f t="shared" si="5"/>
        <v>8.8999999999999999E-3</v>
      </c>
      <c r="E23" s="51">
        <f t="shared" si="6"/>
        <v>-5.0250000058440492E-3</v>
      </c>
      <c r="F23" s="52">
        <f t="shared" si="7"/>
        <v>8.9000000000000006E-4</v>
      </c>
      <c r="G23" s="52">
        <f t="shared" si="8"/>
        <v>-5.0250000058440494E-4</v>
      </c>
      <c r="H23" s="52">
        <f t="shared" si="9"/>
        <v>7.9210000000000009E-6</v>
      </c>
      <c r="I23" s="52">
        <f t="shared" si="10"/>
        <v>7.0496900000000007E-8</v>
      </c>
      <c r="J23" s="52">
        <f t="shared" si="11"/>
        <v>6.2742241000000008E-10</v>
      </c>
      <c r="K23" s="52">
        <f t="shared" si="12"/>
        <v>-4.4722500052012035E-6</v>
      </c>
      <c r="L23" s="52">
        <f t="shared" si="13"/>
        <v>-3.9803025046290708E-8</v>
      </c>
      <c r="M23" s="52">
        <f t="shared" ca="1" si="14"/>
        <v>-3.6860454916156516E-3</v>
      </c>
      <c r="N23" s="52">
        <f t="shared" ca="1" si="15"/>
        <v>1.7927991911726041E-7</v>
      </c>
      <c r="O23" s="12">
        <f t="shared" ca="1" si="16"/>
        <v>1.3168649381362554</v>
      </c>
      <c r="P23" s="52">
        <f t="shared" ca="1" si="17"/>
        <v>9.1480832918154125</v>
      </c>
      <c r="Q23" s="52">
        <f t="shared" ca="1" si="18"/>
        <v>2.8933373563341855</v>
      </c>
      <c r="R23" s="5">
        <f t="shared" ca="1" si="19"/>
        <v>-1.3389545142283975E-3</v>
      </c>
      <c r="U23" s="5">
        <v>1.05</v>
      </c>
      <c r="V23" s="5">
        <f t="shared" ca="1" si="0"/>
        <v>3.478874721498379E-2</v>
      </c>
      <c r="AA23" s="5">
        <v>23</v>
      </c>
      <c r="AB23" s="5" t="s">
        <v>114</v>
      </c>
    </row>
    <row r="24" spans="1:28">
      <c r="A24" s="50">
        <v>120.5</v>
      </c>
      <c r="B24" s="50">
        <v>-7.9949999781092629E-4</v>
      </c>
      <c r="C24" s="56">
        <v>0.1</v>
      </c>
      <c r="D24" s="51">
        <f t="shared" si="5"/>
        <v>1.205E-2</v>
      </c>
      <c r="E24" s="51">
        <f t="shared" si="6"/>
        <v>-7.9949999781092629E-4</v>
      </c>
      <c r="F24" s="52">
        <f t="shared" si="7"/>
        <v>1.2050000000000001E-3</v>
      </c>
      <c r="G24" s="52">
        <f t="shared" si="8"/>
        <v>-7.9949999781092634E-5</v>
      </c>
      <c r="H24" s="52">
        <f t="shared" si="9"/>
        <v>1.4520250000000002E-5</v>
      </c>
      <c r="I24" s="52">
        <f t="shared" si="10"/>
        <v>1.7496901250000003E-7</v>
      </c>
      <c r="J24" s="52">
        <f t="shared" si="11"/>
        <v>2.1083766006250002E-9</v>
      </c>
      <c r="K24" s="52">
        <f t="shared" si="12"/>
        <v>-9.6339749736216618E-7</v>
      </c>
      <c r="L24" s="52">
        <f t="shared" si="13"/>
        <v>-1.1608939843214103E-8</v>
      </c>
      <c r="M24" s="52">
        <f t="shared" ca="1" si="14"/>
        <v>-3.6614617520110688E-3</v>
      </c>
      <c r="N24" s="52">
        <f t="shared" ca="1" si="15"/>
        <v>8.1908250825043587E-7</v>
      </c>
      <c r="O24" s="12">
        <f t="shared" ca="1" si="16"/>
        <v>1.2947019278549625</v>
      </c>
      <c r="P24" s="52">
        <f t="shared" ca="1" si="17"/>
        <v>8.9560352512899879</v>
      </c>
      <c r="Q24" s="52">
        <f t="shared" ca="1" si="18"/>
        <v>2.8264488746130367</v>
      </c>
      <c r="R24" s="5">
        <f t="shared" ca="1" si="19"/>
        <v>2.8619617542001425E-3</v>
      </c>
      <c r="U24" s="5">
        <v>1.1000000000000001</v>
      </c>
      <c r="V24" s="5">
        <f t="shared" ca="1" si="0"/>
        <v>3.8168757351581303E-2</v>
      </c>
      <c r="AA24" s="5">
        <v>24</v>
      </c>
      <c r="AB24" s="5" t="s">
        <v>103</v>
      </c>
    </row>
    <row r="25" spans="1:28">
      <c r="A25" s="50">
        <v>183.5</v>
      </c>
      <c r="B25" s="50">
        <v>3.3715000026859343E-3</v>
      </c>
      <c r="C25" s="56">
        <v>0.1</v>
      </c>
      <c r="D25" s="51">
        <f t="shared" si="5"/>
        <v>1.8350000000000002E-2</v>
      </c>
      <c r="E25" s="51">
        <f t="shared" si="6"/>
        <v>3.3715000026859343E-3</v>
      </c>
      <c r="F25" s="52">
        <f t="shared" si="7"/>
        <v>1.8350000000000003E-3</v>
      </c>
      <c r="G25" s="52">
        <f t="shared" si="8"/>
        <v>3.3715000026859345E-4</v>
      </c>
      <c r="H25" s="52">
        <f t="shared" si="9"/>
        <v>3.367225000000001E-5</v>
      </c>
      <c r="I25" s="52">
        <f t="shared" si="10"/>
        <v>6.1788578750000021E-7</v>
      </c>
      <c r="J25" s="52">
        <f t="shared" si="11"/>
        <v>1.1338204200625005E-8</v>
      </c>
      <c r="K25" s="52">
        <f t="shared" si="12"/>
        <v>6.1867025049286905E-6</v>
      </c>
      <c r="L25" s="52">
        <f t="shared" si="13"/>
        <v>1.1352599096544148E-7</v>
      </c>
      <c r="M25" s="52">
        <f t="shared" ca="1" si="14"/>
        <v>-3.6106221911734212E-3</v>
      </c>
      <c r="N25" s="52">
        <f t="shared" ca="1" si="15"/>
        <v>4.8750030329983383E-6</v>
      </c>
      <c r="O25" s="12">
        <f t="shared" ca="1" si="16"/>
        <v>1.2511742140224866</v>
      </c>
      <c r="P25" s="52">
        <f t="shared" ca="1" si="17"/>
        <v>8.5802710182115174</v>
      </c>
      <c r="Q25" s="52">
        <f t="shared" ca="1" si="18"/>
        <v>2.695830286191895</v>
      </c>
      <c r="R25" s="5">
        <f t="shared" ca="1" si="19"/>
        <v>6.982122193859356E-3</v>
      </c>
      <c r="U25" s="5">
        <v>1.1499999999999999</v>
      </c>
      <c r="V25" s="5">
        <f t="shared" ca="1" si="0"/>
        <v>4.1689195944421525E-2</v>
      </c>
      <c r="AA25" s="5">
        <v>25</v>
      </c>
      <c r="AB25" s="5" t="s">
        <v>104</v>
      </c>
    </row>
    <row r="26" spans="1:28">
      <c r="A26" s="50">
        <v>186</v>
      </c>
      <c r="B26" s="50">
        <v>-9.8299999954178929E-3</v>
      </c>
      <c r="C26" s="50">
        <v>0.1</v>
      </c>
      <c r="D26" s="51">
        <f t="shared" si="5"/>
        <v>1.8599999999999998E-2</v>
      </c>
      <c r="E26" s="51">
        <f t="shared" si="6"/>
        <v>-9.8299999954178929E-3</v>
      </c>
      <c r="F26" s="52">
        <f t="shared" si="7"/>
        <v>1.8599999999999999E-3</v>
      </c>
      <c r="G26" s="52">
        <f t="shared" si="8"/>
        <v>-9.8299999954178942E-4</v>
      </c>
      <c r="H26" s="52">
        <f t="shared" si="9"/>
        <v>3.4595999999999992E-5</v>
      </c>
      <c r="I26" s="52">
        <f t="shared" si="10"/>
        <v>6.4348559999999982E-7</v>
      </c>
      <c r="J26" s="52">
        <f t="shared" si="11"/>
        <v>1.1968832159999996E-8</v>
      </c>
      <c r="K26" s="52">
        <f t="shared" si="12"/>
        <v>-1.8283799991477283E-5</v>
      </c>
      <c r="L26" s="52">
        <f t="shared" si="13"/>
        <v>-3.4007867984147745E-7</v>
      </c>
      <c r="M26" s="52">
        <f t="shared" ca="1" si="14"/>
        <v>-3.6085587579636185E-3</v>
      </c>
      <c r="N26" s="52">
        <f t="shared" ca="1" si="15"/>
        <v>3.8706331071096575E-6</v>
      </c>
      <c r="O26" s="12">
        <f t="shared" ca="1" si="16"/>
        <v>1.2494687100014514</v>
      </c>
      <c r="P26" s="52">
        <f t="shared" ca="1" si="17"/>
        <v>8.5655868666521986</v>
      </c>
      <c r="Q26" s="52">
        <f t="shared" ca="1" si="18"/>
        <v>2.6907330557090594</v>
      </c>
      <c r="R26" s="5">
        <f t="shared" ca="1" si="19"/>
        <v>-6.2214412374542744E-3</v>
      </c>
      <c r="U26" s="5">
        <v>1.2</v>
      </c>
      <c r="V26" s="5">
        <f t="shared" ca="1" si="0"/>
        <v>4.5350062993504504E-2</v>
      </c>
    </row>
    <row r="27" spans="1:28">
      <c r="A27" s="50">
        <v>2161.5</v>
      </c>
      <c r="B27" s="50">
        <v>1.4335000014398247E-3</v>
      </c>
      <c r="C27" s="50">
        <v>1</v>
      </c>
      <c r="D27" s="51">
        <f t="shared" si="5"/>
        <v>0.21615000000000001</v>
      </c>
      <c r="E27" s="51">
        <f t="shared" si="6"/>
        <v>1.4335000014398247E-3</v>
      </c>
      <c r="F27" s="52">
        <f t="shared" si="7"/>
        <v>0.21615000000000001</v>
      </c>
      <c r="G27" s="52">
        <f t="shared" si="8"/>
        <v>1.4335000014398247E-3</v>
      </c>
      <c r="H27" s="52">
        <f t="shared" si="9"/>
        <v>4.6720822500000002E-2</v>
      </c>
      <c r="I27" s="52">
        <f t="shared" si="10"/>
        <v>1.0098705783375002E-2</v>
      </c>
      <c r="J27" s="52">
        <f t="shared" si="11"/>
        <v>2.1828352550765065E-3</v>
      </c>
      <c r="K27" s="52">
        <f t="shared" si="12"/>
        <v>3.0985102531121811E-4</v>
      </c>
      <c r="L27" s="52">
        <f t="shared" si="13"/>
        <v>6.6974299121019796E-5</v>
      </c>
      <c r="M27" s="52">
        <f t="shared" ca="1" si="14"/>
        <v>-8.8057449662127846E-4</v>
      </c>
      <c r="N27" s="52">
        <f t="shared" ca="1" si="15"/>
        <v>5.3549407825767457E-6</v>
      </c>
      <c r="O27" s="12">
        <f t="shared" ca="1" si="16"/>
        <v>34.086467176328632</v>
      </c>
      <c r="P27" s="52">
        <f t="shared" ca="1" si="17"/>
        <v>142.54967770264051</v>
      </c>
      <c r="Q27" s="52">
        <f t="shared" ca="1" si="18"/>
        <v>33.112001820561133</v>
      </c>
      <c r="R27" s="5">
        <f t="shared" ca="1" si="19"/>
        <v>2.3140744980611029E-3</v>
      </c>
      <c r="U27" s="5">
        <v>1.25</v>
      </c>
      <c r="V27" s="5">
        <f t="shared" ca="1" si="0"/>
        <v>4.9151358498830212E-2</v>
      </c>
    </row>
    <row r="28" spans="1:28">
      <c r="A28" s="50">
        <v>2974</v>
      </c>
      <c r="B28" s="50">
        <v>-3.7540000048466027E-3</v>
      </c>
      <c r="C28" s="50">
        <v>0.1</v>
      </c>
      <c r="D28" s="51">
        <f t="shared" si="5"/>
        <v>0.2974</v>
      </c>
      <c r="E28" s="51">
        <f t="shared" si="6"/>
        <v>-3.7540000048466027E-3</v>
      </c>
      <c r="F28" s="52">
        <f t="shared" si="7"/>
        <v>2.9740000000000003E-2</v>
      </c>
      <c r="G28" s="52">
        <f t="shared" si="8"/>
        <v>-3.7540000048466029E-4</v>
      </c>
      <c r="H28" s="52">
        <f t="shared" si="9"/>
        <v>8.844676000000001E-3</v>
      </c>
      <c r="I28" s="52">
        <f t="shared" si="10"/>
        <v>2.6304066424000004E-3</v>
      </c>
      <c r="J28" s="52">
        <f t="shared" si="11"/>
        <v>7.8228293544976011E-4</v>
      </c>
      <c r="K28" s="52">
        <f t="shared" si="12"/>
        <v>-1.1164396014413797E-4</v>
      </c>
      <c r="L28" s="52">
        <f t="shared" si="13"/>
        <v>-3.3202913746866635E-5</v>
      </c>
      <c r="M28" s="52">
        <f t="shared" ca="1" si="14"/>
        <v>8.7762458305037623E-4</v>
      </c>
      <c r="N28" s="52">
        <f t="shared" ca="1" si="15"/>
        <v>2.1451946323211854E-6</v>
      </c>
      <c r="O28" s="12">
        <f t="shared" ca="1" si="16"/>
        <v>0.1632417905389259</v>
      </c>
      <c r="P28" s="52">
        <f t="shared" ca="1" si="17"/>
        <v>0.39120967670695672</v>
      </c>
      <c r="Q28" s="52">
        <f t="shared" ca="1" si="18"/>
        <v>5.3591049370308688E-2</v>
      </c>
      <c r="R28" s="5">
        <f t="shared" ca="1" si="19"/>
        <v>-4.6316245878969785E-3</v>
      </c>
      <c r="U28" s="5">
        <v>1.3</v>
      </c>
      <c r="V28" s="5">
        <f t="shared" ca="1" si="0"/>
        <v>5.309308246039865E-2</v>
      </c>
    </row>
    <row r="29" spans="1:28">
      <c r="A29" s="50">
        <v>2974.5</v>
      </c>
      <c r="B29" s="50">
        <v>1.049999991664663E-5</v>
      </c>
      <c r="C29" s="50">
        <v>0.1</v>
      </c>
      <c r="D29" s="51">
        <f t="shared" si="5"/>
        <v>0.29744999999999999</v>
      </c>
      <c r="E29" s="51">
        <f t="shared" si="6"/>
        <v>1.049999991664663E-5</v>
      </c>
      <c r="F29" s="52">
        <f t="shared" si="7"/>
        <v>2.9745000000000001E-2</v>
      </c>
      <c r="G29" s="52">
        <f t="shared" si="8"/>
        <v>1.0499999916646629E-6</v>
      </c>
      <c r="H29" s="52">
        <f t="shared" si="9"/>
        <v>8.8476502500000002E-3</v>
      </c>
      <c r="I29" s="52">
        <f t="shared" si="10"/>
        <v>2.6317335668624999E-3</v>
      </c>
      <c r="J29" s="52">
        <f t="shared" si="11"/>
        <v>7.8280914946325057E-4</v>
      </c>
      <c r="K29" s="52">
        <f t="shared" si="12"/>
        <v>3.1232249752065399E-7</v>
      </c>
      <c r="L29" s="52">
        <f t="shared" si="13"/>
        <v>9.2900326887518524E-8</v>
      </c>
      <c r="M29" s="52">
        <f t="shared" ca="1" si="14"/>
        <v>8.7882072004971537E-4</v>
      </c>
      <c r="N29" s="52">
        <f t="shared" ca="1" si="15"/>
        <v>7.5398087301241123E-8</v>
      </c>
      <c r="O29" s="12">
        <f t="shared" ca="1" si="16"/>
        <v>0.16315816233784644</v>
      </c>
      <c r="P29" s="52">
        <f t="shared" ca="1" si="17"/>
        <v>0.39080453461756864</v>
      </c>
      <c r="Q29" s="52">
        <f t="shared" ca="1" si="18"/>
        <v>5.350090844708668E-2</v>
      </c>
      <c r="R29" s="5">
        <f t="shared" ca="1" si="19"/>
        <v>-8.6832072013306874E-4</v>
      </c>
      <c r="U29" s="5">
        <v>1.35</v>
      </c>
      <c r="V29" s="5">
        <f t="shared" ca="1" si="0"/>
        <v>5.7175234878209809E-2</v>
      </c>
    </row>
    <row r="30" spans="1:28">
      <c r="A30" s="50">
        <v>2980</v>
      </c>
      <c r="B30" s="50">
        <v>1.1200000008102506E-3</v>
      </c>
      <c r="C30" s="50">
        <v>0.1</v>
      </c>
      <c r="D30" s="51">
        <f t="shared" si="5"/>
        <v>0.29799999999999999</v>
      </c>
      <c r="E30" s="51">
        <f t="shared" si="6"/>
        <v>1.1200000008102506E-3</v>
      </c>
      <c r="F30" s="52">
        <f t="shared" si="7"/>
        <v>2.98E-2</v>
      </c>
      <c r="G30" s="52">
        <f t="shared" si="8"/>
        <v>1.1200000008102507E-4</v>
      </c>
      <c r="H30" s="52">
        <f t="shared" si="9"/>
        <v>8.8804000000000001E-3</v>
      </c>
      <c r="I30" s="52">
        <f t="shared" si="10"/>
        <v>2.6463592000000001E-3</v>
      </c>
      <c r="J30" s="52">
        <f t="shared" si="11"/>
        <v>7.8861504160000003E-4</v>
      </c>
      <c r="K30" s="52">
        <f t="shared" si="12"/>
        <v>3.3376000024145467E-5</v>
      </c>
      <c r="L30" s="52">
        <f t="shared" si="13"/>
        <v>9.946048007195349E-6</v>
      </c>
      <c r="M30" s="52">
        <f t="shared" ca="1" si="14"/>
        <v>8.9198749532055227E-4</v>
      </c>
      <c r="N30" s="52">
        <f t="shared" ca="1" si="15"/>
        <v>5.1989702659689736E-9</v>
      </c>
      <c r="O30" s="12">
        <f t="shared" ca="1" si="16"/>
        <v>0.16224013345284763</v>
      </c>
      <c r="P30" s="52">
        <f t="shared" ca="1" si="17"/>
        <v>0.386364435965798</v>
      </c>
      <c r="Q30" s="52">
        <f t="shared" ca="1" si="18"/>
        <v>5.2514993890204933E-2</v>
      </c>
      <c r="R30" s="5">
        <f t="shared" ca="1" si="19"/>
        <v>2.2801250548969837E-4</v>
      </c>
      <c r="U30" s="5">
        <v>1.4</v>
      </c>
      <c r="V30" s="5">
        <f t="shared" ca="1" si="0"/>
        <v>6.1397815752263697E-2</v>
      </c>
    </row>
    <row r="31" spans="1:28">
      <c r="A31" s="50">
        <v>3005.5</v>
      </c>
      <c r="B31" s="50">
        <v>2.2095000022090971E-3</v>
      </c>
      <c r="C31" s="50">
        <v>0.1</v>
      </c>
      <c r="D31" s="51">
        <f t="shared" si="5"/>
        <v>0.30054999999999998</v>
      </c>
      <c r="E31" s="51">
        <f t="shared" si="6"/>
        <v>2.2095000022090971E-3</v>
      </c>
      <c r="F31" s="52">
        <f t="shared" si="7"/>
        <v>3.0054999999999998E-2</v>
      </c>
      <c r="G31" s="52">
        <f t="shared" si="8"/>
        <v>2.2095000022090972E-4</v>
      </c>
      <c r="H31" s="52">
        <f t="shared" si="9"/>
        <v>9.0330302499999991E-3</v>
      </c>
      <c r="I31" s="52">
        <f t="shared" si="10"/>
        <v>2.7148772416374996E-3</v>
      </c>
      <c r="J31" s="52">
        <f t="shared" si="11"/>
        <v>8.159563549741505E-4</v>
      </c>
      <c r="K31" s="52">
        <f t="shared" si="12"/>
        <v>6.6406522566394413E-5</v>
      </c>
      <c r="L31" s="52">
        <f t="shared" si="13"/>
        <v>1.9958480357329838E-5</v>
      </c>
      <c r="M31" s="52">
        <f t="shared" ca="1" si="14"/>
        <v>9.5325547078375407E-4</v>
      </c>
      <c r="N31" s="52">
        <f t="shared" ca="1" si="15"/>
        <v>1.57815032273608E-7</v>
      </c>
      <c r="O31" s="12">
        <f t="shared" ca="1" si="16"/>
        <v>0.15802870315978804</v>
      </c>
      <c r="P31" s="52">
        <f t="shared" ca="1" si="17"/>
        <v>0.36617086945794769</v>
      </c>
      <c r="Q31" s="52">
        <f t="shared" ca="1" si="18"/>
        <v>4.8078129784642029E-2</v>
      </c>
      <c r="R31" s="5">
        <f t="shared" ca="1" si="19"/>
        <v>1.2562445314253431E-3</v>
      </c>
      <c r="U31" s="5">
        <v>1.45</v>
      </c>
      <c r="V31" s="5">
        <f t="shared" ca="1" si="0"/>
        <v>6.5760825082560329E-2</v>
      </c>
    </row>
    <row r="32" spans="1:28">
      <c r="A32" s="50">
        <v>3006</v>
      </c>
      <c r="B32" s="50">
        <v>-5.2599999617086723E-4</v>
      </c>
      <c r="C32" s="50">
        <v>0.1</v>
      </c>
      <c r="D32" s="51">
        <f t="shared" si="5"/>
        <v>0.30059999999999998</v>
      </c>
      <c r="E32" s="51">
        <f t="shared" si="6"/>
        <v>-5.2599999617086723E-4</v>
      </c>
      <c r="F32" s="52">
        <f t="shared" si="7"/>
        <v>3.006E-2</v>
      </c>
      <c r="G32" s="52">
        <f t="shared" si="8"/>
        <v>-5.2599999617086726E-5</v>
      </c>
      <c r="H32" s="52">
        <f t="shared" si="9"/>
        <v>9.036035999999999E-3</v>
      </c>
      <c r="I32" s="52">
        <f t="shared" si="10"/>
        <v>2.7162324215999996E-3</v>
      </c>
      <c r="J32" s="52">
        <f t="shared" si="11"/>
        <v>8.1649946593295979E-4</v>
      </c>
      <c r="K32" s="52">
        <f t="shared" si="12"/>
        <v>-1.5811559884896269E-5</v>
      </c>
      <c r="L32" s="52">
        <f t="shared" si="13"/>
        <v>-4.752954901399818E-6</v>
      </c>
      <c r="M32" s="52">
        <f t="shared" ca="1" si="14"/>
        <v>9.5446045477583577E-4</v>
      </c>
      <c r="N32" s="52">
        <f t="shared" ca="1" si="15"/>
        <v>2.1917631468173151E-7</v>
      </c>
      <c r="O32" s="12">
        <f t="shared" ca="1" si="16"/>
        <v>0.15794686127866592</v>
      </c>
      <c r="P32" s="52">
        <f t="shared" ca="1" si="17"/>
        <v>0.36578133574459365</v>
      </c>
      <c r="Q32" s="52">
        <f t="shared" ca="1" si="18"/>
        <v>4.7993326115135328E-2</v>
      </c>
      <c r="R32" s="5">
        <f t="shared" ca="1" si="19"/>
        <v>-1.480460450946703E-3</v>
      </c>
      <c r="U32" s="5">
        <v>1.5</v>
      </c>
      <c r="V32" s="5">
        <f t="shared" ca="1" si="0"/>
        <v>7.0264262869099689E-2</v>
      </c>
    </row>
    <row r="33" spans="1:22">
      <c r="A33" s="50">
        <v>3040</v>
      </c>
      <c r="B33" s="50">
        <v>6.0000005760230124E-5</v>
      </c>
      <c r="C33" s="50">
        <v>0.1</v>
      </c>
      <c r="D33" s="51">
        <f t="shared" si="5"/>
        <v>0.30399999999999999</v>
      </c>
      <c r="E33" s="51">
        <f t="shared" si="6"/>
        <v>6.0000005760230124E-5</v>
      </c>
      <c r="F33" s="52">
        <f t="shared" si="7"/>
        <v>3.04E-2</v>
      </c>
      <c r="G33" s="52">
        <f t="shared" si="8"/>
        <v>6.0000005760230127E-6</v>
      </c>
      <c r="H33" s="52">
        <f t="shared" si="9"/>
        <v>9.2415999999999991E-3</v>
      </c>
      <c r="I33" s="52">
        <f t="shared" si="10"/>
        <v>2.8094463999999999E-3</v>
      </c>
      <c r="J33" s="52">
        <f t="shared" si="11"/>
        <v>8.5407170559999995E-4</v>
      </c>
      <c r="K33" s="52">
        <f t="shared" si="12"/>
        <v>1.8240001751109958E-6</v>
      </c>
      <c r="L33" s="52">
        <f t="shared" si="13"/>
        <v>5.5449605323374268E-7</v>
      </c>
      <c r="M33" s="52">
        <f t="shared" ca="1" si="14"/>
        <v>1.0367288113957551E-3</v>
      </c>
      <c r="N33" s="52">
        <f t="shared" ca="1" si="15"/>
        <v>9.5399915975819903E-8</v>
      </c>
      <c r="O33" s="12">
        <f t="shared" ca="1" si="16"/>
        <v>0.15244744039607627</v>
      </c>
      <c r="P33" s="52">
        <f t="shared" ca="1" si="17"/>
        <v>0.33986642904975944</v>
      </c>
      <c r="Q33" s="52">
        <f t="shared" ca="1" si="18"/>
        <v>4.2422352399289383E-2</v>
      </c>
      <c r="R33" s="5">
        <f t="shared" ca="1" si="19"/>
        <v>-9.7672880563552493E-4</v>
      </c>
      <c r="U33" s="5">
        <v>1.55</v>
      </c>
      <c r="V33" s="5">
        <f t="shared" ca="1" si="0"/>
        <v>7.4908129111881799E-2</v>
      </c>
    </row>
    <row r="34" spans="1:22">
      <c r="A34" s="50">
        <v>3040.5</v>
      </c>
      <c r="B34" s="50">
        <v>-5.375500004447531E-3</v>
      </c>
      <c r="C34" s="50">
        <v>0.1</v>
      </c>
      <c r="D34" s="51">
        <f t="shared" si="5"/>
        <v>0.30404999999999999</v>
      </c>
      <c r="E34" s="51">
        <f t="shared" si="6"/>
        <v>-5.375500004447531E-3</v>
      </c>
      <c r="F34" s="52">
        <f t="shared" si="7"/>
        <v>3.0405000000000001E-2</v>
      </c>
      <c r="G34" s="52">
        <f t="shared" si="8"/>
        <v>-5.375500004447531E-4</v>
      </c>
      <c r="H34" s="52">
        <f t="shared" si="9"/>
        <v>9.24464025E-3</v>
      </c>
      <c r="I34" s="52">
        <f t="shared" si="10"/>
        <v>2.8108328680125001E-3</v>
      </c>
      <c r="J34" s="52">
        <f t="shared" si="11"/>
        <v>8.5463373351920061E-4</v>
      </c>
      <c r="K34" s="52">
        <f t="shared" si="12"/>
        <v>-1.6344207763522718E-4</v>
      </c>
      <c r="L34" s="52">
        <f t="shared" si="13"/>
        <v>-4.9694563704990823E-5</v>
      </c>
      <c r="M34" s="52">
        <f t="shared" ca="1" si="14"/>
        <v>1.0379434849513178E-3</v>
      </c>
      <c r="N34" s="52">
        <f t="shared" ca="1" si="15"/>
        <v>4.113225739171249E-6</v>
      </c>
      <c r="O34" s="12">
        <f t="shared" ca="1" si="16"/>
        <v>0.15236753024788716</v>
      </c>
      <c r="P34" s="52">
        <f t="shared" ca="1" si="17"/>
        <v>0.33949371030296455</v>
      </c>
      <c r="Q34" s="52">
        <f t="shared" ca="1" si="18"/>
        <v>4.234328457339008E-2</v>
      </c>
      <c r="R34" s="5">
        <f t="shared" ca="1" si="19"/>
        <v>-6.4134434893988491E-3</v>
      </c>
      <c r="U34" s="5">
        <v>1.6</v>
      </c>
      <c r="V34" s="5">
        <f t="shared" ca="1" si="0"/>
        <v>7.9692423810906618E-2</v>
      </c>
    </row>
    <row r="35" spans="1:22">
      <c r="A35" s="50">
        <v>3142.5</v>
      </c>
      <c r="B35" s="50">
        <v>1.9824999981210567E-3</v>
      </c>
      <c r="C35" s="50">
        <v>0.1</v>
      </c>
      <c r="D35" s="51">
        <f t="shared" si="5"/>
        <v>0.31424999999999997</v>
      </c>
      <c r="E35" s="51">
        <f t="shared" si="6"/>
        <v>1.9824999981210567E-3</v>
      </c>
      <c r="F35" s="52">
        <f t="shared" si="7"/>
        <v>3.1425000000000002E-2</v>
      </c>
      <c r="G35" s="52">
        <f t="shared" si="8"/>
        <v>1.9824999981210567E-4</v>
      </c>
      <c r="H35" s="52">
        <f t="shared" si="9"/>
        <v>9.8753062500000002E-3</v>
      </c>
      <c r="I35" s="52">
        <f t="shared" si="10"/>
        <v>3.1033149890624997E-3</v>
      </c>
      <c r="J35" s="52">
        <f t="shared" si="11"/>
        <v>9.7521673531289043E-4</v>
      </c>
      <c r="K35" s="52">
        <f t="shared" si="12"/>
        <v>6.2300062440954205E-5</v>
      </c>
      <c r="L35" s="52">
        <f t="shared" si="13"/>
        <v>1.9577794622069858E-5</v>
      </c>
      <c r="M35" s="52">
        <f t="shared" ca="1" si="14"/>
        <v>1.2886732493061453E-3</v>
      </c>
      <c r="N35" s="52">
        <f t="shared" ca="1" si="15"/>
        <v>4.8139555737107016E-8</v>
      </c>
      <c r="O35" s="12">
        <f t="shared" ca="1" si="16"/>
        <v>0.13663970217291749</v>
      </c>
      <c r="P35" s="52">
        <f t="shared" ca="1" si="17"/>
        <v>0.26842401284850487</v>
      </c>
      <c r="Q35" s="52">
        <f t="shared" ca="1" si="18"/>
        <v>2.7900453454874949E-2</v>
      </c>
      <c r="R35" s="5">
        <f t="shared" ca="1" si="19"/>
        <v>6.9382674881491137E-4</v>
      </c>
      <c r="U35" s="5">
        <v>1.65</v>
      </c>
      <c r="V35" s="5">
        <f t="shared" ca="1" si="0"/>
        <v>8.4617146966174173E-2</v>
      </c>
    </row>
    <row r="36" spans="1:22">
      <c r="A36" s="50">
        <v>3143</v>
      </c>
      <c r="B36" s="50">
        <v>1.4699999883305281E-4</v>
      </c>
      <c r="C36" s="50">
        <v>0.1</v>
      </c>
      <c r="D36" s="51">
        <f t="shared" si="5"/>
        <v>0.31430000000000002</v>
      </c>
      <c r="E36" s="51">
        <f t="shared" si="6"/>
        <v>1.4699999883305281E-4</v>
      </c>
      <c r="F36" s="52">
        <f t="shared" si="7"/>
        <v>3.1430000000000007E-2</v>
      </c>
      <c r="G36" s="52">
        <f t="shared" si="8"/>
        <v>1.4699999883305282E-5</v>
      </c>
      <c r="H36" s="52">
        <f t="shared" si="9"/>
        <v>9.8784490000000027E-3</v>
      </c>
      <c r="I36" s="52">
        <f t="shared" si="10"/>
        <v>3.1047965207000013E-3</v>
      </c>
      <c r="J36" s="52">
        <f t="shared" si="11"/>
        <v>9.7583754645601045E-4</v>
      </c>
      <c r="K36" s="52">
        <f t="shared" si="12"/>
        <v>4.6202099633228509E-6</v>
      </c>
      <c r="L36" s="52">
        <f t="shared" si="13"/>
        <v>1.4521319914723722E-6</v>
      </c>
      <c r="M36" s="52">
        <f t="shared" ca="1" si="14"/>
        <v>1.2899167106952391E-3</v>
      </c>
      <c r="N36" s="52">
        <f t="shared" ca="1" si="15"/>
        <v>1.3062586102538719E-7</v>
      </c>
      <c r="O36" s="12">
        <f t="shared" ca="1" si="16"/>
        <v>0.13656538028661497</v>
      </c>
      <c r="P36" s="52">
        <f t="shared" ca="1" si="17"/>
        <v>0.26809954447965617</v>
      </c>
      <c r="Q36" s="52">
        <f t="shared" ca="1" si="18"/>
        <v>2.7837758406977459E-2</v>
      </c>
      <c r="R36" s="5">
        <f t="shared" ca="1" si="19"/>
        <v>-1.1429167118621863E-3</v>
      </c>
    </row>
    <row r="37" spans="1:22">
      <c r="A37" s="50">
        <v>3151</v>
      </c>
      <c r="B37" s="50">
        <v>2.789999998640269E-4</v>
      </c>
      <c r="C37" s="50">
        <v>0.1</v>
      </c>
      <c r="D37" s="51">
        <f t="shared" si="5"/>
        <v>0.31509999999999999</v>
      </c>
      <c r="E37" s="51">
        <f t="shared" si="6"/>
        <v>2.789999998640269E-4</v>
      </c>
      <c r="F37" s="52">
        <f t="shared" si="7"/>
        <v>3.1510000000000003E-2</v>
      </c>
      <c r="G37" s="52">
        <f t="shared" si="8"/>
        <v>2.7899999986402692E-5</v>
      </c>
      <c r="H37" s="52">
        <f t="shared" si="9"/>
        <v>9.928801000000001E-3</v>
      </c>
      <c r="I37" s="52">
        <f t="shared" si="10"/>
        <v>3.1285651951000002E-3</v>
      </c>
      <c r="J37" s="52">
        <f t="shared" si="11"/>
        <v>9.8581089297601013E-4</v>
      </c>
      <c r="K37" s="52">
        <f t="shared" si="12"/>
        <v>8.7912899957154881E-6</v>
      </c>
      <c r="L37" s="52">
        <f t="shared" si="13"/>
        <v>2.7701354776499502E-6</v>
      </c>
      <c r="M37" s="52">
        <f t="shared" ca="1" si="14"/>
        <v>1.3098311911907668E-3</v>
      </c>
      <c r="N37" s="52">
        <f t="shared" ca="1" si="15"/>
        <v>1.0626129450121059E-7</v>
      </c>
      <c r="O37" s="12">
        <f t="shared" ca="1" si="16"/>
        <v>0.1353798591453943</v>
      </c>
      <c r="P37" s="52">
        <f t="shared" ca="1" si="17"/>
        <v>0.26293917626531016</v>
      </c>
      <c r="Q37" s="52">
        <f t="shared" ca="1" si="18"/>
        <v>2.6845153577487565E-2</v>
      </c>
      <c r="R37" s="5">
        <f t="shared" ca="1" si="19"/>
        <v>-1.0308311913267399E-3</v>
      </c>
    </row>
    <row r="38" spans="1:22">
      <c r="A38" s="50">
        <v>4136.5</v>
      </c>
      <c r="B38" s="50">
        <v>4.6084999994491227E-3</v>
      </c>
      <c r="C38" s="50">
        <v>1</v>
      </c>
      <c r="D38" s="51">
        <f t="shared" si="5"/>
        <v>0.41365000000000002</v>
      </c>
      <c r="E38" s="51">
        <f t="shared" si="6"/>
        <v>4.6084999994491227E-3</v>
      </c>
      <c r="F38" s="52">
        <f t="shared" si="7"/>
        <v>0.41365000000000002</v>
      </c>
      <c r="G38" s="52">
        <f t="shared" si="8"/>
        <v>4.6084999994491227E-3</v>
      </c>
      <c r="H38" s="52">
        <f t="shared" si="9"/>
        <v>0.17110632250000002</v>
      </c>
      <c r="I38" s="52">
        <f t="shared" si="10"/>
        <v>7.0778130302125014E-2</v>
      </c>
      <c r="J38" s="52">
        <f t="shared" si="11"/>
        <v>2.9277373599474014E-2</v>
      </c>
      <c r="K38" s="52">
        <f t="shared" si="12"/>
        <v>1.9063060247721296E-3</v>
      </c>
      <c r="L38" s="52">
        <f t="shared" si="13"/>
        <v>7.8854348714699142E-4</v>
      </c>
      <c r="M38" s="52">
        <f t="shared" ca="1" si="14"/>
        <v>4.0380316453209539E-3</v>
      </c>
      <c r="N38" s="52">
        <f t="shared" ca="1" si="15"/>
        <v>3.2543414306170181E-7</v>
      </c>
      <c r="O38" s="12">
        <f t="shared" ca="1" si="16"/>
        <v>3.5013939516747294</v>
      </c>
      <c r="P38" s="52">
        <f t="shared" ca="1" si="17"/>
        <v>0.17425899863314684</v>
      </c>
      <c r="Q38" s="52">
        <f t="shared" ca="1" si="18"/>
        <v>2.7311791151745255</v>
      </c>
      <c r="R38" s="5">
        <f t="shared" ca="1" si="19"/>
        <v>5.7046835412816882E-4</v>
      </c>
    </row>
    <row r="39" spans="1:22">
      <c r="A39" s="50">
        <v>5149.5</v>
      </c>
      <c r="B39" s="50">
        <v>6.9855000037932768E-3</v>
      </c>
      <c r="C39" s="50">
        <v>0.5</v>
      </c>
      <c r="D39" s="51">
        <f t="shared" si="5"/>
        <v>0.51495000000000002</v>
      </c>
      <c r="E39" s="51">
        <f t="shared" si="6"/>
        <v>6.9855000037932768E-3</v>
      </c>
      <c r="F39" s="52">
        <f t="shared" si="7"/>
        <v>0.25747500000000001</v>
      </c>
      <c r="G39" s="52">
        <f t="shared" si="8"/>
        <v>3.4927500018966384E-3</v>
      </c>
      <c r="H39" s="52">
        <f t="shared" si="9"/>
        <v>0.13258675125000002</v>
      </c>
      <c r="I39" s="52">
        <f t="shared" si="10"/>
        <v>6.8275547556187519E-2</v>
      </c>
      <c r="J39" s="52">
        <f t="shared" si="11"/>
        <v>3.5158493214058763E-2</v>
      </c>
      <c r="K39" s="52">
        <f t="shared" si="12"/>
        <v>1.798591613476674E-3</v>
      </c>
      <c r="L39" s="52">
        <f t="shared" si="13"/>
        <v>9.2618475135981327E-4</v>
      </c>
      <c r="M39" s="52">
        <f t="shared" ca="1" si="14"/>
        <v>7.4109508306917909E-3</v>
      </c>
      <c r="N39" s="52">
        <f t="shared" ca="1" si="15"/>
        <v>9.0504203054314674E-8</v>
      </c>
      <c r="O39" s="12">
        <f t="shared" ca="1" si="16"/>
        <v>3.391265669982093E-2</v>
      </c>
      <c r="P39" s="52">
        <f t="shared" ca="1" si="17"/>
        <v>5.8291820855307641</v>
      </c>
      <c r="Q39" s="52">
        <f t="shared" ca="1" si="18"/>
        <v>4.3994381810396153</v>
      </c>
      <c r="R39" s="5">
        <f t="shared" ca="1" si="19"/>
        <v>-4.2545082689851403E-4</v>
      </c>
    </row>
    <row r="40" spans="1:22">
      <c r="A40" s="50">
        <v>5150</v>
      </c>
      <c r="B40" s="50">
        <v>5.5500000016763806E-3</v>
      </c>
      <c r="C40" s="50">
        <v>1</v>
      </c>
      <c r="D40" s="51">
        <f t="shared" si="5"/>
        <v>0.51500000000000001</v>
      </c>
      <c r="E40" s="51">
        <f t="shared" si="6"/>
        <v>5.5500000016763806E-3</v>
      </c>
      <c r="F40" s="52">
        <f t="shared" si="7"/>
        <v>0.51500000000000001</v>
      </c>
      <c r="G40" s="52">
        <f t="shared" si="8"/>
        <v>5.5500000016763806E-3</v>
      </c>
      <c r="H40" s="52">
        <f t="shared" si="9"/>
        <v>0.26522499999999999</v>
      </c>
      <c r="I40" s="52">
        <f t="shared" si="10"/>
        <v>0.136590875</v>
      </c>
      <c r="J40" s="52">
        <f t="shared" si="11"/>
        <v>7.0344300625000009E-2</v>
      </c>
      <c r="K40" s="52">
        <f t="shared" si="12"/>
        <v>2.858250000863336E-3</v>
      </c>
      <c r="L40" s="52">
        <f t="shared" si="13"/>
        <v>1.4719987504446181E-3</v>
      </c>
      <c r="M40" s="52">
        <f t="shared" ca="1" si="14"/>
        <v>7.4127579719042401E-3</v>
      </c>
      <c r="N40" s="52">
        <f t="shared" ca="1" si="15"/>
        <v>3.4698672556474152E-6</v>
      </c>
      <c r="O40" s="12">
        <f t="shared" ca="1" si="16"/>
        <v>0.13517022566303499</v>
      </c>
      <c r="P40" s="52">
        <f t="shared" ca="1" si="17"/>
        <v>23.334644292163453</v>
      </c>
      <c r="Q40" s="52">
        <f t="shared" ca="1" si="18"/>
        <v>17.60651669723056</v>
      </c>
      <c r="R40" s="5">
        <f t="shared" ca="1" si="19"/>
        <v>-1.8627579702278595E-3</v>
      </c>
    </row>
    <row r="41" spans="1:22">
      <c r="A41" s="50">
        <v>6346.5</v>
      </c>
      <c r="B41" s="50">
        <v>9.6984999981941655E-3</v>
      </c>
      <c r="C41" s="50">
        <v>1</v>
      </c>
      <c r="D41" s="51">
        <f t="shared" si="5"/>
        <v>0.63465000000000005</v>
      </c>
      <c r="E41" s="51">
        <f t="shared" si="6"/>
        <v>9.6984999981941655E-3</v>
      </c>
      <c r="F41" s="52">
        <f t="shared" si="7"/>
        <v>0.63465000000000005</v>
      </c>
      <c r="G41" s="52">
        <f t="shared" si="8"/>
        <v>9.6984999981941655E-3</v>
      </c>
      <c r="H41" s="52">
        <f t="shared" si="9"/>
        <v>0.40278062250000007</v>
      </c>
      <c r="I41" s="52">
        <f t="shared" si="10"/>
        <v>0.25562472206962505</v>
      </c>
      <c r="J41" s="52">
        <f t="shared" si="11"/>
        <v>0.16223222986148755</v>
      </c>
      <c r="K41" s="52">
        <f t="shared" si="12"/>
        <v>6.1551530238539275E-3</v>
      </c>
      <c r="L41" s="52">
        <f t="shared" si="13"/>
        <v>3.9063678665888953E-3</v>
      </c>
      <c r="M41" s="52">
        <f t="shared" ca="1" si="14"/>
        <v>1.2139493112358249E-2</v>
      </c>
      <c r="N41" s="52">
        <f t="shared" ca="1" si="15"/>
        <v>5.9584473833964699E-6</v>
      </c>
      <c r="O41" s="12">
        <f t="shared" ca="1" si="16"/>
        <v>0.88867840017691557</v>
      </c>
      <c r="P41" s="52">
        <f t="shared" ca="1" si="17"/>
        <v>69.846805324392875</v>
      </c>
      <c r="Q41" s="52">
        <f t="shared" ca="1" si="18"/>
        <v>37.218840249344026</v>
      </c>
      <c r="R41" s="5">
        <f t="shared" ca="1" si="19"/>
        <v>-2.4409931141640834E-3</v>
      </c>
    </row>
    <row r="42" spans="1:22">
      <c r="A42" s="50">
        <v>7277</v>
      </c>
      <c r="B42" s="50">
        <v>1.5733000000182074E-2</v>
      </c>
      <c r="C42" s="50">
        <v>1</v>
      </c>
      <c r="D42" s="51">
        <f t="shared" si="5"/>
        <v>0.72770000000000001</v>
      </c>
      <c r="E42" s="51">
        <f t="shared" si="6"/>
        <v>1.5733000000182074E-2</v>
      </c>
      <c r="F42" s="52">
        <f t="shared" si="7"/>
        <v>0.72770000000000001</v>
      </c>
      <c r="G42" s="52">
        <f t="shared" si="8"/>
        <v>1.5733000000182074E-2</v>
      </c>
      <c r="H42" s="52">
        <f t="shared" si="9"/>
        <v>0.52954729</v>
      </c>
      <c r="I42" s="52">
        <f t="shared" si="10"/>
        <v>0.38535156293299999</v>
      </c>
      <c r="J42" s="52">
        <f t="shared" si="11"/>
        <v>0.28042033234634411</v>
      </c>
      <c r="K42" s="52">
        <f t="shared" si="12"/>
        <v>1.1448904100132495E-2</v>
      </c>
      <c r="L42" s="52">
        <f t="shared" si="13"/>
        <v>8.3313675136664177E-3</v>
      </c>
      <c r="M42" s="52">
        <f t="shared" ca="1" si="14"/>
        <v>1.6371268283622287E-2</v>
      </c>
      <c r="N42" s="52">
        <f t="shared" ca="1" si="15"/>
        <v>4.0738640164571626E-7</v>
      </c>
      <c r="O42" s="12">
        <f t="shared" ca="1" si="16"/>
        <v>2.6047954165944378</v>
      </c>
      <c r="P42" s="52">
        <f t="shared" ca="1" si="17"/>
        <v>96.833682385369187</v>
      </c>
      <c r="Q42" s="52">
        <f t="shared" ca="1" si="18"/>
        <v>45.700693734759042</v>
      </c>
      <c r="R42" s="5">
        <f t="shared" ca="1" si="19"/>
        <v>-6.3826828344021314E-4</v>
      </c>
    </row>
    <row r="43" spans="1:22">
      <c r="A43" s="50">
        <v>8376.5</v>
      </c>
      <c r="B43" s="50">
        <v>2.2168499999679625E-2</v>
      </c>
      <c r="C43" s="50">
        <v>1</v>
      </c>
      <c r="D43" s="51">
        <f t="shared" si="5"/>
        <v>0.83765000000000001</v>
      </c>
      <c r="E43" s="51">
        <f t="shared" si="6"/>
        <v>2.2168499999679625E-2</v>
      </c>
      <c r="F43" s="52">
        <f t="shared" si="7"/>
        <v>0.83765000000000001</v>
      </c>
      <c r="G43" s="52">
        <f t="shared" si="8"/>
        <v>2.2168499999679625E-2</v>
      </c>
      <c r="H43" s="52">
        <f t="shared" si="9"/>
        <v>0.70165752250000002</v>
      </c>
      <c r="I43" s="52">
        <f t="shared" si="10"/>
        <v>0.58774342372212507</v>
      </c>
      <c r="J43" s="52">
        <f t="shared" si="11"/>
        <v>0.49232327888083804</v>
      </c>
      <c r="K43" s="52">
        <f t="shared" si="12"/>
        <v>1.8569444024731638E-2</v>
      </c>
      <c r="L43" s="52">
        <f t="shared" si="13"/>
        <v>1.5554694787316456E-2</v>
      </c>
      <c r="M43" s="52">
        <f t="shared" ca="1" si="14"/>
        <v>2.1998498656238742E-2</v>
      </c>
      <c r="N43" s="52">
        <f t="shared" ca="1" si="15"/>
        <v>2.8900456771705004E-8</v>
      </c>
      <c r="O43" s="12">
        <f t="shared" ca="1" si="16"/>
        <v>4.059674294758655</v>
      </c>
      <c r="P43" s="52">
        <f t="shared" ca="1" si="17"/>
        <v>103.46950902329252</v>
      </c>
      <c r="Q43" s="52">
        <f t="shared" ca="1" si="18"/>
        <v>43.728906923080835</v>
      </c>
      <c r="R43" s="5">
        <f t="shared" ca="1" si="19"/>
        <v>1.7000134344088286E-4</v>
      </c>
    </row>
    <row r="44" spans="1:22">
      <c r="A44" s="50">
        <v>9425.5</v>
      </c>
      <c r="B44" s="50">
        <v>3.028949999861652E-2</v>
      </c>
      <c r="C44" s="50">
        <v>1</v>
      </c>
      <c r="D44" s="51">
        <f t="shared" si="5"/>
        <v>0.94255</v>
      </c>
      <c r="E44" s="51">
        <f t="shared" si="6"/>
        <v>3.028949999861652E-2</v>
      </c>
      <c r="F44" s="52">
        <f t="shared" si="7"/>
        <v>0.94255</v>
      </c>
      <c r="G44" s="52">
        <f t="shared" si="8"/>
        <v>3.028949999861652E-2</v>
      </c>
      <c r="H44" s="52">
        <f t="shared" si="9"/>
        <v>0.88840050250000002</v>
      </c>
      <c r="I44" s="52">
        <f t="shared" si="10"/>
        <v>0.83736189363137503</v>
      </c>
      <c r="J44" s="52">
        <f t="shared" si="11"/>
        <v>0.78925545284225251</v>
      </c>
      <c r="K44" s="52">
        <f t="shared" si="12"/>
        <v>2.8549368223696001E-2</v>
      </c>
      <c r="L44" s="52">
        <f t="shared" si="13"/>
        <v>2.6909207019244666E-2</v>
      </c>
      <c r="M44" s="52">
        <f t="shared" ca="1" si="14"/>
        <v>2.8000259226192876E-2</v>
      </c>
      <c r="N44" s="52">
        <f t="shared" ca="1" si="15"/>
        <v>5.2406233141268016E-6</v>
      </c>
      <c r="O44" s="12">
        <f t="shared" ca="1" si="16"/>
        <v>4.0052712365117848</v>
      </c>
      <c r="P44" s="52">
        <f t="shared" ca="1" si="17"/>
        <v>81.970481524470216</v>
      </c>
      <c r="Q44" s="52">
        <f t="shared" ca="1" si="18"/>
        <v>30.650973344787673</v>
      </c>
      <c r="R44" s="5">
        <f t="shared" ca="1" si="19"/>
        <v>2.2892407724236438E-3</v>
      </c>
    </row>
    <row r="45" spans="1:22">
      <c r="A45" s="50">
        <v>10430.5</v>
      </c>
      <c r="B45" s="50">
        <v>3.4134500005166046E-2</v>
      </c>
      <c r="C45" s="50">
        <v>1</v>
      </c>
      <c r="D45" s="51">
        <f t="shared" si="5"/>
        <v>1.04305</v>
      </c>
      <c r="E45" s="51">
        <f t="shared" si="6"/>
        <v>3.4134500005166046E-2</v>
      </c>
      <c r="F45" s="52">
        <f t="shared" si="7"/>
        <v>1.04305</v>
      </c>
      <c r="G45" s="52">
        <f t="shared" si="8"/>
        <v>3.4134500005166046E-2</v>
      </c>
      <c r="H45" s="52">
        <f t="shared" si="9"/>
        <v>1.0879533025000001</v>
      </c>
      <c r="I45" s="52">
        <f t="shared" si="10"/>
        <v>1.134789692172625</v>
      </c>
      <c r="J45" s="52">
        <f t="shared" si="11"/>
        <v>1.1836423884206566</v>
      </c>
      <c r="K45" s="52">
        <f t="shared" si="12"/>
        <v>3.5603990230388446E-2</v>
      </c>
      <c r="L45" s="52">
        <f t="shared" si="13"/>
        <v>3.713674200980667E-2</v>
      </c>
      <c r="M45" s="52">
        <f t="shared" ca="1" si="14"/>
        <v>3.4330042192807136E-2</v>
      </c>
      <c r="N45" s="52">
        <f t="shared" ca="1" si="15"/>
        <v>3.823674714746329E-8</v>
      </c>
      <c r="O45" s="12">
        <f t="shared" ca="1" si="16"/>
        <v>2.6425255395411291</v>
      </c>
      <c r="P45" s="52">
        <f t="shared" ca="1" si="17"/>
        <v>44.468194912319454</v>
      </c>
      <c r="Q45" s="52">
        <f t="shared" ca="1" si="18"/>
        <v>13.307449103633836</v>
      </c>
      <c r="R45" s="5">
        <f t="shared" ca="1" si="19"/>
        <v>-1.955421876410901E-4</v>
      </c>
    </row>
    <row r="46" spans="1:22">
      <c r="A46" s="50">
        <v>10747</v>
      </c>
      <c r="B46" s="50">
        <v>3.8162999997439329E-2</v>
      </c>
      <c r="C46" s="50">
        <v>1</v>
      </c>
      <c r="D46" s="51">
        <f t="shared" si="5"/>
        <v>1.0747</v>
      </c>
      <c r="E46" s="51">
        <f t="shared" si="6"/>
        <v>3.8162999997439329E-2</v>
      </c>
      <c r="F46" s="52">
        <f t="shared" si="7"/>
        <v>1.0747</v>
      </c>
      <c r="G46" s="52">
        <f t="shared" si="8"/>
        <v>3.8162999997439329E-2</v>
      </c>
      <c r="H46" s="52">
        <f t="shared" si="9"/>
        <v>1.15498009</v>
      </c>
      <c r="I46" s="52">
        <f t="shared" si="10"/>
        <v>1.2412571027229999</v>
      </c>
      <c r="J46" s="52">
        <f t="shared" si="11"/>
        <v>1.333979008296408</v>
      </c>
      <c r="K46" s="52">
        <f t="shared" si="12"/>
        <v>4.1013776097248045E-2</v>
      </c>
      <c r="L46" s="52">
        <f t="shared" si="13"/>
        <v>4.4077505171712474E-2</v>
      </c>
      <c r="M46" s="52">
        <f t="shared" ca="1" si="14"/>
        <v>3.6440921193144828E-2</v>
      </c>
      <c r="N46" s="52">
        <f t="shared" ca="1" si="15"/>
        <v>2.965555408200378E-6</v>
      </c>
      <c r="O46" s="12">
        <f t="shared" ca="1" si="16"/>
        <v>2.0556587267317106</v>
      </c>
      <c r="P46" s="52">
        <f t="shared" ca="1" si="17"/>
        <v>31.934050262787483</v>
      </c>
      <c r="Q46" s="52">
        <f t="shared" ca="1" si="18"/>
        <v>8.2919407455238776</v>
      </c>
      <c r="R46" s="5">
        <f t="shared" ca="1" si="19"/>
        <v>1.7220788042945009E-3</v>
      </c>
    </row>
    <row r="47" spans="1:22">
      <c r="A47" s="50">
        <v>11886.5</v>
      </c>
      <c r="B47" s="50">
        <v>4.7258499995223247E-2</v>
      </c>
      <c r="C47" s="50">
        <v>1</v>
      </c>
      <c r="D47" s="51">
        <f t="shared" si="5"/>
        <v>1.18865</v>
      </c>
      <c r="E47" s="51">
        <f t="shared" si="6"/>
        <v>4.7258499995223247E-2</v>
      </c>
      <c r="F47" s="52">
        <f t="shared" si="7"/>
        <v>1.18865</v>
      </c>
      <c r="G47" s="52">
        <f t="shared" si="8"/>
        <v>4.7258499995223247E-2</v>
      </c>
      <c r="H47" s="52">
        <f t="shared" si="9"/>
        <v>1.4128888225</v>
      </c>
      <c r="I47" s="52">
        <f t="shared" si="10"/>
        <v>1.679430298864625</v>
      </c>
      <c r="J47" s="52">
        <f t="shared" si="11"/>
        <v>1.9962548247454366</v>
      </c>
      <c r="K47" s="52">
        <f t="shared" si="12"/>
        <v>5.6173816019322108E-2</v>
      </c>
      <c r="L47" s="52">
        <f t="shared" si="13"/>
        <v>6.6771006411367226E-2</v>
      </c>
      <c r="M47" s="52">
        <f t="shared" ca="1" si="14"/>
        <v>4.4506725612539988E-2</v>
      </c>
      <c r="N47" s="52">
        <f t="shared" ca="1" si="15"/>
        <v>7.5722622531918289E-6</v>
      </c>
      <c r="O47" s="12">
        <f t="shared" ca="1" si="16"/>
        <v>0.20390620871450735</v>
      </c>
      <c r="P47" s="52">
        <f t="shared" ca="1" si="17"/>
        <v>0.86842473788326713</v>
      </c>
      <c r="Q47" s="52">
        <f t="shared" ca="1" si="18"/>
        <v>0.3313768465069406</v>
      </c>
      <c r="R47" s="5">
        <f t="shared" ca="1" si="19"/>
        <v>2.7517743826832586E-3</v>
      </c>
    </row>
    <row r="48" spans="1:22">
      <c r="A48" s="50">
        <v>12588</v>
      </c>
      <c r="B48" s="50">
        <v>4.9952000001212582E-2</v>
      </c>
      <c r="C48" s="50">
        <v>1</v>
      </c>
      <c r="D48" s="51">
        <f t="shared" si="5"/>
        <v>1.2587999999999999</v>
      </c>
      <c r="E48" s="51">
        <f t="shared" si="6"/>
        <v>4.9952000001212582E-2</v>
      </c>
      <c r="F48" s="52">
        <f t="shared" si="7"/>
        <v>1.2587999999999999</v>
      </c>
      <c r="G48" s="52">
        <f t="shared" si="8"/>
        <v>4.9952000001212582E-2</v>
      </c>
      <c r="H48" s="52">
        <f t="shared" si="9"/>
        <v>1.5845774399999999</v>
      </c>
      <c r="I48" s="52">
        <f t="shared" si="10"/>
        <v>1.9946660814719996</v>
      </c>
      <c r="J48" s="52">
        <f t="shared" si="11"/>
        <v>2.510885663356953</v>
      </c>
      <c r="K48" s="52">
        <f t="shared" si="12"/>
        <v>6.287957760152639E-2</v>
      </c>
      <c r="L48" s="52">
        <f t="shared" si="13"/>
        <v>7.9152812284801422E-2</v>
      </c>
      <c r="M48" s="52">
        <f t="shared" ca="1" si="14"/>
        <v>4.9834919167847179E-2</v>
      </c>
      <c r="N48" s="52">
        <f t="shared" ca="1" si="15"/>
        <v>1.3707921541537272E-8</v>
      </c>
      <c r="O48" s="12">
        <f t="shared" ca="1" si="16"/>
        <v>0.14443822888227001</v>
      </c>
      <c r="P48" s="52">
        <f t="shared" ca="1" si="17"/>
        <v>7.81401342764405</v>
      </c>
      <c r="Q48" s="52">
        <f t="shared" ca="1" si="18"/>
        <v>10.491015661621342</v>
      </c>
      <c r="R48" s="5">
        <f t="shared" ca="1" si="19"/>
        <v>1.1708083336540304E-4</v>
      </c>
    </row>
    <row r="49" spans="1:18">
      <c r="A49" s="50">
        <v>12588</v>
      </c>
      <c r="B49" s="50">
        <v>4.9992000000202097E-2</v>
      </c>
      <c r="C49" s="50">
        <v>1</v>
      </c>
      <c r="D49" s="51">
        <f t="shared" si="5"/>
        <v>1.2587999999999999</v>
      </c>
      <c r="E49" s="51">
        <f t="shared" si="6"/>
        <v>4.9992000000202097E-2</v>
      </c>
      <c r="F49" s="52">
        <f t="shared" si="7"/>
        <v>1.2587999999999999</v>
      </c>
      <c r="G49" s="52">
        <f t="shared" si="8"/>
        <v>4.9992000000202097E-2</v>
      </c>
      <c r="H49" s="52">
        <f t="shared" si="9"/>
        <v>1.5845774399999999</v>
      </c>
      <c r="I49" s="52">
        <f t="shared" si="10"/>
        <v>1.9946660814719996</v>
      </c>
      <c r="J49" s="52">
        <f t="shared" si="11"/>
        <v>2.510885663356953</v>
      </c>
      <c r="K49" s="52">
        <f t="shared" si="12"/>
        <v>6.2929929600254397E-2</v>
      </c>
      <c r="L49" s="52">
        <f t="shared" si="13"/>
        <v>7.9216195380800228E-2</v>
      </c>
      <c r="M49" s="52">
        <f t="shared" ca="1" si="14"/>
        <v>4.9834919167847179E-2</v>
      </c>
      <c r="N49" s="52">
        <f t="shared" ca="1" si="15"/>
        <v>2.4674387893313869E-8</v>
      </c>
      <c r="O49" s="12">
        <f t="shared" ca="1" si="16"/>
        <v>0.14443822888227001</v>
      </c>
      <c r="P49" s="52">
        <f t="shared" ca="1" si="17"/>
        <v>7.81401342764405</v>
      </c>
      <c r="Q49" s="52">
        <f t="shared" ca="1" si="18"/>
        <v>10.491015661621342</v>
      </c>
      <c r="R49" s="5">
        <f t="shared" ca="1" si="19"/>
        <v>1.5708083235491804E-4</v>
      </c>
    </row>
    <row r="50" spans="1:18">
      <c r="A50" s="50">
        <v>13487.5</v>
      </c>
      <c r="B50" s="50">
        <v>5.528749999939464E-2</v>
      </c>
      <c r="C50" s="50">
        <v>1</v>
      </c>
      <c r="D50" s="51">
        <f t="shared" si="5"/>
        <v>1.3487499999999999</v>
      </c>
      <c r="E50" s="51">
        <f t="shared" si="6"/>
        <v>5.528749999939464E-2</v>
      </c>
      <c r="F50" s="52">
        <f t="shared" si="7"/>
        <v>1.3487499999999999</v>
      </c>
      <c r="G50" s="52">
        <f t="shared" si="8"/>
        <v>5.528749999939464E-2</v>
      </c>
      <c r="H50" s="52">
        <f t="shared" si="9"/>
        <v>1.8191265624999997</v>
      </c>
      <c r="I50" s="52">
        <f t="shared" si="10"/>
        <v>2.4535469511718744</v>
      </c>
      <c r="J50" s="52">
        <f t="shared" si="11"/>
        <v>3.3092214503930655</v>
      </c>
      <c r="K50" s="52">
        <f t="shared" si="12"/>
        <v>7.4569015624183513E-2</v>
      </c>
      <c r="L50" s="52">
        <f t="shared" si="13"/>
        <v>0.10057495982311751</v>
      </c>
      <c r="M50" s="52">
        <f t="shared" ca="1" si="14"/>
        <v>5.7071469595954064E-2</v>
      </c>
      <c r="N50" s="52">
        <f t="shared" ca="1" si="15"/>
        <v>3.1825475214483912E-6</v>
      </c>
      <c r="O50" s="12">
        <f t="shared" ca="1" si="16"/>
        <v>2.8881419069896577</v>
      </c>
      <c r="P50" s="52">
        <f t="shared" ca="1" si="17"/>
        <v>72.102109454740713</v>
      </c>
      <c r="Q50" s="52">
        <f t="shared" ca="1" si="18"/>
        <v>52.591231132708003</v>
      </c>
      <c r="R50" s="5">
        <f t="shared" ca="1" si="19"/>
        <v>-1.7839695965594232E-3</v>
      </c>
    </row>
    <row r="51" spans="1:18">
      <c r="A51" s="50">
        <v>13487.5</v>
      </c>
      <c r="B51" s="50">
        <v>5.5307499998889398E-2</v>
      </c>
      <c r="C51" s="50">
        <v>1</v>
      </c>
      <c r="D51" s="51">
        <f t="shared" si="5"/>
        <v>1.3487499999999999</v>
      </c>
      <c r="E51" s="51">
        <f t="shared" si="6"/>
        <v>5.5307499998889398E-2</v>
      </c>
      <c r="F51" s="52">
        <f t="shared" si="7"/>
        <v>1.3487499999999999</v>
      </c>
      <c r="G51" s="52">
        <f t="shared" si="8"/>
        <v>5.5307499998889398E-2</v>
      </c>
      <c r="H51" s="52">
        <f t="shared" si="9"/>
        <v>1.8191265624999997</v>
      </c>
      <c r="I51" s="52">
        <f t="shared" si="10"/>
        <v>2.4535469511718744</v>
      </c>
      <c r="J51" s="52">
        <f t="shared" si="11"/>
        <v>3.3092214503930655</v>
      </c>
      <c r="K51" s="52">
        <f t="shared" si="12"/>
        <v>7.459599062350207E-2</v>
      </c>
      <c r="L51" s="52">
        <f t="shared" si="13"/>
        <v>0.10061134235344842</v>
      </c>
      <c r="M51" s="52">
        <f t="shared" ca="1" si="14"/>
        <v>5.7071469595954064E-2</v>
      </c>
      <c r="N51" s="52">
        <f t="shared" ca="1" si="15"/>
        <v>3.1115887393684791E-6</v>
      </c>
      <c r="O51" s="12">
        <f t="shared" ca="1" si="16"/>
        <v>2.8881419069896577</v>
      </c>
      <c r="P51" s="52">
        <f t="shared" ca="1" si="17"/>
        <v>72.102109454740713</v>
      </c>
      <c r="Q51" s="52">
        <f t="shared" ca="1" si="18"/>
        <v>52.591231132708003</v>
      </c>
      <c r="R51" s="5">
        <f t="shared" ca="1" si="19"/>
        <v>-1.7639695970646657E-3</v>
      </c>
    </row>
    <row r="52" spans="1:18">
      <c r="A52" s="50"/>
      <c r="B52" s="50"/>
      <c r="C52" s="50"/>
      <c r="D52" s="51">
        <f t="shared" si="5"/>
        <v>0</v>
      </c>
      <c r="E52" s="51">
        <f t="shared" si="6"/>
        <v>0</v>
      </c>
      <c r="F52" s="52">
        <f t="shared" si="7"/>
        <v>0</v>
      </c>
      <c r="G52" s="52">
        <f t="shared" si="8"/>
        <v>0</v>
      </c>
      <c r="H52" s="52">
        <f t="shared" si="9"/>
        <v>0</v>
      </c>
      <c r="I52" s="52">
        <f t="shared" si="10"/>
        <v>0</v>
      </c>
      <c r="J52" s="52">
        <f t="shared" si="11"/>
        <v>0</v>
      </c>
      <c r="K52" s="52">
        <f t="shared" si="12"/>
        <v>0</v>
      </c>
      <c r="L52" s="52">
        <f t="shared" si="13"/>
        <v>0</v>
      </c>
      <c r="M52" s="52">
        <f t="shared" ca="1" si="14"/>
        <v>-3.7524922614928713E-3</v>
      </c>
      <c r="N52" s="52">
        <f t="shared" ca="1" si="15"/>
        <v>0</v>
      </c>
      <c r="O52" s="12">
        <f t="shared" ca="1" si="16"/>
        <v>0</v>
      </c>
      <c r="P52" s="52">
        <f t="shared" ca="1" si="17"/>
        <v>0</v>
      </c>
      <c r="Q52" s="52">
        <f t="shared" ca="1" si="18"/>
        <v>0</v>
      </c>
      <c r="R52" s="5">
        <f t="shared" ca="1" si="19"/>
        <v>3.7524922614928713E-3</v>
      </c>
    </row>
    <row r="53" spans="1:18">
      <c r="A53" s="50"/>
      <c r="B53" s="50"/>
      <c r="C53" s="50"/>
      <c r="D53" s="51">
        <f t="shared" si="5"/>
        <v>0</v>
      </c>
      <c r="E53" s="51">
        <f t="shared" si="6"/>
        <v>0</v>
      </c>
      <c r="F53" s="52">
        <f t="shared" si="7"/>
        <v>0</v>
      </c>
      <c r="G53" s="52">
        <f t="shared" si="8"/>
        <v>0</v>
      </c>
      <c r="H53" s="52">
        <f t="shared" si="9"/>
        <v>0</v>
      </c>
      <c r="I53" s="52">
        <f t="shared" si="10"/>
        <v>0</v>
      </c>
      <c r="J53" s="52">
        <f t="shared" si="11"/>
        <v>0</v>
      </c>
      <c r="K53" s="52">
        <f t="shared" si="12"/>
        <v>0</v>
      </c>
      <c r="L53" s="52">
        <f t="shared" si="13"/>
        <v>0</v>
      </c>
      <c r="M53" s="52">
        <f t="shared" ca="1" si="14"/>
        <v>-3.7524922614928713E-3</v>
      </c>
      <c r="N53" s="52">
        <f t="shared" ca="1" si="15"/>
        <v>0</v>
      </c>
      <c r="O53" s="12">
        <f t="shared" ca="1" si="16"/>
        <v>0</v>
      </c>
      <c r="P53" s="52">
        <f t="shared" ca="1" si="17"/>
        <v>0</v>
      </c>
      <c r="Q53" s="52">
        <f t="shared" ca="1" si="18"/>
        <v>0</v>
      </c>
      <c r="R53" s="5">
        <f t="shared" ca="1" si="19"/>
        <v>3.7524922614928713E-3</v>
      </c>
    </row>
    <row r="54" spans="1:18">
      <c r="A54" s="50"/>
      <c r="B54" s="50"/>
      <c r="C54" s="50"/>
      <c r="D54" s="51">
        <f t="shared" si="5"/>
        <v>0</v>
      </c>
      <c r="E54" s="51">
        <f t="shared" si="6"/>
        <v>0</v>
      </c>
      <c r="F54" s="52">
        <f t="shared" si="7"/>
        <v>0</v>
      </c>
      <c r="G54" s="52">
        <f t="shared" si="8"/>
        <v>0</v>
      </c>
      <c r="H54" s="52">
        <f t="shared" si="9"/>
        <v>0</v>
      </c>
      <c r="I54" s="52">
        <f t="shared" si="10"/>
        <v>0</v>
      </c>
      <c r="J54" s="52">
        <f t="shared" si="11"/>
        <v>0</v>
      </c>
      <c r="K54" s="52">
        <f t="shared" si="12"/>
        <v>0</v>
      </c>
      <c r="L54" s="52">
        <f t="shared" si="13"/>
        <v>0</v>
      </c>
      <c r="M54" s="52">
        <f t="shared" ca="1" si="14"/>
        <v>-3.7524922614928713E-3</v>
      </c>
      <c r="N54" s="52">
        <f t="shared" ca="1" si="15"/>
        <v>0</v>
      </c>
      <c r="O54" s="12">
        <f t="shared" ca="1" si="16"/>
        <v>0</v>
      </c>
      <c r="P54" s="52">
        <f t="shared" ca="1" si="17"/>
        <v>0</v>
      </c>
      <c r="Q54" s="52">
        <f t="shared" ca="1" si="18"/>
        <v>0</v>
      </c>
      <c r="R54" s="5">
        <f t="shared" ca="1" si="19"/>
        <v>3.7524922614928713E-3</v>
      </c>
    </row>
    <row r="55" spans="1:18">
      <c r="A55" s="50"/>
      <c r="B55" s="50"/>
      <c r="C55" s="50"/>
      <c r="D55" s="51">
        <f t="shared" si="5"/>
        <v>0</v>
      </c>
      <c r="E55" s="51">
        <f t="shared" si="6"/>
        <v>0</v>
      </c>
      <c r="F55" s="52">
        <f t="shared" si="7"/>
        <v>0</v>
      </c>
      <c r="G55" s="52">
        <f t="shared" si="8"/>
        <v>0</v>
      </c>
      <c r="H55" s="52">
        <f t="shared" si="9"/>
        <v>0</v>
      </c>
      <c r="I55" s="52">
        <f t="shared" si="10"/>
        <v>0</v>
      </c>
      <c r="J55" s="52">
        <f t="shared" si="11"/>
        <v>0</v>
      </c>
      <c r="K55" s="52">
        <f t="shared" si="12"/>
        <v>0</v>
      </c>
      <c r="L55" s="52">
        <f t="shared" si="13"/>
        <v>0</v>
      </c>
      <c r="M55" s="52">
        <f t="shared" ca="1" si="14"/>
        <v>-3.7524922614928713E-3</v>
      </c>
      <c r="N55" s="52">
        <f t="shared" ca="1" si="15"/>
        <v>0</v>
      </c>
      <c r="O55" s="12">
        <f t="shared" ca="1" si="16"/>
        <v>0</v>
      </c>
      <c r="P55" s="52">
        <f t="shared" ca="1" si="17"/>
        <v>0</v>
      </c>
      <c r="Q55" s="52">
        <f t="shared" ca="1" si="18"/>
        <v>0</v>
      </c>
      <c r="R55" s="5">
        <f t="shared" ca="1" si="19"/>
        <v>3.7524922614928713E-3</v>
      </c>
    </row>
    <row r="56" spans="1:18">
      <c r="A56" s="50"/>
      <c r="B56" s="50"/>
      <c r="C56" s="50"/>
      <c r="D56" s="51">
        <f t="shared" si="5"/>
        <v>0</v>
      </c>
      <c r="E56" s="51">
        <f t="shared" si="6"/>
        <v>0</v>
      </c>
      <c r="F56" s="52">
        <f t="shared" si="7"/>
        <v>0</v>
      </c>
      <c r="G56" s="52">
        <f t="shared" si="8"/>
        <v>0</v>
      </c>
      <c r="H56" s="52">
        <f t="shared" si="9"/>
        <v>0</v>
      </c>
      <c r="I56" s="52">
        <f t="shared" si="10"/>
        <v>0</v>
      </c>
      <c r="J56" s="52">
        <f t="shared" si="11"/>
        <v>0</v>
      </c>
      <c r="K56" s="52">
        <f t="shared" si="12"/>
        <v>0</v>
      </c>
      <c r="L56" s="52">
        <f t="shared" si="13"/>
        <v>0</v>
      </c>
      <c r="M56" s="52">
        <f t="shared" ca="1" si="14"/>
        <v>-3.7524922614928713E-3</v>
      </c>
      <c r="N56" s="52">
        <f t="shared" ca="1" si="15"/>
        <v>0</v>
      </c>
      <c r="O56" s="12">
        <f t="shared" ca="1" si="16"/>
        <v>0</v>
      </c>
      <c r="P56" s="52">
        <f t="shared" ca="1" si="17"/>
        <v>0</v>
      </c>
      <c r="Q56" s="52">
        <f t="shared" ca="1" si="18"/>
        <v>0</v>
      </c>
      <c r="R56" s="5">
        <f t="shared" ca="1" si="19"/>
        <v>3.7524922614928713E-3</v>
      </c>
    </row>
    <row r="57" spans="1:18">
      <c r="A57" s="50"/>
      <c r="B57" s="50"/>
      <c r="C57" s="50"/>
      <c r="D57" s="51">
        <f t="shared" si="5"/>
        <v>0</v>
      </c>
      <c r="E57" s="51">
        <f t="shared" si="6"/>
        <v>0</v>
      </c>
      <c r="F57" s="52">
        <f t="shared" si="7"/>
        <v>0</v>
      </c>
      <c r="G57" s="52">
        <f t="shared" si="8"/>
        <v>0</v>
      </c>
      <c r="H57" s="52">
        <f t="shared" si="9"/>
        <v>0</v>
      </c>
      <c r="I57" s="52">
        <f t="shared" si="10"/>
        <v>0</v>
      </c>
      <c r="J57" s="52">
        <f t="shared" si="11"/>
        <v>0</v>
      </c>
      <c r="K57" s="52">
        <f t="shared" si="12"/>
        <v>0</v>
      </c>
      <c r="L57" s="52">
        <f t="shared" si="13"/>
        <v>0</v>
      </c>
      <c r="M57" s="52">
        <f t="shared" ca="1" si="14"/>
        <v>-3.7524922614928713E-3</v>
      </c>
      <c r="N57" s="52">
        <f t="shared" ca="1" si="15"/>
        <v>0</v>
      </c>
      <c r="O57" s="12">
        <f t="shared" ca="1" si="16"/>
        <v>0</v>
      </c>
      <c r="P57" s="52">
        <f t="shared" ca="1" si="17"/>
        <v>0</v>
      </c>
      <c r="Q57" s="52">
        <f t="shared" ca="1" si="18"/>
        <v>0</v>
      </c>
      <c r="R57" s="5">
        <f t="shared" ca="1" si="19"/>
        <v>3.7524922614928713E-3</v>
      </c>
    </row>
    <row r="58" spans="1:18">
      <c r="A58" s="50"/>
      <c r="B58" s="50"/>
      <c r="C58" s="50"/>
      <c r="D58" s="51">
        <f t="shared" si="5"/>
        <v>0</v>
      </c>
      <c r="E58" s="51">
        <f t="shared" si="6"/>
        <v>0</v>
      </c>
      <c r="F58" s="52">
        <f t="shared" si="7"/>
        <v>0</v>
      </c>
      <c r="G58" s="52">
        <f t="shared" si="8"/>
        <v>0</v>
      </c>
      <c r="H58" s="52">
        <f t="shared" si="9"/>
        <v>0</v>
      </c>
      <c r="I58" s="52">
        <f t="shared" si="10"/>
        <v>0</v>
      </c>
      <c r="J58" s="52">
        <f t="shared" si="11"/>
        <v>0</v>
      </c>
      <c r="K58" s="52">
        <f t="shared" si="12"/>
        <v>0</v>
      </c>
      <c r="L58" s="52">
        <f t="shared" si="13"/>
        <v>0</v>
      </c>
      <c r="M58" s="52">
        <f t="shared" ca="1" si="14"/>
        <v>-3.7524922614928713E-3</v>
      </c>
      <c r="N58" s="52">
        <f t="shared" ca="1" si="15"/>
        <v>0</v>
      </c>
      <c r="O58" s="12">
        <f t="shared" ca="1" si="16"/>
        <v>0</v>
      </c>
      <c r="P58" s="52">
        <f t="shared" ca="1" si="17"/>
        <v>0</v>
      </c>
      <c r="Q58" s="52">
        <f t="shared" ca="1" si="18"/>
        <v>0</v>
      </c>
      <c r="R58" s="5">
        <f t="shared" ca="1" si="19"/>
        <v>3.7524922614928713E-3</v>
      </c>
    </row>
    <row r="59" spans="1:18">
      <c r="A59" s="50"/>
      <c r="B59" s="50"/>
      <c r="C59" s="50"/>
      <c r="D59" s="51">
        <f t="shared" si="5"/>
        <v>0</v>
      </c>
      <c r="E59" s="51">
        <f t="shared" si="6"/>
        <v>0</v>
      </c>
      <c r="F59" s="52">
        <f t="shared" si="7"/>
        <v>0</v>
      </c>
      <c r="G59" s="52">
        <f t="shared" si="8"/>
        <v>0</v>
      </c>
      <c r="H59" s="52">
        <f t="shared" si="9"/>
        <v>0</v>
      </c>
      <c r="I59" s="52">
        <f t="shared" si="10"/>
        <v>0</v>
      </c>
      <c r="J59" s="52">
        <f t="shared" si="11"/>
        <v>0</v>
      </c>
      <c r="K59" s="52">
        <f t="shared" si="12"/>
        <v>0</v>
      </c>
      <c r="L59" s="52">
        <f t="shared" si="13"/>
        <v>0</v>
      </c>
      <c r="M59" s="52">
        <f t="shared" ca="1" si="14"/>
        <v>-3.7524922614928713E-3</v>
      </c>
      <c r="N59" s="52">
        <f t="shared" ca="1" si="15"/>
        <v>0</v>
      </c>
      <c r="O59" s="12">
        <f t="shared" ca="1" si="16"/>
        <v>0</v>
      </c>
      <c r="P59" s="52">
        <f t="shared" ca="1" si="17"/>
        <v>0</v>
      </c>
      <c r="Q59" s="52">
        <f t="shared" ca="1" si="18"/>
        <v>0</v>
      </c>
      <c r="R59" s="5">
        <f t="shared" ca="1" si="19"/>
        <v>3.7524922614928713E-3</v>
      </c>
    </row>
    <row r="60" spans="1:18">
      <c r="A60" s="50"/>
      <c r="B60" s="50"/>
      <c r="C60" s="50"/>
      <c r="D60" s="51">
        <f t="shared" si="5"/>
        <v>0</v>
      </c>
      <c r="E60" s="51">
        <f t="shared" si="6"/>
        <v>0</v>
      </c>
      <c r="F60" s="52">
        <f t="shared" si="7"/>
        <v>0</v>
      </c>
      <c r="G60" s="52">
        <f t="shared" si="8"/>
        <v>0</v>
      </c>
      <c r="H60" s="52">
        <f t="shared" si="9"/>
        <v>0</v>
      </c>
      <c r="I60" s="52">
        <f t="shared" si="10"/>
        <v>0</v>
      </c>
      <c r="J60" s="52">
        <f t="shared" si="11"/>
        <v>0</v>
      </c>
      <c r="K60" s="52">
        <f t="shared" si="12"/>
        <v>0</v>
      </c>
      <c r="L60" s="52">
        <f t="shared" si="13"/>
        <v>0</v>
      </c>
      <c r="M60" s="52">
        <f t="shared" ca="1" si="14"/>
        <v>-3.7524922614928713E-3</v>
      </c>
      <c r="N60" s="52">
        <f t="shared" ca="1" si="15"/>
        <v>0</v>
      </c>
      <c r="O60" s="12">
        <f t="shared" ca="1" si="16"/>
        <v>0</v>
      </c>
      <c r="P60" s="52">
        <f t="shared" ca="1" si="17"/>
        <v>0</v>
      </c>
      <c r="Q60" s="52">
        <f t="shared" ca="1" si="18"/>
        <v>0</v>
      </c>
      <c r="R60" s="5">
        <f t="shared" ca="1" si="19"/>
        <v>3.7524922614928713E-3</v>
      </c>
    </row>
    <row r="61" spans="1:18">
      <c r="A61" s="50"/>
      <c r="B61" s="50"/>
      <c r="C61" s="50"/>
      <c r="D61" s="51">
        <f t="shared" si="5"/>
        <v>0</v>
      </c>
      <c r="E61" s="51">
        <f t="shared" si="6"/>
        <v>0</v>
      </c>
      <c r="F61" s="52">
        <f t="shared" si="7"/>
        <v>0</v>
      </c>
      <c r="G61" s="52">
        <f t="shared" si="8"/>
        <v>0</v>
      </c>
      <c r="H61" s="52">
        <f t="shared" si="9"/>
        <v>0</v>
      </c>
      <c r="I61" s="52">
        <f t="shared" si="10"/>
        <v>0</v>
      </c>
      <c r="J61" s="52">
        <f t="shared" si="11"/>
        <v>0</v>
      </c>
      <c r="K61" s="52">
        <f t="shared" si="12"/>
        <v>0</v>
      </c>
      <c r="L61" s="52">
        <f t="shared" si="13"/>
        <v>0</v>
      </c>
      <c r="M61" s="52">
        <f t="shared" ca="1" si="14"/>
        <v>-3.7524922614928713E-3</v>
      </c>
      <c r="N61" s="52">
        <f t="shared" ca="1" si="15"/>
        <v>0</v>
      </c>
      <c r="O61" s="12">
        <f t="shared" ca="1" si="16"/>
        <v>0</v>
      </c>
      <c r="P61" s="52">
        <f t="shared" ca="1" si="17"/>
        <v>0</v>
      </c>
      <c r="Q61" s="52">
        <f t="shared" ca="1" si="18"/>
        <v>0</v>
      </c>
      <c r="R61" s="5">
        <f t="shared" ca="1" si="19"/>
        <v>3.7524922614928713E-3</v>
      </c>
    </row>
    <row r="62" spans="1:18">
      <c r="A62" s="50"/>
      <c r="B62" s="50"/>
      <c r="C62" s="50"/>
      <c r="D62" s="51">
        <f t="shared" si="5"/>
        <v>0</v>
      </c>
      <c r="E62" s="51">
        <f t="shared" si="6"/>
        <v>0</v>
      </c>
      <c r="F62" s="52">
        <f t="shared" si="7"/>
        <v>0</v>
      </c>
      <c r="G62" s="52">
        <f t="shared" si="8"/>
        <v>0</v>
      </c>
      <c r="H62" s="52">
        <f t="shared" si="9"/>
        <v>0</v>
      </c>
      <c r="I62" s="52">
        <f t="shared" si="10"/>
        <v>0</v>
      </c>
      <c r="J62" s="52">
        <f t="shared" si="11"/>
        <v>0</v>
      </c>
      <c r="K62" s="52">
        <f t="shared" si="12"/>
        <v>0</v>
      </c>
      <c r="L62" s="52">
        <f t="shared" si="13"/>
        <v>0</v>
      </c>
      <c r="M62" s="52">
        <f t="shared" ca="1" si="14"/>
        <v>-3.7524922614928713E-3</v>
      </c>
      <c r="N62" s="52">
        <f t="shared" ca="1" si="15"/>
        <v>0</v>
      </c>
      <c r="O62" s="12">
        <f t="shared" ca="1" si="16"/>
        <v>0</v>
      </c>
      <c r="P62" s="52">
        <f t="shared" ca="1" si="17"/>
        <v>0</v>
      </c>
      <c r="Q62" s="52">
        <f t="shared" ca="1" si="18"/>
        <v>0</v>
      </c>
      <c r="R62" s="5">
        <f t="shared" ca="1" si="19"/>
        <v>3.7524922614928713E-3</v>
      </c>
    </row>
    <row r="63" spans="1:18">
      <c r="A63" s="50"/>
      <c r="B63" s="50"/>
      <c r="C63" s="50"/>
      <c r="D63" s="51">
        <f t="shared" si="5"/>
        <v>0</v>
      </c>
      <c r="E63" s="51">
        <f t="shared" si="6"/>
        <v>0</v>
      </c>
      <c r="F63" s="52">
        <f t="shared" si="7"/>
        <v>0</v>
      </c>
      <c r="G63" s="52">
        <f t="shared" si="8"/>
        <v>0</v>
      </c>
      <c r="H63" s="52">
        <f t="shared" si="9"/>
        <v>0</v>
      </c>
      <c r="I63" s="52">
        <f t="shared" si="10"/>
        <v>0</v>
      </c>
      <c r="J63" s="52">
        <f t="shared" si="11"/>
        <v>0</v>
      </c>
      <c r="K63" s="52">
        <f t="shared" si="12"/>
        <v>0</v>
      </c>
      <c r="L63" s="52">
        <f t="shared" si="13"/>
        <v>0</v>
      </c>
      <c r="M63" s="52">
        <f t="shared" ca="1" si="14"/>
        <v>-3.7524922614928713E-3</v>
      </c>
      <c r="N63" s="52">
        <f t="shared" ca="1" si="15"/>
        <v>0</v>
      </c>
      <c r="O63" s="12">
        <f t="shared" ca="1" si="16"/>
        <v>0</v>
      </c>
      <c r="P63" s="52">
        <f t="shared" ca="1" si="17"/>
        <v>0</v>
      </c>
      <c r="Q63" s="52">
        <f t="shared" ca="1" si="18"/>
        <v>0</v>
      </c>
      <c r="R63" s="5">
        <f t="shared" ca="1" si="19"/>
        <v>3.7524922614928713E-3</v>
      </c>
    </row>
    <row r="64" spans="1:18">
      <c r="A64" s="50"/>
      <c r="B64" s="50"/>
      <c r="C64" s="50"/>
      <c r="D64" s="51">
        <f t="shared" si="5"/>
        <v>0</v>
      </c>
      <c r="E64" s="51">
        <f t="shared" si="6"/>
        <v>0</v>
      </c>
      <c r="F64" s="52">
        <f t="shared" si="7"/>
        <v>0</v>
      </c>
      <c r="G64" s="52">
        <f t="shared" si="8"/>
        <v>0</v>
      </c>
      <c r="H64" s="52">
        <f t="shared" si="9"/>
        <v>0</v>
      </c>
      <c r="I64" s="52">
        <f t="shared" si="10"/>
        <v>0</v>
      </c>
      <c r="J64" s="52">
        <f t="shared" si="11"/>
        <v>0</v>
      </c>
      <c r="K64" s="52">
        <f t="shared" si="12"/>
        <v>0</v>
      </c>
      <c r="L64" s="52">
        <f t="shared" si="13"/>
        <v>0</v>
      </c>
      <c r="M64" s="52">
        <f t="shared" ca="1" si="14"/>
        <v>-3.7524922614928713E-3</v>
      </c>
      <c r="N64" s="52">
        <f t="shared" ca="1" si="15"/>
        <v>0</v>
      </c>
      <c r="O64" s="12">
        <f t="shared" ca="1" si="16"/>
        <v>0</v>
      </c>
      <c r="P64" s="52">
        <f t="shared" ca="1" si="17"/>
        <v>0</v>
      </c>
      <c r="Q64" s="52">
        <f t="shared" ca="1" si="18"/>
        <v>0</v>
      </c>
      <c r="R64" s="5">
        <f t="shared" ca="1" si="19"/>
        <v>3.7524922614928713E-3</v>
      </c>
    </row>
    <row r="65" spans="1:18">
      <c r="A65" s="50"/>
      <c r="B65" s="50"/>
      <c r="C65" s="50"/>
      <c r="D65" s="51">
        <f t="shared" si="5"/>
        <v>0</v>
      </c>
      <c r="E65" s="51">
        <f t="shared" si="6"/>
        <v>0</v>
      </c>
      <c r="F65" s="52">
        <f t="shared" si="7"/>
        <v>0</v>
      </c>
      <c r="G65" s="52">
        <f t="shared" si="8"/>
        <v>0</v>
      </c>
      <c r="H65" s="52">
        <f t="shared" si="9"/>
        <v>0</v>
      </c>
      <c r="I65" s="52">
        <f t="shared" si="10"/>
        <v>0</v>
      </c>
      <c r="J65" s="52">
        <f t="shared" si="11"/>
        <v>0</v>
      </c>
      <c r="K65" s="52">
        <f t="shared" si="12"/>
        <v>0</v>
      </c>
      <c r="L65" s="52">
        <f t="shared" si="13"/>
        <v>0</v>
      </c>
      <c r="M65" s="52">
        <f t="shared" ca="1" si="14"/>
        <v>-3.7524922614928713E-3</v>
      </c>
      <c r="N65" s="52">
        <f t="shared" ca="1" si="15"/>
        <v>0</v>
      </c>
      <c r="O65" s="12">
        <f t="shared" ca="1" si="16"/>
        <v>0</v>
      </c>
      <c r="P65" s="52">
        <f t="shared" ca="1" si="17"/>
        <v>0</v>
      </c>
      <c r="Q65" s="52">
        <f t="shared" ca="1" si="18"/>
        <v>0</v>
      </c>
      <c r="R65" s="5">
        <f t="shared" ca="1" si="19"/>
        <v>3.7524922614928713E-3</v>
      </c>
    </row>
    <row r="66" spans="1:18">
      <c r="A66" s="50"/>
      <c r="B66" s="50"/>
      <c r="C66" s="50"/>
      <c r="D66" s="51">
        <f t="shared" si="5"/>
        <v>0</v>
      </c>
      <c r="E66" s="51">
        <f t="shared" si="6"/>
        <v>0</v>
      </c>
      <c r="F66" s="52">
        <f t="shared" si="7"/>
        <v>0</v>
      </c>
      <c r="G66" s="52">
        <f t="shared" si="8"/>
        <v>0</v>
      </c>
      <c r="H66" s="52">
        <f t="shared" si="9"/>
        <v>0</v>
      </c>
      <c r="I66" s="52">
        <f t="shared" si="10"/>
        <v>0</v>
      </c>
      <c r="J66" s="52">
        <f t="shared" si="11"/>
        <v>0</v>
      </c>
      <c r="K66" s="52">
        <f t="shared" si="12"/>
        <v>0</v>
      </c>
      <c r="L66" s="52">
        <f t="shared" si="13"/>
        <v>0</v>
      </c>
      <c r="M66" s="52">
        <f t="shared" ca="1" si="14"/>
        <v>-3.7524922614928713E-3</v>
      </c>
      <c r="N66" s="52">
        <f t="shared" ca="1" si="15"/>
        <v>0</v>
      </c>
      <c r="O66" s="12">
        <f t="shared" ca="1" si="16"/>
        <v>0</v>
      </c>
      <c r="P66" s="52">
        <f t="shared" ca="1" si="17"/>
        <v>0</v>
      </c>
      <c r="Q66" s="52">
        <f t="shared" ca="1" si="18"/>
        <v>0</v>
      </c>
      <c r="R66" s="5">
        <f t="shared" ca="1" si="19"/>
        <v>3.7524922614928713E-3</v>
      </c>
    </row>
    <row r="67" spans="1:18">
      <c r="A67" s="50"/>
      <c r="B67" s="50"/>
      <c r="C67" s="50"/>
      <c r="D67" s="51">
        <f t="shared" si="5"/>
        <v>0</v>
      </c>
      <c r="E67" s="51">
        <f t="shared" si="6"/>
        <v>0</v>
      </c>
      <c r="F67" s="52">
        <f t="shared" si="7"/>
        <v>0</v>
      </c>
      <c r="G67" s="52">
        <f t="shared" si="8"/>
        <v>0</v>
      </c>
      <c r="H67" s="52">
        <f t="shared" si="9"/>
        <v>0</v>
      </c>
      <c r="I67" s="52">
        <f t="shared" si="10"/>
        <v>0</v>
      </c>
      <c r="J67" s="52">
        <f t="shared" si="11"/>
        <v>0</v>
      </c>
      <c r="K67" s="52">
        <f t="shared" si="12"/>
        <v>0</v>
      </c>
      <c r="L67" s="52">
        <f t="shared" si="13"/>
        <v>0</v>
      </c>
      <c r="M67" s="52">
        <f t="shared" ca="1" si="14"/>
        <v>-3.7524922614928713E-3</v>
      </c>
      <c r="N67" s="52">
        <f t="shared" ca="1" si="15"/>
        <v>0</v>
      </c>
      <c r="O67" s="12">
        <f t="shared" ca="1" si="16"/>
        <v>0</v>
      </c>
      <c r="P67" s="52">
        <f t="shared" ca="1" si="17"/>
        <v>0</v>
      </c>
      <c r="Q67" s="52">
        <f t="shared" ca="1" si="18"/>
        <v>0</v>
      </c>
      <c r="R67" s="5">
        <f t="shared" ca="1" si="19"/>
        <v>3.7524922614928713E-3</v>
      </c>
    </row>
    <row r="68" spans="1:18">
      <c r="A68" s="50"/>
      <c r="B68" s="50"/>
      <c r="C68" s="50"/>
      <c r="D68" s="51">
        <f t="shared" si="5"/>
        <v>0</v>
      </c>
      <c r="E68" s="51">
        <f t="shared" si="6"/>
        <v>0</v>
      </c>
      <c r="F68" s="52">
        <f t="shared" si="7"/>
        <v>0</v>
      </c>
      <c r="G68" s="52">
        <f t="shared" si="8"/>
        <v>0</v>
      </c>
      <c r="H68" s="52">
        <f t="shared" si="9"/>
        <v>0</v>
      </c>
      <c r="I68" s="52">
        <f t="shared" si="10"/>
        <v>0</v>
      </c>
      <c r="J68" s="52">
        <f t="shared" si="11"/>
        <v>0</v>
      </c>
      <c r="K68" s="52">
        <f t="shared" si="12"/>
        <v>0</v>
      </c>
      <c r="L68" s="52">
        <f t="shared" si="13"/>
        <v>0</v>
      </c>
      <c r="M68" s="52">
        <f t="shared" ca="1" si="14"/>
        <v>-3.7524922614928713E-3</v>
      </c>
      <c r="N68" s="52">
        <f t="shared" ca="1" si="15"/>
        <v>0</v>
      </c>
      <c r="O68" s="12">
        <f t="shared" ca="1" si="16"/>
        <v>0</v>
      </c>
      <c r="P68" s="52">
        <f t="shared" ca="1" si="17"/>
        <v>0</v>
      </c>
      <c r="Q68" s="52">
        <f t="shared" ca="1" si="18"/>
        <v>0</v>
      </c>
      <c r="R68" s="5">
        <f t="shared" ca="1" si="19"/>
        <v>3.7524922614928713E-3</v>
      </c>
    </row>
    <row r="69" spans="1:18">
      <c r="A69" s="50"/>
      <c r="B69" s="50"/>
      <c r="C69" s="50"/>
      <c r="D69" s="51">
        <f t="shared" si="5"/>
        <v>0</v>
      </c>
      <c r="E69" s="51">
        <f t="shared" si="6"/>
        <v>0</v>
      </c>
      <c r="F69" s="52">
        <f t="shared" si="7"/>
        <v>0</v>
      </c>
      <c r="G69" s="52">
        <f t="shared" si="8"/>
        <v>0</v>
      </c>
      <c r="H69" s="52">
        <f t="shared" si="9"/>
        <v>0</v>
      </c>
      <c r="I69" s="52">
        <f t="shared" si="10"/>
        <v>0</v>
      </c>
      <c r="J69" s="52">
        <f t="shared" si="11"/>
        <v>0</v>
      </c>
      <c r="K69" s="52">
        <f t="shared" si="12"/>
        <v>0</v>
      </c>
      <c r="L69" s="52">
        <f t="shared" si="13"/>
        <v>0</v>
      </c>
      <c r="M69" s="52">
        <f t="shared" ca="1" si="14"/>
        <v>-3.7524922614928713E-3</v>
      </c>
      <c r="N69" s="52">
        <f t="shared" ca="1" si="15"/>
        <v>0</v>
      </c>
      <c r="O69" s="12">
        <f t="shared" ca="1" si="16"/>
        <v>0</v>
      </c>
      <c r="P69" s="52">
        <f t="shared" ca="1" si="17"/>
        <v>0</v>
      </c>
      <c r="Q69" s="52">
        <f t="shared" ca="1" si="18"/>
        <v>0</v>
      </c>
      <c r="R69" s="5">
        <f t="shared" ca="1" si="19"/>
        <v>3.7524922614928713E-3</v>
      </c>
    </row>
    <row r="70" spans="1:18">
      <c r="A70" s="50"/>
      <c r="B70" s="50"/>
      <c r="C70" s="50"/>
      <c r="D70" s="51">
        <f t="shared" si="5"/>
        <v>0</v>
      </c>
      <c r="E70" s="51">
        <f t="shared" si="6"/>
        <v>0</v>
      </c>
      <c r="F70" s="52">
        <f t="shared" si="7"/>
        <v>0</v>
      </c>
      <c r="G70" s="52">
        <f t="shared" si="8"/>
        <v>0</v>
      </c>
      <c r="H70" s="52">
        <f t="shared" si="9"/>
        <v>0</v>
      </c>
      <c r="I70" s="52">
        <f t="shared" si="10"/>
        <v>0</v>
      </c>
      <c r="J70" s="52">
        <f t="shared" si="11"/>
        <v>0</v>
      </c>
      <c r="K70" s="52">
        <f t="shared" si="12"/>
        <v>0</v>
      </c>
      <c r="L70" s="52">
        <f t="shared" si="13"/>
        <v>0</v>
      </c>
      <c r="M70" s="52">
        <f t="shared" ca="1" si="14"/>
        <v>-3.7524922614928713E-3</v>
      </c>
      <c r="N70" s="52">
        <f t="shared" ca="1" si="15"/>
        <v>0</v>
      </c>
      <c r="O70" s="12">
        <f t="shared" ca="1" si="16"/>
        <v>0</v>
      </c>
      <c r="P70" s="52">
        <f t="shared" ca="1" si="17"/>
        <v>0</v>
      </c>
      <c r="Q70" s="52">
        <f t="shared" ca="1" si="18"/>
        <v>0</v>
      </c>
      <c r="R70" s="5">
        <f t="shared" ca="1" si="19"/>
        <v>3.7524922614928713E-3</v>
      </c>
    </row>
    <row r="71" spans="1:18">
      <c r="A71" s="50"/>
      <c r="B71" s="50"/>
      <c r="C71" s="50"/>
      <c r="D71" s="51">
        <f t="shared" si="5"/>
        <v>0</v>
      </c>
      <c r="E71" s="51">
        <f t="shared" si="6"/>
        <v>0</v>
      </c>
      <c r="F71" s="52">
        <f t="shared" si="7"/>
        <v>0</v>
      </c>
      <c r="G71" s="52">
        <f t="shared" si="8"/>
        <v>0</v>
      </c>
      <c r="H71" s="52">
        <f t="shared" si="9"/>
        <v>0</v>
      </c>
      <c r="I71" s="52">
        <f t="shared" si="10"/>
        <v>0</v>
      </c>
      <c r="J71" s="52">
        <f t="shared" si="11"/>
        <v>0</v>
      </c>
      <c r="K71" s="52">
        <f t="shared" si="12"/>
        <v>0</v>
      </c>
      <c r="L71" s="52">
        <f t="shared" si="13"/>
        <v>0</v>
      </c>
      <c r="M71" s="52">
        <f t="shared" ca="1" si="14"/>
        <v>-3.7524922614928713E-3</v>
      </c>
      <c r="N71" s="52">
        <f t="shared" ca="1" si="15"/>
        <v>0</v>
      </c>
      <c r="O71" s="12">
        <f t="shared" ca="1" si="16"/>
        <v>0</v>
      </c>
      <c r="P71" s="52">
        <f t="shared" ca="1" si="17"/>
        <v>0</v>
      </c>
      <c r="Q71" s="52">
        <f t="shared" ca="1" si="18"/>
        <v>0</v>
      </c>
      <c r="R71" s="5">
        <f t="shared" ca="1" si="19"/>
        <v>3.7524922614928713E-3</v>
      </c>
    </row>
    <row r="72" spans="1:18">
      <c r="A72" s="50"/>
      <c r="B72" s="50"/>
      <c r="C72" s="50"/>
      <c r="D72" s="51">
        <f t="shared" si="5"/>
        <v>0</v>
      </c>
      <c r="E72" s="51">
        <f t="shared" si="6"/>
        <v>0</v>
      </c>
      <c r="F72" s="52">
        <f t="shared" si="7"/>
        <v>0</v>
      </c>
      <c r="G72" s="52">
        <f t="shared" si="8"/>
        <v>0</v>
      </c>
      <c r="H72" s="52">
        <f t="shared" si="9"/>
        <v>0</v>
      </c>
      <c r="I72" s="52">
        <f t="shared" si="10"/>
        <v>0</v>
      </c>
      <c r="J72" s="52">
        <f t="shared" si="11"/>
        <v>0</v>
      </c>
      <c r="K72" s="52">
        <f t="shared" si="12"/>
        <v>0</v>
      </c>
      <c r="L72" s="52">
        <f t="shared" si="13"/>
        <v>0</v>
      </c>
      <c r="M72" s="52">
        <f t="shared" ca="1" si="14"/>
        <v>-3.7524922614928713E-3</v>
      </c>
      <c r="N72" s="52">
        <f t="shared" ca="1" si="15"/>
        <v>0</v>
      </c>
      <c r="O72" s="12">
        <f t="shared" ca="1" si="16"/>
        <v>0</v>
      </c>
      <c r="P72" s="52">
        <f t="shared" ca="1" si="17"/>
        <v>0</v>
      </c>
      <c r="Q72" s="52">
        <f t="shared" ca="1" si="18"/>
        <v>0</v>
      </c>
      <c r="R72" s="5">
        <f t="shared" ca="1" si="19"/>
        <v>3.7524922614928713E-3</v>
      </c>
    </row>
    <row r="73" spans="1:18">
      <c r="A73" s="50"/>
      <c r="B73" s="50"/>
      <c r="C73" s="50"/>
      <c r="D73" s="51">
        <f t="shared" si="5"/>
        <v>0</v>
      </c>
      <c r="E73" s="51">
        <f t="shared" si="6"/>
        <v>0</v>
      </c>
      <c r="F73" s="52">
        <f t="shared" si="7"/>
        <v>0</v>
      </c>
      <c r="G73" s="52">
        <f t="shared" si="8"/>
        <v>0</v>
      </c>
      <c r="H73" s="52">
        <f t="shared" si="9"/>
        <v>0</v>
      </c>
      <c r="I73" s="52">
        <f t="shared" si="10"/>
        <v>0</v>
      </c>
      <c r="J73" s="52">
        <f t="shared" si="11"/>
        <v>0</v>
      </c>
      <c r="K73" s="52">
        <f t="shared" si="12"/>
        <v>0</v>
      </c>
      <c r="L73" s="52">
        <f t="shared" si="13"/>
        <v>0</v>
      </c>
      <c r="M73" s="52">
        <f t="shared" ca="1" si="14"/>
        <v>-3.7524922614928713E-3</v>
      </c>
      <c r="N73" s="52">
        <f t="shared" ca="1" si="15"/>
        <v>0</v>
      </c>
      <c r="O73" s="12">
        <f t="shared" ca="1" si="16"/>
        <v>0</v>
      </c>
      <c r="P73" s="52">
        <f t="shared" ca="1" si="17"/>
        <v>0</v>
      </c>
      <c r="Q73" s="52">
        <f t="shared" ca="1" si="18"/>
        <v>0</v>
      </c>
      <c r="R73" s="5">
        <f t="shared" ca="1" si="19"/>
        <v>3.7524922614928713E-3</v>
      </c>
    </row>
    <row r="74" spans="1:18">
      <c r="A74" s="50"/>
      <c r="B74" s="50"/>
      <c r="C74" s="50"/>
      <c r="D74" s="51">
        <f t="shared" si="5"/>
        <v>0</v>
      </c>
      <c r="E74" s="51">
        <f t="shared" si="6"/>
        <v>0</v>
      </c>
      <c r="F74" s="52">
        <f t="shared" si="7"/>
        <v>0</v>
      </c>
      <c r="G74" s="52">
        <f t="shared" si="8"/>
        <v>0</v>
      </c>
      <c r="H74" s="52">
        <f t="shared" si="9"/>
        <v>0</v>
      </c>
      <c r="I74" s="52">
        <f t="shared" si="10"/>
        <v>0</v>
      </c>
      <c r="J74" s="52">
        <f t="shared" si="11"/>
        <v>0</v>
      </c>
      <c r="K74" s="52">
        <f t="shared" si="12"/>
        <v>0</v>
      </c>
      <c r="L74" s="52">
        <f t="shared" si="13"/>
        <v>0</v>
      </c>
      <c r="M74" s="52">
        <f t="shared" ca="1" si="14"/>
        <v>-3.7524922614928713E-3</v>
      </c>
      <c r="N74" s="52">
        <f t="shared" ca="1" si="15"/>
        <v>0</v>
      </c>
      <c r="O74" s="12">
        <f t="shared" ca="1" si="16"/>
        <v>0</v>
      </c>
      <c r="P74" s="52">
        <f t="shared" ca="1" si="17"/>
        <v>0</v>
      </c>
      <c r="Q74" s="52">
        <f t="shared" ca="1" si="18"/>
        <v>0</v>
      </c>
      <c r="R74" s="5">
        <f t="shared" ca="1" si="19"/>
        <v>3.7524922614928713E-3</v>
      </c>
    </row>
    <row r="75" spans="1:18">
      <c r="A75" s="50"/>
      <c r="B75" s="50"/>
      <c r="C75" s="50"/>
      <c r="D75" s="51">
        <f t="shared" si="5"/>
        <v>0</v>
      </c>
      <c r="E75" s="51">
        <f t="shared" si="6"/>
        <v>0</v>
      </c>
      <c r="F75" s="52">
        <f t="shared" si="7"/>
        <v>0</v>
      </c>
      <c r="G75" s="52">
        <f t="shared" si="8"/>
        <v>0</v>
      </c>
      <c r="H75" s="52">
        <f t="shared" si="9"/>
        <v>0</v>
      </c>
      <c r="I75" s="52">
        <f t="shared" si="10"/>
        <v>0</v>
      </c>
      <c r="J75" s="52">
        <f t="shared" si="11"/>
        <v>0</v>
      </c>
      <c r="K75" s="52">
        <f t="shared" si="12"/>
        <v>0</v>
      </c>
      <c r="L75" s="52">
        <f t="shared" si="13"/>
        <v>0</v>
      </c>
      <c r="M75" s="52">
        <f t="shared" ca="1" si="14"/>
        <v>-3.7524922614928713E-3</v>
      </c>
      <c r="N75" s="52">
        <f t="shared" ca="1" si="15"/>
        <v>0</v>
      </c>
      <c r="O75" s="12">
        <f t="shared" ca="1" si="16"/>
        <v>0</v>
      </c>
      <c r="P75" s="52">
        <f t="shared" ca="1" si="17"/>
        <v>0</v>
      </c>
      <c r="Q75" s="52">
        <f t="shared" ca="1" si="18"/>
        <v>0</v>
      </c>
      <c r="R75" s="5">
        <f t="shared" ca="1" si="19"/>
        <v>3.7524922614928713E-3</v>
      </c>
    </row>
    <row r="76" spans="1:18">
      <c r="A76" s="50"/>
      <c r="B76" s="50"/>
      <c r="C76" s="50"/>
      <c r="D76" s="51">
        <f t="shared" si="5"/>
        <v>0</v>
      </c>
      <c r="E76" s="51">
        <f t="shared" si="6"/>
        <v>0</v>
      </c>
      <c r="F76" s="52">
        <f t="shared" si="7"/>
        <v>0</v>
      </c>
      <c r="G76" s="52">
        <f t="shared" si="8"/>
        <v>0</v>
      </c>
      <c r="H76" s="52">
        <f t="shared" si="9"/>
        <v>0</v>
      </c>
      <c r="I76" s="52">
        <f t="shared" si="10"/>
        <v>0</v>
      </c>
      <c r="J76" s="52">
        <f t="shared" si="11"/>
        <v>0</v>
      </c>
      <c r="K76" s="52">
        <f t="shared" si="12"/>
        <v>0</v>
      </c>
      <c r="L76" s="52">
        <f t="shared" si="13"/>
        <v>0</v>
      </c>
      <c r="M76" s="52">
        <f t="shared" ca="1" si="14"/>
        <v>-3.7524922614928713E-3</v>
      </c>
      <c r="N76" s="52">
        <f t="shared" ca="1" si="15"/>
        <v>0</v>
      </c>
      <c r="O76" s="12">
        <f t="shared" ca="1" si="16"/>
        <v>0</v>
      </c>
      <c r="P76" s="52">
        <f t="shared" ca="1" si="17"/>
        <v>0</v>
      </c>
      <c r="Q76" s="52">
        <f t="shared" ca="1" si="18"/>
        <v>0</v>
      </c>
      <c r="R76" s="5">
        <f t="shared" ca="1" si="19"/>
        <v>3.7524922614928713E-3</v>
      </c>
    </row>
    <row r="77" spans="1:18">
      <c r="A77" s="50"/>
      <c r="B77" s="50"/>
      <c r="C77" s="50"/>
      <c r="D77" s="51">
        <f t="shared" si="5"/>
        <v>0</v>
      </c>
      <c r="E77" s="51">
        <f t="shared" si="6"/>
        <v>0</v>
      </c>
      <c r="F77" s="52">
        <f t="shared" si="7"/>
        <v>0</v>
      </c>
      <c r="G77" s="52">
        <f t="shared" si="8"/>
        <v>0</v>
      </c>
      <c r="H77" s="52">
        <f t="shared" si="9"/>
        <v>0</v>
      </c>
      <c r="I77" s="52">
        <f t="shared" si="10"/>
        <v>0</v>
      </c>
      <c r="J77" s="52">
        <f t="shared" si="11"/>
        <v>0</v>
      </c>
      <c r="K77" s="52">
        <f t="shared" si="12"/>
        <v>0</v>
      </c>
      <c r="L77" s="52">
        <f t="shared" si="13"/>
        <v>0</v>
      </c>
      <c r="M77" s="52">
        <f t="shared" ca="1" si="14"/>
        <v>-3.7524922614928713E-3</v>
      </c>
      <c r="N77" s="52">
        <f t="shared" ca="1" si="15"/>
        <v>0</v>
      </c>
      <c r="O77" s="12">
        <f t="shared" ca="1" si="16"/>
        <v>0</v>
      </c>
      <c r="P77" s="52">
        <f t="shared" ca="1" si="17"/>
        <v>0</v>
      </c>
      <c r="Q77" s="52">
        <f t="shared" ca="1" si="18"/>
        <v>0</v>
      </c>
      <c r="R77" s="5">
        <f t="shared" ca="1" si="19"/>
        <v>3.7524922614928713E-3</v>
      </c>
    </row>
    <row r="78" spans="1:18">
      <c r="A78" s="50"/>
      <c r="B78" s="50"/>
      <c r="C78" s="50"/>
      <c r="D78" s="51">
        <f t="shared" si="5"/>
        <v>0</v>
      </c>
      <c r="E78" s="51">
        <f t="shared" si="6"/>
        <v>0</v>
      </c>
      <c r="F78" s="52">
        <f t="shared" si="7"/>
        <v>0</v>
      </c>
      <c r="G78" s="52">
        <f t="shared" si="8"/>
        <v>0</v>
      </c>
      <c r="H78" s="52">
        <f t="shared" si="9"/>
        <v>0</v>
      </c>
      <c r="I78" s="52">
        <f t="shared" si="10"/>
        <v>0</v>
      </c>
      <c r="J78" s="52">
        <f t="shared" si="11"/>
        <v>0</v>
      </c>
      <c r="K78" s="52">
        <f t="shared" si="12"/>
        <v>0</v>
      </c>
      <c r="L78" s="52">
        <f t="shared" si="13"/>
        <v>0</v>
      </c>
      <c r="M78" s="52">
        <f t="shared" ca="1" si="14"/>
        <v>-3.7524922614928713E-3</v>
      </c>
      <c r="N78" s="52">
        <f t="shared" ca="1" si="15"/>
        <v>0</v>
      </c>
      <c r="O78" s="12">
        <f t="shared" ca="1" si="16"/>
        <v>0</v>
      </c>
      <c r="P78" s="52">
        <f t="shared" ca="1" si="17"/>
        <v>0</v>
      </c>
      <c r="Q78" s="52">
        <f t="shared" ca="1" si="18"/>
        <v>0</v>
      </c>
      <c r="R78" s="5">
        <f t="shared" ca="1" si="19"/>
        <v>3.7524922614928713E-3</v>
      </c>
    </row>
    <row r="79" spans="1:18">
      <c r="A79" s="50"/>
      <c r="B79" s="50"/>
      <c r="C79" s="50"/>
      <c r="D79" s="51">
        <f t="shared" si="5"/>
        <v>0</v>
      </c>
      <c r="E79" s="51">
        <f t="shared" si="6"/>
        <v>0</v>
      </c>
      <c r="F79" s="52">
        <f t="shared" si="7"/>
        <v>0</v>
      </c>
      <c r="G79" s="52">
        <f t="shared" si="8"/>
        <v>0</v>
      </c>
      <c r="H79" s="52">
        <f t="shared" si="9"/>
        <v>0</v>
      </c>
      <c r="I79" s="52">
        <f t="shared" si="10"/>
        <v>0</v>
      </c>
      <c r="J79" s="52">
        <f t="shared" si="11"/>
        <v>0</v>
      </c>
      <c r="K79" s="52">
        <f t="shared" si="12"/>
        <v>0</v>
      </c>
      <c r="L79" s="52">
        <f t="shared" si="13"/>
        <v>0</v>
      </c>
      <c r="M79" s="52">
        <f t="shared" ca="1" si="14"/>
        <v>-3.7524922614928713E-3</v>
      </c>
      <c r="N79" s="52">
        <f t="shared" ca="1" si="15"/>
        <v>0</v>
      </c>
      <c r="O79" s="12">
        <f t="shared" ca="1" si="16"/>
        <v>0</v>
      </c>
      <c r="P79" s="52">
        <f t="shared" ca="1" si="17"/>
        <v>0</v>
      </c>
      <c r="Q79" s="52">
        <f t="shared" ca="1" si="18"/>
        <v>0</v>
      </c>
      <c r="R79" s="5">
        <f t="shared" ca="1" si="19"/>
        <v>3.7524922614928713E-3</v>
      </c>
    </row>
    <row r="80" spans="1:18">
      <c r="A80" s="50"/>
      <c r="B80" s="50"/>
      <c r="C80" s="50"/>
      <c r="D80" s="51">
        <f t="shared" si="5"/>
        <v>0</v>
      </c>
      <c r="E80" s="51">
        <f t="shared" si="6"/>
        <v>0</v>
      </c>
      <c r="F80" s="52">
        <f t="shared" si="7"/>
        <v>0</v>
      </c>
      <c r="G80" s="52">
        <f t="shared" si="8"/>
        <v>0</v>
      </c>
      <c r="H80" s="52">
        <f t="shared" si="9"/>
        <v>0</v>
      </c>
      <c r="I80" s="52">
        <f t="shared" si="10"/>
        <v>0</v>
      </c>
      <c r="J80" s="52">
        <f t="shared" si="11"/>
        <v>0</v>
      </c>
      <c r="K80" s="52">
        <f t="shared" si="12"/>
        <v>0</v>
      </c>
      <c r="L80" s="52">
        <f t="shared" si="13"/>
        <v>0</v>
      </c>
      <c r="M80" s="52">
        <f t="shared" ca="1" si="14"/>
        <v>-3.7524922614928713E-3</v>
      </c>
      <c r="N80" s="52">
        <f t="shared" ca="1" si="15"/>
        <v>0</v>
      </c>
      <c r="O80" s="12">
        <f t="shared" ca="1" si="16"/>
        <v>0</v>
      </c>
      <c r="P80" s="52">
        <f t="shared" ca="1" si="17"/>
        <v>0</v>
      </c>
      <c r="Q80" s="52">
        <f t="shared" ca="1" si="18"/>
        <v>0</v>
      </c>
      <c r="R80" s="5">
        <f t="shared" ca="1" si="19"/>
        <v>3.7524922614928713E-3</v>
      </c>
    </row>
    <row r="81" spans="1:18">
      <c r="A81" s="50"/>
      <c r="B81" s="50"/>
      <c r="C81" s="50"/>
      <c r="D81" s="51">
        <f t="shared" si="5"/>
        <v>0</v>
      </c>
      <c r="E81" s="51">
        <f t="shared" si="6"/>
        <v>0</v>
      </c>
      <c r="F81" s="52">
        <f t="shared" si="7"/>
        <v>0</v>
      </c>
      <c r="G81" s="52">
        <f t="shared" si="8"/>
        <v>0</v>
      </c>
      <c r="H81" s="52">
        <f t="shared" si="9"/>
        <v>0</v>
      </c>
      <c r="I81" s="52">
        <f t="shared" si="10"/>
        <v>0</v>
      </c>
      <c r="J81" s="52">
        <f t="shared" si="11"/>
        <v>0</v>
      </c>
      <c r="K81" s="52">
        <f t="shared" si="12"/>
        <v>0</v>
      </c>
      <c r="L81" s="52">
        <f t="shared" si="13"/>
        <v>0</v>
      </c>
      <c r="M81" s="52">
        <f t="shared" ca="1" si="14"/>
        <v>-3.7524922614928713E-3</v>
      </c>
      <c r="N81" s="52">
        <f t="shared" ca="1" si="15"/>
        <v>0</v>
      </c>
      <c r="O81" s="12">
        <f t="shared" ca="1" si="16"/>
        <v>0</v>
      </c>
      <c r="P81" s="52">
        <f t="shared" ca="1" si="17"/>
        <v>0</v>
      </c>
      <c r="Q81" s="52">
        <f t="shared" ca="1" si="18"/>
        <v>0</v>
      </c>
      <c r="R81" s="5">
        <f t="shared" ca="1" si="19"/>
        <v>3.7524922614928713E-3</v>
      </c>
    </row>
    <row r="82" spans="1:18">
      <c r="A82" s="50"/>
      <c r="B82" s="50"/>
      <c r="C82" s="50"/>
      <c r="D82" s="51">
        <f t="shared" si="5"/>
        <v>0</v>
      </c>
      <c r="E82" s="51">
        <f t="shared" si="6"/>
        <v>0</v>
      </c>
      <c r="F82" s="52">
        <f t="shared" si="7"/>
        <v>0</v>
      </c>
      <c r="G82" s="52">
        <f t="shared" si="8"/>
        <v>0</v>
      </c>
      <c r="H82" s="52">
        <f t="shared" si="9"/>
        <v>0</v>
      </c>
      <c r="I82" s="52">
        <f t="shared" si="10"/>
        <v>0</v>
      </c>
      <c r="J82" s="52">
        <f t="shared" si="11"/>
        <v>0</v>
      </c>
      <c r="K82" s="52">
        <f t="shared" si="12"/>
        <v>0</v>
      </c>
      <c r="L82" s="52">
        <f t="shared" si="13"/>
        <v>0</v>
      </c>
      <c r="M82" s="52">
        <f t="shared" ca="1" si="14"/>
        <v>-3.7524922614928713E-3</v>
      </c>
      <c r="N82" s="52">
        <f t="shared" ca="1" si="15"/>
        <v>0</v>
      </c>
      <c r="O82" s="12">
        <f t="shared" ca="1" si="16"/>
        <v>0</v>
      </c>
      <c r="P82" s="52">
        <f t="shared" ca="1" si="17"/>
        <v>0</v>
      </c>
      <c r="Q82" s="52">
        <f t="shared" ca="1" si="18"/>
        <v>0</v>
      </c>
      <c r="R82" s="5">
        <f t="shared" ca="1" si="19"/>
        <v>3.7524922614928713E-3</v>
      </c>
    </row>
    <row r="83" spans="1:18">
      <c r="A83" s="50"/>
      <c r="B83" s="50"/>
      <c r="C83" s="50"/>
      <c r="D83" s="51">
        <f t="shared" si="5"/>
        <v>0</v>
      </c>
      <c r="E83" s="51">
        <f t="shared" si="6"/>
        <v>0</v>
      </c>
      <c r="F83" s="52">
        <f t="shared" si="7"/>
        <v>0</v>
      </c>
      <c r="G83" s="52">
        <f t="shared" si="8"/>
        <v>0</v>
      </c>
      <c r="H83" s="52">
        <f t="shared" si="9"/>
        <v>0</v>
      </c>
      <c r="I83" s="52">
        <f t="shared" si="10"/>
        <v>0</v>
      </c>
      <c r="J83" s="52">
        <f t="shared" si="11"/>
        <v>0</v>
      </c>
      <c r="K83" s="52">
        <f t="shared" si="12"/>
        <v>0</v>
      </c>
      <c r="L83" s="52">
        <f t="shared" si="13"/>
        <v>0</v>
      </c>
      <c r="M83" s="52">
        <f t="shared" ca="1" si="14"/>
        <v>-3.7524922614928713E-3</v>
      </c>
      <c r="N83" s="52">
        <f t="shared" ca="1" si="15"/>
        <v>0</v>
      </c>
      <c r="O83" s="12">
        <f t="shared" ca="1" si="16"/>
        <v>0</v>
      </c>
      <c r="P83" s="52">
        <f t="shared" ca="1" si="17"/>
        <v>0</v>
      </c>
      <c r="Q83" s="52">
        <f t="shared" ca="1" si="18"/>
        <v>0</v>
      </c>
      <c r="R83" s="5">
        <f t="shared" ca="1" si="19"/>
        <v>3.7524922614928713E-3</v>
      </c>
    </row>
    <row r="84" spans="1:18">
      <c r="A84" s="50"/>
      <c r="B84" s="50"/>
      <c r="C84" s="50"/>
      <c r="D84" s="51">
        <f t="shared" si="5"/>
        <v>0</v>
      </c>
      <c r="E84" s="51">
        <f t="shared" si="6"/>
        <v>0</v>
      </c>
      <c r="F84" s="52">
        <f t="shared" si="7"/>
        <v>0</v>
      </c>
      <c r="G84" s="52">
        <f t="shared" si="8"/>
        <v>0</v>
      </c>
      <c r="H84" s="52">
        <f t="shared" si="9"/>
        <v>0</v>
      </c>
      <c r="I84" s="52">
        <f t="shared" si="10"/>
        <v>0</v>
      </c>
      <c r="J84" s="52">
        <f t="shared" si="11"/>
        <v>0</v>
      </c>
      <c r="K84" s="52">
        <f t="shared" si="12"/>
        <v>0</v>
      </c>
      <c r="L84" s="52">
        <f t="shared" si="13"/>
        <v>0</v>
      </c>
      <c r="M84" s="52">
        <f t="shared" ca="1" si="14"/>
        <v>-3.7524922614928713E-3</v>
      </c>
      <c r="N84" s="52">
        <f t="shared" ca="1" si="15"/>
        <v>0</v>
      </c>
      <c r="O84" s="12">
        <f t="shared" ca="1" si="16"/>
        <v>0</v>
      </c>
      <c r="P84" s="52">
        <f t="shared" ca="1" si="17"/>
        <v>0</v>
      </c>
      <c r="Q84" s="52">
        <f t="shared" ca="1" si="18"/>
        <v>0</v>
      </c>
      <c r="R84" s="5">
        <f t="shared" ca="1" si="19"/>
        <v>3.7524922614928713E-3</v>
      </c>
    </row>
    <row r="85" spans="1:18">
      <c r="A85" s="50"/>
      <c r="B85" s="50"/>
      <c r="C85" s="50"/>
      <c r="D85" s="51">
        <f t="shared" ref="D85:D148" si="20">A85/A$18</f>
        <v>0</v>
      </c>
      <c r="E85" s="51">
        <f t="shared" ref="E85:E148" si="21">B85/B$18</f>
        <v>0</v>
      </c>
      <c r="F85" s="52">
        <f t="shared" ref="F85:F148" si="22">$C85*D85</f>
        <v>0</v>
      </c>
      <c r="G85" s="52">
        <f t="shared" ref="G85:G148" si="23">$C85*E85</f>
        <v>0</v>
      </c>
      <c r="H85" s="52">
        <f t="shared" ref="H85:H148" si="24">C85*D85*D85</f>
        <v>0</v>
      </c>
      <c r="I85" s="52">
        <f t="shared" ref="I85:I148" si="25">C85*D85*D85*D85</f>
        <v>0</v>
      </c>
      <c r="J85" s="52">
        <f t="shared" ref="J85:J148" si="26">C85*D85*D85*D85*D85</f>
        <v>0</v>
      </c>
      <c r="K85" s="52">
        <f t="shared" ref="K85:K148" si="27">C85*E85*D85</f>
        <v>0</v>
      </c>
      <c r="L85" s="52">
        <f t="shared" ref="L85:L148" si="28">C85*E85*D85*D85</f>
        <v>0</v>
      </c>
      <c r="M85" s="52">
        <f t="shared" ref="M85:M148" ca="1" si="29">+E$4+E$5*D85+E$6*D85^2</f>
        <v>-3.7524922614928713E-3</v>
      </c>
      <c r="N85" s="52">
        <f t="shared" ref="N85:N148" ca="1" si="30">C85*(M85-E85)^2</f>
        <v>0</v>
      </c>
      <c r="O85" s="12">
        <f t="shared" ref="O85:O148" ca="1" si="31">(C85*O$1-O$2*F85+O$3*H85)^2</f>
        <v>0</v>
      </c>
      <c r="P85" s="52">
        <f t="shared" ref="P85:P148" ca="1" si="32">(-C85*O$2+O$4*F85-O$5*H85)^2</f>
        <v>0</v>
      </c>
      <c r="Q85" s="52">
        <f t="shared" ref="Q85:Q148" ca="1" si="33">+(C85*O$3-F85*O$5+H85*O$6)^2</f>
        <v>0</v>
      </c>
      <c r="R85" s="5">
        <f t="shared" ref="R85:R148" ca="1" si="34">+E85-M85</f>
        <v>3.7524922614928713E-3</v>
      </c>
    </row>
    <row r="86" spans="1:18">
      <c r="A86" s="50"/>
      <c r="B86" s="50"/>
      <c r="C86" s="50"/>
      <c r="D86" s="51">
        <f t="shared" si="20"/>
        <v>0</v>
      </c>
      <c r="E86" s="51">
        <f t="shared" si="21"/>
        <v>0</v>
      </c>
      <c r="F86" s="52">
        <f t="shared" si="22"/>
        <v>0</v>
      </c>
      <c r="G86" s="52">
        <f t="shared" si="23"/>
        <v>0</v>
      </c>
      <c r="H86" s="52">
        <f t="shared" si="24"/>
        <v>0</v>
      </c>
      <c r="I86" s="52">
        <f t="shared" si="25"/>
        <v>0</v>
      </c>
      <c r="J86" s="52">
        <f t="shared" si="26"/>
        <v>0</v>
      </c>
      <c r="K86" s="52">
        <f t="shared" si="27"/>
        <v>0</v>
      </c>
      <c r="L86" s="52">
        <f t="shared" si="28"/>
        <v>0</v>
      </c>
      <c r="M86" s="52">
        <f t="shared" ca="1" si="29"/>
        <v>-3.7524922614928713E-3</v>
      </c>
      <c r="N86" s="52">
        <f t="shared" ca="1" si="30"/>
        <v>0</v>
      </c>
      <c r="O86" s="12">
        <f t="shared" ca="1" si="31"/>
        <v>0</v>
      </c>
      <c r="P86" s="52">
        <f t="shared" ca="1" si="32"/>
        <v>0</v>
      </c>
      <c r="Q86" s="52">
        <f t="shared" ca="1" si="33"/>
        <v>0</v>
      </c>
      <c r="R86" s="5">
        <f t="shared" ca="1" si="34"/>
        <v>3.7524922614928713E-3</v>
      </c>
    </row>
    <row r="87" spans="1:18">
      <c r="A87" s="50"/>
      <c r="B87" s="50"/>
      <c r="C87" s="50"/>
      <c r="D87" s="51">
        <f t="shared" si="20"/>
        <v>0</v>
      </c>
      <c r="E87" s="51">
        <f t="shared" si="21"/>
        <v>0</v>
      </c>
      <c r="F87" s="52">
        <f t="shared" si="22"/>
        <v>0</v>
      </c>
      <c r="G87" s="52">
        <f t="shared" si="23"/>
        <v>0</v>
      </c>
      <c r="H87" s="52">
        <f t="shared" si="24"/>
        <v>0</v>
      </c>
      <c r="I87" s="52">
        <f t="shared" si="25"/>
        <v>0</v>
      </c>
      <c r="J87" s="52">
        <f t="shared" si="26"/>
        <v>0</v>
      </c>
      <c r="K87" s="52">
        <f t="shared" si="27"/>
        <v>0</v>
      </c>
      <c r="L87" s="52">
        <f t="shared" si="28"/>
        <v>0</v>
      </c>
      <c r="M87" s="52">
        <f t="shared" ca="1" si="29"/>
        <v>-3.7524922614928713E-3</v>
      </c>
      <c r="N87" s="52">
        <f t="shared" ca="1" si="30"/>
        <v>0</v>
      </c>
      <c r="O87" s="12">
        <f t="shared" ca="1" si="31"/>
        <v>0</v>
      </c>
      <c r="P87" s="52">
        <f t="shared" ca="1" si="32"/>
        <v>0</v>
      </c>
      <c r="Q87" s="52">
        <f t="shared" ca="1" si="33"/>
        <v>0</v>
      </c>
      <c r="R87" s="5">
        <f t="shared" ca="1" si="34"/>
        <v>3.7524922614928713E-3</v>
      </c>
    </row>
    <row r="88" spans="1:18">
      <c r="A88" s="50"/>
      <c r="B88" s="50"/>
      <c r="C88" s="50"/>
      <c r="D88" s="51">
        <f t="shared" si="20"/>
        <v>0</v>
      </c>
      <c r="E88" s="51">
        <f t="shared" si="21"/>
        <v>0</v>
      </c>
      <c r="F88" s="52">
        <f t="shared" si="22"/>
        <v>0</v>
      </c>
      <c r="G88" s="52">
        <f t="shared" si="23"/>
        <v>0</v>
      </c>
      <c r="H88" s="52">
        <f t="shared" si="24"/>
        <v>0</v>
      </c>
      <c r="I88" s="52">
        <f t="shared" si="25"/>
        <v>0</v>
      </c>
      <c r="J88" s="52">
        <f t="shared" si="26"/>
        <v>0</v>
      </c>
      <c r="K88" s="52">
        <f t="shared" si="27"/>
        <v>0</v>
      </c>
      <c r="L88" s="52">
        <f t="shared" si="28"/>
        <v>0</v>
      </c>
      <c r="M88" s="52">
        <f t="shared" ca="1" si="29"/>
        <v>-3.7524922614928713E-3</v>
      </c>
      <c r="N88" s="52">
        <f t="shared" ca="1" si="30"/>
        <v>0</v>
      </c>
      <c r="O88" s="12">
        <f t="shared" ca="1" si="31"/>
        <v>0</v>
      </c>
      <c r="P88" s="52">
        <f t="shared" ca="1" si="32"/>
        <v>0</v>
      </c>
      <c r="Q88" s="52">
        <f t="shared" ca="1" si="33"/>
        <v>0</v>
      </c>
      <c r="R88" s="5">
        <f t="shared" ca="1" si="34"/>
        <v>3.7524922614928713E-3</v>
      </c>
    </row>
    <row r="89" spans="1:18">
      <c r="A89" s="50"/>
      <c r="B89" s="50"/>
      <c r="C89" s="50"/>
      <c r="D89" s="51">
        <f t="shared" si="20"/>
        <v>0</v>
      </c>
      <c r="E89" s="51">
        <f t="shared" si="21"/>
        <v>0</v>
      </c>
      <c r="F89" s="52">
        <f t="shared" si="22"/>
        <v>0</v>
      </c>
      <c r="G89" s="52">
        <f t="shared" si="23"/>
        <v>0</v>
      </c>
      <c r="H89" s="52">
        <f t="shared" si="24"/>
        <v>0</v>
      </c>
      <c r="I89" s="52">
        <f t="shared" si="25"/>
        <v>0</v>
      </c>
      <c r="J89" s="52">
        <f t="shared" si="26"/>
        <v>0</v>
      </c>
      <c r="K89" s="52">
        <f t="shared" si="27"/>
        <v>0</v>
      </c>
      <c r="L89" s="52">
        <f t="shared" si="28"/>
        <v>0</v>
      </c>
      <c r="M89" s="52">
        <f t="shared" ca="1" si="29"/>
        <v>-3.7524922614928713E-3</v>
      </c>
      <c r="N89" s="52">
        <f t="shared" ca="1" si="30"/>
        <v>0</v>
      </c>
      <c r="O89" s="12">
        <f t="shared" ca="1" si="31"/>
        <v>0</v>
      </c>
      <c r="P89" s="52">
        <f t="shared" ca="1" si="32"/>
        <v>0</v>
      </c>
      <c r="Q89" s="52">
        <f t="shared" ca="1" si="33"/>
        <v>0</v>
      </c>
      <c r="R89" s="5">
        <f t="shared" ca="1" si="34"/>
        <v>3.7524922614928713E-3</v>
      </c>
    </row>
    <row r="90" spans="1:18">
      <c r="A90" s="50"/>
      <c r="B90" s="50"/>
      <c r="C90" s="50"/>
      <c r="D90" s="51">
        <f t="shared" si="20"/>
        <v>0</v>
      </c>
      <c r="E90" s="51">
        <f t="shared" si="21"/>
        <v>0</v>
      </c>
      <c r="F90" s="52">
        <f t="shared" si="22"/>
        <v>0</v>
      </c>
      <c r="G90" s="52">
        <f t="shared" si="23"/>
        <v>0</v>
      </c>
      <c r="H90" s="52">
        <f t="shared" si="24"/>
        <v>0</v>
      </c>
      <c r="I90" s="52">
        <f t="shared" si="25"/>
        <v>0</v>
      </c>
      <c r="J90" s="52">
        <f t="shared" si="26"/>
        <v>0</v>
      </c>
      <c r="K90" s="52">
        <f t="shared" si="27"/>
        <v>0</v>
      </c>
      <c r="L90" s="52">
        <f t="shared" si="28"/>
        <v>0</v>
      </c>
      <c r="M90" s="52">
        <f t="shared" ca="1" si="29"/>
        <v>-3.7524922614928713E-3</v>
      </c>
      <c r="N90" s="52">
        <f t="shared" ca="1" si="30"/>
        <v>0</v>
      </c>
      <c r="O90" s="12">
        <f t="shared" ca="1" si="31"/>
        <v>0</v>
      </c>
      <c r="P90" s="52">
        <f t="shared" ca="1" si="32"/>
        <v>0</v>
      </c>
      <c r="Q90" s="52">
        <f t="shared" ca="1" si="33"/>
        <v>0</v>
      </c>
      <c r="R90" s="5">
        <f t="shared" ca="1" si="34"/>
        <v>3.7524922614928713E-3</v>
      </c>
    </row>
    <row r="91" spans="1:18">
      <c r="A91" s="50"/>
      <c r="B91" s="50"/>
      <c r="C91" s="50"/>
      <c r="D91" s="51">
        <f t="shared" si="20"/>
        <v>0</v>
      </c>
      <c r="E91" s="51">
        <f t="shared" si="21"/>
        <v>0</v>
      </c>
      <c r="F91" s="52">
        <f t="shared" si="22"/>
        <v>0</v>
      </c>
      <c r="G91" s="52">
        <f t="shared" si="23"/>
        <v>0</v>
      </c>
      <c r="H91" s="52">
        <f t="shared" si="24"/>
        <v>0</v>
      </c>
      <c r="I91" s="52">
        <f t="shared" si="25"/>
        <v>0</v>
      </c>
      <c r="J91" s="52">
        <f t="shared" si="26"/>
        <v>0</v>
      </c>
      <c r="K91" s="52">
        <f t="shared" si="27"/>
        <v>0</v>
      </c>
      <c r="L91" s="52">
        <f t="shared" si="28"/>
        <v>0</v>
      </c>
      <c r="M91" s="52">
        <f t="shared" ca="1" si="29"/>
        <v>-3.7524922614928713E-3</v>
      </c>
      <c r="N91" s="52">
        <f t="shared" ca="1" si="30"/>
        <v>0</v>
      </c>
      <c r="O91" s="12">
        <f t="shared" ca="1" si="31"/>
        <v>0</v>
      </c>
      <c r="P91" s="52">
        <f t="shared" ca="1" si="32"/>
        <v>0</v>
      </c>
      <c r="Q91" s="52">
        <f t="shared" ca="1" si="33"/>
        <v>0</v>
      </c>
      <c r="R91" s="5">
        <f t="shared" ca="1" si="34"/>
        <v>3.7524922614928713E-3</v>
      </c>
    </row>
    <row r="92" spans="1:18">
      <c r="A92" s="50"/>
      <c r="B92" s="50"/>
      <c r="C92" s="50"/>
      <c r="D92" s="51">
        <f t="shared" si="20"/>
        <v>0</v>
      </c>
      <c r="E92" s="51">
        <f t="shared" si="21"/>
        <v>0</v>
      </c>
      <c r="F92" s="52">
        <f t="shared" si="22"/>
        <v>0</v>
      </c>
      <c r="G92" s="52">
        <f t="shared" si="23"/>
        <v>0</v>
      </c>
      <c r="H92" s="52">
        <f t="shared" si="24"/>
        <v>0</v>
      </c>
      <c r="I92" s="52">
        <f t="shared" si="25"/>
        <v>0</v>
      </c>
      <c r="J92" s="52">
        <f t="shared" si="26"/>
        <v>0</v>
      </c>
      <c r="K92" s="52">
        <f t="shared" si="27"/>
        <v>0</v>
      </c>
      <c r="L92" s="52">
        <f t="shared" si="28"/>
        <v>0</v>
      </c>
      <c r="M92" s="52">
        <f t="shared" ca="1" si="29"/>
        <v>-3.7524922614928713E-3</v>
      </c>
      <c r="N92" s="52">
        <f t="shared" ca="1" si="30"/>
        <v>0</v>
      </c>
      <c r="O92" s="12">
        <f t="shared" ca="1" si="31"/>
        <v>0</v>
      </c>
      <c r="P92" s="52">
        <f t="shared" ca="1" si="32"/>
        <v>0</v>
      </c>
      <c r="Q92" s="52">
        <f t="shared" ca="1" si="33"/>
        <v>0</v>
      </c>
      <c r="R92" s="5">
        <f t="shared" ca="1" si="34"/>
        <v>3.7524922614928713E-3</v>
      </c>
    </row>
    <row r="93" spans="1:18">
      <c r="A93" s="50"/>
      <c r="B93" s="50"/>
      <c r="C93" s="50"/>
      <c r="D93" s="51">
        <f t="shared" si="20"/>
        <v>0</v>
      </c>
      <c r="E93" s="51">
        <f t="shared" si="21"/>
        <v>0</v>
      </c>
      <c r="F93" s="52">
        <f t="shared" si="22"/>
        <v>0</v>
      </c>
      <c r="G93" s="52">
        <f t="shared" si="23"/>
        <v>0</v>
      </c>
      <c r="H93" s="52">
        <f t="shared" si="24"/>
        <v>0</v>
      </c>
      <c r="I93" s="52">
        <f t="shared" si="25"/>
        <v>0</v>
      </c>
      <c r="J93" s="52">
        <f t="shared" si="26"/>
        <v>0</v>
      </c>
      <c r="K93" s="52">
        <f t="shared" si="27"/>
        <v>0</v>
      </c>
      <c r="L93" s="52">
        <f t="shared" si="28"/>
        <v>0</v>
      </c>
      <c r="M93" s="52">
        <f t="shared" ca="1" si="29"/>
        <v>-3.7524922614928713E-3</v>
      </c>
      <c r="N93" s="52">
        <f t="shared" ca="1" si="30"/>
        <v>0</v>
      </c>
      <c r="O93" s="12">
        <f t="shared" ca="1" si="31"/>
        <v>0</v>
      </c>
      <c r="P93" s="52">
        <f t="shared" ca="1" si="32"/>
        <v>0</v>
      </c>
      <c r="Q93" s="52">
        <f t="shared" ca="1" si="33"/>
        <v>0</v>
      </c>
      <c r="R93" s="5">
        <f t="shared" ca="1" si="34"/>
        <v>3.7524922614928713E-3</v>
      </c>
    </row>
    <row r="94" spans="1:18">
      <c r="A94" s="50"/>
      <c r="B94" s="50"/>
      <c r="C94" s="50"/>
      <c r="D94" s="51">
        <f t="shared" si="20"/>
        <v>0</v>
      </c>
      <c r="E94" s="51">
        <f t="shared" si="21"/>
        <v>0</v>
      </c>
      <c r="F94" s="52">
        <f t="shared" si="22"/>
        <v>0</v>
      </c>
      <c r="G94" s="52">
        <f t="shared" si="23"/>
        <v>0</v>
      </c>
      <c r="H94" s="52">
        <f t="shared" si="24"/>
        <v>0</v>
      </c>
      <c r="I94" s="52">
        <f t="shared" si="25"/>
        <v>0</v>
      </c>
      <c r="J94" s="52">
        <f t="shared" si="26"/>
        <v>0</v>
      </c>
      <c r="K94" s="52">
        <f t="shared" si="27"/>
        <v>0</v>
      </c>
      <c r="L94" s="52">
        <f t="shared" si="28"/>
        <v>0</v>
      </c>
      <c r="M94" s="52">
        <f t="shared" ca="1" si="29"/>
        <v>-3.7524922614928713E-3</v>
      </c>
      <c r="N94" s="52">
        <f t="shared" ca="1" si="30"/>
        <v>0</v>
      </c>
      <c r="O94" s="12">
        <f t="shared" ca="1" si="31"/>
        <v>0</v>
      </c>
      <c r="P94" s="52">
        <f t="shared" ca="1" si="32"/>
        <v>0</v>
      </c>
      <c r="Q94" s="52">
        <f t="shared" ca="1" si="33"/>
        <v>0</v>
      </c>
      <c r="R94" s="5">
        <f t="shared" ca="1" si="34"/>
        <v>3.7524922614928713E-3</v>
      </c>
    </row>
    <row r="95" spans="1:18">
      <c r="A95" s="50"/>
      <c r="B95" s="50"/>
      <c r="C95" s="50"/>
      <c r="D95" s="51">
        <f t="shared" si="20"/>
        <v>0</v>
      </c>
      <c r="E95" s="51">
        <f t="shared" si="21"/>
        <v>0</v>
      </c>
      <c r="F95" s="52">
        <f t="shared" si="22"/>
        <v>0</v>
      </c>
      <c r="G95" s="52">
        <f t="shared" si="23"/>
        <v>0</v>
      </c>
      <c r="H95" s="52">
        <f t="shared" si="24"/>
        <v>0</v>
      </c>
      <c r="I95" s="52">
        <f t="shared" si="25"/>
        <v>0</v>
      </c>
      <c r="J95" s="52">
        <f t="shared" si="26"/>
        <v>0</v>
      </c>
      <c r="K95" s="52">
        <f t="shared" si="27"/>
        <v>0</v>
      </c>
      <c r="L95" s="52">
        <f t="shared" si="28"/>
        <v>0</v>
      </c>
      <c r="M95" s="52">
        <f t="shared" ca="1" si="29"/>
        <v>-3.7524922614928713E-3</v>
      </c>
      <c r="N95" s="52">
        <f t="shared" ca="1" si="30"/>
        <v>0</v>
      </c>
      <c r="O95" s="12">
        <f t="shared" ca="1" si="31"/>
        <v>0</v>
      </c>
      <c r="P95" s="52">
        <f t="shared" ca="1" si="32"/>
        <v>0</v>
      </c>
      <c r="Q95" s="52">
        <f t="shared" ca="1" si="33"/>
        <v>0</v>
      </c>
      <c r="R95" s="5">
        <f t="shared" ca="1" si="34"/>
        <v>3.7524922614928713E-3</v>
      </c>
    </row>
    <row r="96" spans="1:18">
      <c r="A96" s="50"/>
      <c r="B96" s="50"/>
      <c r="C96" s="50"/>
      <c r="D96" s="51">
        <f t="shared" si="20"/>
        <v>0</v>
      </c>
      <c r="E96" s="51">
        <f t="shared" si="21"/>
        <v>0</v>
      </c>
      <c r="F96" s="52">
        <f t="shared" si="22"/>
        <v>0</v>
      </c>
      <c r="G96" s="52">
        <f t="shared" si="23"/>
        <v>0</v>
      </c>
      <c r="H96" s="52">
        <f t="shared" si="24"/>
        <v>0</v>
      </c>
      <c r="I96" s="52">
        <f t="shared" si="25"/>
        <v>0</v>
      </c>
      <c r="J96" s="52">
        <f t="shared" si="26"/>
        <v>0</v>
      </c>
      <c r="K96" s="52">
        <f t="shared" si="27"/>
        <v>0</v>
      </c>
      <c r="L96" s="52">
        <f t="shared" si="28"/>
        <v>0</v>
      </c>
      <c r="M96" s="52">
        <f t="shared" ca="1" si="29"/>
        <v>-3.7524922614928713E-3</v>
      </c>
      <c r="N96" s="52">
        <f t="shared" ca="1" si="30"/>
        <v>0</v>
      </c>
      <c r="O96" s="12">
        <f t="shared" ca="1" si="31"/>
        <v>0</v>
      </c>
      <c r="P96" s="52">
        <f t="shared" ca="1" si="32"/>
        <v>0</v>
      </c>
      <c r="Q96" s="52">
        <f t="shared" ca="1" si="33"/>
        <v>0</v>
      </c>
      <c r="R96" s="5">
        <f t="shared" ca="1" si="34"/>
        <v>3.7524922614928713E-3</v>
      </c>
    </row>
    <row r="97" spans="1:18">
      <c r="A97" s="50"/>
      <c r="B97" s="50"/>
      <c r="C97" s="50"/>
      <c r="D97" s="51">
        <f t="shared" si="20"/>
        <v>0</v>
      </c>
      <c r="E97" s="51">
        <f t="shared" si="21"/>
        <v>0</v>
      </c>
      <c r="F97" s="52">
        <f t="shared" si="22"/>
        <v>0</v>
      </c>
      <c r="G97" s="52">
        <f t="shared" si="23"/>
        <v>0</v>
      </c>
      <c r="H97" s="52">
        <f t="shared" si="24"/>
        <v>0</v>
      </c>
      <c r="I97" s="52">
        <f t="shared" si="25"/>
        <v>0</v>
      </c>
      <c r="J97" s="52">
        <f t="shared" si="26"/>
        <v>0</v>
      </c>
      <c r="K97" s="52">
        <f t="shared" si="27"/>
        <v>0</v>
      </c>
      <c r="L97" s="52">
        <f t="shared" si="28"/>
        <v>0</v>
      </c>
      <c r="M97" s="52">
        <f t="shared" ca="1" si="29"/>
        <v>-3.7524922614928713E-3</v>
      </c>
      <c r="N97" s="52">
        <f t="shared" ca="1" si="30"/>
        <v>0</v>
      </c>
      <c r="O97" s="12">
        <f t="shared" ca="1" si="31"/>
        <v>0</v>
      </c>
      <c r="P97" s="52">
        <f t="shared" ca="1" si="32"/>
        <v>0</v>
      </c>
      <c r="Q97" s="52">
        <f t="shared" ca="1" si="33"/>
        <v>0</v>
      </c>
      <c r="R97" s="5">
        <f t="shared" ca="1" si="34"/>
        <v>3.7524922614928713E-3</v>
      </c>
    </row>
    <row r="98" spans="1:18">
      <c r="A98" s="50"/>
      <c r="B98" s="50"/>
      <c r="C98" s="50"/>
      <c r="D98" s="51">
        <f t="shared" si="20"/>
        <v>0</v>
      </c>
      <c r="E98" s="51">
        <f t="shared" si="21"/>
        <v>0</v>
      </c>
      <c r="F98" s="52">
        <f t="shared" si="22"/>
        <v>0</v>
      </c>
      <c r="G98" s="52">
        <f t="shared" si="23"/>
        <v>0</v>
      </c>
      <c r="H98" s="52">
        <f t="shared" si="24"/>
        <v>0</v>
      </c>
      <c r="I98" s="52">
        <f t="shared" si="25"/>
        <v>0</v>
      </c>
      <c r="J98" s="52">
        <f t="shared" si="26"/>
        <v>0</v>
      </c>
      <c r="K98" s="52">
        <f t="shared" si="27"/>
        <v>0</v>
      </c>
      <c r="L98" s="52">
        <f t="shared" si="28"/>
        <v>0</v>
      </c>
      <c r="M98" s="52">
        <f t="shared" ca="1" si="29"/>
        <v>-3.7524922614928713E-3</v>
      </c>
      <c r="N98" s="52">
        <f t="shared" ca="1" si="30"/>
        <v>0</v>
      </c>
      <c r="O98" s="12">
        <f t="shared" ca="1" si="31"/>
        <v>0</v>
      </c>
      <c r="P98" s="52">
        <f t="shared" ca="1" si="32"/>
        <v>0</v>
      </c>
      <c r="Q98" s="52">
        <f t="shared" ca="1" si="33"/>
        <v>0</v>
      </c>
      <c r="R98" s="5">
        <f t="shared" ca="1" si="34"/>
        <v>3.7524922614928713E-3</v>
      </c>
    </row>
    <row r="99" spans="1:18">
      <c r="A99" s="50"/>
      <c r="B99" s="50"/>
      <c r="C99" s="50"/>
      <c r="D99" s="51">
        <f t="shared" si="20"/>
        <v>0</v>
      </c>
      <c r="E99" s="51">
        <f t="shared" si="21"/>
        <v>0</v>
      </c>
      <c r="F99" s="52">
        <f t="shared" si="22"/>
        <v>0</v>
      </c>
      <c r="G99" s="52">
        <f t="shared" si="23"/>
        <v>0</v>
      </c>
      <c r="H99" s="52">
        <f t="shared" si="24"/>
        <v>0</v>
      </c>
      <c r="I99" s="52">
        <f t="shared" si="25"/>
        <v>0</v>
      </c>
      <c r="J99" s="52">
        <f t="shared" si="26"/>
        <v>0</v>
      </c>
      <c r="K99" s="52">
        <f t="shared" si="27"/>
        <v>0</v>
      </c>
      <c r="L99" s="52">
        <f t="shared" si="28"/>
        <v>0</v>
      </c>
      <c r="M99" s="52">
        <f t="shared" ca="1" si="29"/>
        <v>-3.7524922614928713E-3</v>
      </c>
      <c r="N99" s="52">
        <f t="shared" ca="1" si="30"/>
        <v>0</v>
      </c>
      <c r="O99" s="12">
        <f t="shared" ca="1" si="31"/>
        <v>0</v>
      </c>
      <c r="P99" s="52">
        <f t="shared" ca="1" si="32"/>
        <v>0</v>
      </c>
      <c r="Q99" s="52">
        <f t="shared" ca="1" si="33"/>
        <v>0</v>
      </c>
      <c r="R99" s="5">
        <f t="shared" ca="1" si="34"/>
        <v>3.7524922614928713E-3</v>
      </c>
    </row>
    <row r="100" spans="1:18">
      <c r="A100" s="50"/>
      <c r="B100" s="50"/>
      <c r="C100" s="50"/>
      <c r="D100" s="51">
        <f t="shared" si="20"/>
        <v>0</v>
      </c>
      <c r="E100" s="51">
        <f t="shared" si="21"/>
        <v>0</v>
      </c>
      <c r="F100" s="52">
        <f t="shared" si="22"/>
        <v>0</v>
      </c>
      <c r="G100" s="52">
        <f t="shared" si="23"/>
        <v>0</v>
      </c>
      <c r="H100" s="52">
        <f t="shared" si="24"/>
        <v>0</v>
      </c>
      <c r="I100" s="52">
        <f t="shared" si="25"/>
        <v>0</v>
      </c>
      <c r="J100" s="52">
        <f t="shared" si="26"/>
        <v>0</v>
      </c>
      <c r="K100" s="52">
        <f t="shared" si="27"/>
        <v>0</v>
      </c>
      <c r="L100" s="52">
        <f t="shared" si="28"/>
        <v>0</v>
      </c>
      <c r="M100" s="52">
        <f t="shared" ca="1" si="29"/>
        <v>-3.7524922614928713E-3</v>
      </c>
      <c r="N100" s="52">
        <f t="shared" ca="1" si="30"/>
        <v>0</v>
      </c>
      <c r="O100" s="12">
        <f t="shared" ca="1" si="31"/>
        <v>0</v>
      </c>
      <c r="P100" s="52">
        <f t="shared" ca="1" si="32"/>
        <v>0</v>
      </c>
      <c r="Q100" s="52">
        <f t="shared" ca="1" si="33"/>
        <v>0</v>
      </c>
      <c r="R100" s="5">
        <f t="shared" ca="1" si="34"/>
        <v>3.7524922614928713E-3</v>
      </c>
    </row>
    <row r="101" spans="1:18">
      <c r="A101" s="50"/>
      <c r="B101" s="50"/>
      <c r="C101" s="50"/>
      <c r="D101" s="51">
        <f t="shared" si="20"/>
        <v>0</v>
      </c>
      <c r="E101" s="51">
        <f t="shared" si="21"/>
        <v>0</v>
      </c>
      <c r="F101" s="52">
        <f t="shared" si="22"/>
        <v>0</v>
      </c>
      <c r="G101" s="52">
        <f t="shared" si="23"/>
        <v>0</v>
      </c>
      <c r="H101" s="52">
        <f t="shared" si="24"/>
        <v>0</v>
      </c>
      <c r="I101" s="52">
        <f t="shared" si="25"/>
        <v>0</v>
      </c>
      <c r="J101" s="52">
        <f t="shared" si="26"/>
        <v>0</v>
      </c>
      <c r="K101" s="52">
        <f t="shared" si="27"/>
        <v>0</v>
      </c>
      <c r="L101" s="52">
        <f t="shared" si="28"/>
        <v>0</v>
      </c>
      <c r="M101" s="52">
        <f t="shared" ca="1" si="29"/>
        <v>-3.7524922614928713E-3</v>
      </c>
      <c r="N101" s="52">
        <f t="shared" ca="1" si="30"/>
        <v>0</v>
      </c>
      <c r="O101" s="12">
        <f t="shared" ca="1" si="31"/>
        <v>0</v>
      </c>
      <c r="P101" s="52">
        <f t="shared" ca="1" si="32"/>
        <v>0</v>
      </c>
      <c r="Q101" s="52">
        <f t="shared" ca="1" si="33"/>
        <v>0</v>
      </c>
      <c r="R101" s="5">
        <f t="shared" ca="1" si="34"/>
        <v>3.7524922614928713E-3</v>
      </c>
    </row>
    <row r="102" spans="1:18">
      <c r="A102" s="50"/>
      <c r="B102" s="50"/>
      <c r="C102" s="50"/>
      <c r="D102" s="51">
        <f t="shared" si="20"/>
        <v>0</v>
      </c>
      <c r="E102" s="51">
        <f t="shared" si="21"/>
        <v>0</v>
      </c>
      <c r="F102" s="52">
        <f t="shared" si="22"/>
        <v>0</v>
      </c>
      <c r="G102" s="52">
        <f t="shared" si="23"/>
        <v>0</v>
      </c>
      <c r="H102" s="52">
        <f t="shared" si="24"/>
        <v>0</v>
      </c>
      <c r="I102" s="52">
        <f t="shared" si="25"/>
        <v>0</v>
      </c>
      <c r="J102" s="52">
        <f t="shared" si="26"/>
        <v>0</v>
      </c>
      <c r="K102" s="52">
        <f t="shared" si="27"/>
        <v>0</v>
      </c>
      <c r="L102" s="52">
        <f t="shared" si="28"/>
        <v>0</v>
      </c>
      <c r="M102" s="52">
        <f t="shared" ca="1" si="29"/>
        <v>-3.7524922614928713E-3</v>
      </c>
      <c r="N102" s="52">
        <f t="shared" ca="1" si="30"/>
        <v>0</v>
      </c>
      <c r="O102" s="12">
        <f t="shared" ca="1" si="31"/>
        <v>0</v>
      </c>
      <c r="P102" s="52">
        <f t="shared" ca="1" si="32"/>
        <v>0</v>
      </c>
      <c r="Q102" s="52">
        <f t="shared" ca="1" si="33"/>
        <v>0</v>
      </c>
      <c r="R102" s="5">
        <f t="shared" ca="1" si="34"/>
        <v>3.7524922614928713E-3</v>
      </c>
    </row>
    <row r="103" spans="1:18">
      <c r="A103" s="50"/>
      <c r="B103" s="50"/>
      <c r="C103" s="50"/>
      <c r="D103" s="51">
        <f t="shared" si="20"/>
        <v>0</v>
      </c>
      <c r="E103" s="51">
        <f t="shared" si="21"/>
        <v>0</v>
      </c>
      <c r="F103" s="52">
        <f t="shared" si="22"/>
        <v>0</v>
      </c>
      <c r="G103" s="52">
        <f t="shared" si="23"/>
        <v>0</v>
      </c>
      <c r="H103" s="52">
        <f t="shared" si="24"/>
        <v>0</v>
      </c>
      <c r="I103" s="52">
        <f t="shared" si="25"/>
        <v>0</v>
      </c>
      <c r="J103" s="52">
        <f t="shared" si="26"/>
        <v>0</v>
      </c>
      <c r="K103" s="52">
        <f t="shared" si="27"/>
        <v>0</v>
      </c>
      <c r="L103" s="52">
        <f t="shared" si="28"/>
        <v>0</v>
      </c>
      <c r="M103" s="52">
        <f t="shared" ca="1" si="29"/>
        <v>-3.7524922614928713E-3</v>
      </c>
      <c r="N103" s="52">
        <f t="shared" ca="1" si="30"/>
        <v>0</v>
      </c>
      <c r="O103" s="12">
        <f t="shared" ca="1" si="31"/>
        <v>0</v>
      </c>
      <c r="P103" s="52">
        <f t="shared" ca="1" si="32"/>
        <v>0</v>
      </c>
      <c r="Q103" s="52">
        <f t="shared" ca="1" si="33"/>
        <v>0</v>
      </c>
      <c r="R103" s="5">
        <f t="shared" ca="1" si="34"/>
        <v>3.7524922614928713E-3</v>
      </c>
    </row>
    <row r="104" spans="1:18">
      <c r="A104" s="50"/>
      <c r="B104" s="50"/>
      <c r="C104" s="50"/>
      <c r="D104" s="51">
        <f t="shared" si="20"/>
        <v>0</v>
      </c>
      <c r="E104" s="51">
        <f t="shared" si="21"/>
        <v>0</v>
      </c>
      <c r="F104" s="52">
        <f t="shared" si="22"/>
        <v>0</v>
      </c>
      <c r="G104" s="52">
        <f t="shared" si="23"/>
        <v>0</v>
      </c>
      <c r="H104" s="52">
        <f t="shared" si="24"/>
        <v>0</v>
      </c>
      <c r="I104" s="52">
        <f t="shared" si="25"/>
        <v>0</v>
      </c>
      <c r="J104" s="52">
        <f t="shared" si="26"/>
        <v>0</v>
      </c>
      <c r="K104" s="52">
        <f t="shared" si="27"/>
        <v>0</v>
      </c>
      <c r="L104" s="52">
        <f t="shared" si="28"/>
        <v>0</v>
      </c>
      <c r="M104" s="52">
        <f t="shared" ca="1" si="29"/>
        <v>-3.7524922614928713E-3</v>
      </c>
      <c r="N104" s="52">
        <f t="shared" ca="1" si="30"/>
        <v>0</v>
      </c>
      <c r="O104" s="12">
        <f t="shared" ca="1" si="31"/>
        <v>0</v>
      </c>
      <c r="P104" s="52">
        <f t="shared" ca="1" si="32"/>
        <v>0</v>
      </c>
      <c r="Q104" s="52">
        <f t="shared" ca="1" si="33"/>
        <v>0</v>
      </c>
      <c r="R104" s="5">
        <f t="shared" ca="1" si="34"/>
        <v>3.7524922614928713E-3</v>
      </c>
    </row>
    <row r="105" spans="1:18">
      <c r="A105" s="50"/>
      <c r="B105" s="50"/>
      <c r="C105" s="50"/>
      <c r="D105" s="51">
        <f t="shared" si="20"/>
        <v>0</v>
      </c>
      <c r="E105" s="51">
        <f t="shared" si="21"/>
        <v>0</v>
      </c>
      <c r="F105" s="52">
        <f t="shared" si="22"/>
        <v>0</v>
      </c>
      <c r="G105" s="52">
        <f t="shared" si="23"/>
        <v>0</v>
      </c>
      <c r="H105" s="52">
        <f t="shared" si="24"/>
        <v>0</v>
      </c>
      <c r="I105" s="52">
        <f t="shared" si="25"/>
        <v>0</v>
      </c>
      <c r="J105" s="52">
        <f t="shared" si="26"/>
        <v>0</v>
      </c>
      <c r="K105" s="52">
        <f t="shared" si="27"/>
        <v>0</v>
      </c>
      <c r="L105" s="52">
        <f t="shared" si="28"/>
        <v>0</v>
      </c>
      <c r="M105" s="52">
        <f t="shared" ca="1" si="29"/>
        <v>-3.7524922614928713E-3</v>
      </c>
      <c r="N105" s="52">
        <f t="shared" ca="1" si="30"/>
        <v>0</v>
      </c>
      <c r="O105" s="12">
        <f t="shared" ca="1" si="31"/>
        <v>0</v>
      </c>
      <c r="P105" s="52">
        <f t="shared" ca="1" si="32"/>
        <v>0</v>
      </c>
      <c r="Q105" s="52">
        <f t="shared" ca="1" si="33"/>
        <v>0</v>
      </c>
      <c r="R105" s="5">
        <f t="shared" ca="1" si="34"/>
        <v>3.7524922614928713E-3</v>
      </c>
    </row>
    <row r="106" spans="1:18">
      <c r="A106" s="50"/>
      <c r="B106" s="50"/>
      <c r="C106" s="50"/>
      <c r="D106" s="51">
        <f t="shared" si="20"/>
        <v>0</v>
      </c>
      <c r="E106" s="51">
        <f t="shared" si="21"/>
        <v>0</v>
      </c>
      <c r="F106" s="52">
        <f t="shared" si="22"/>
        <v>0</v>
      </c>
      <c r="G106" s="52">
        <f t="shared" si="23"/>
        <v>0</v>
      </c>
      <c r="H106" s="52">
        <f t="shared" si="24"/>
        <v>0</v>
      </c>
      <c r="I106" s="52">
        <f t="shared" si="25"/>
        <v>0</v>
      </c>
      <c r="J106" s="52">
        <f t="shared" si="26"/>
        <v>0</v>
      </c>
      <c r="K106" s="52">
        <f t="shared" si="27"/>
        <v>0</v>
      </c>
      <c r="L106" s="52">
        <f t="shared" si="28"/>
        <v>0</v>
      </c>
      <c r="M106" s="52">
        <f t="shared" ca="1" si="29"/>
        <v>-3.7524922614928713E-3</v>
      </c>
      <c r="N106" s="52">
        <f t="shared" ca="1" si="30"/>
        <v>0</v>
      </c>
      <c r="O106" s="12">
        <f t="shared" ca="1" si="31"/>
        <v>0</v>
      </c>
      <c r="P106" s="52">
        <f t="shared" ca="1" si="32"/>
        <v>0</v>
      </c>
      <c r="Q106" s="52">
        <f t="shared" ca="1" si="33"/>
        <v>0</v>
      </c>
      <c r="R106" s="5">
        <f t="shared" ca="1" si="34"/>
        <v>3.7524922614928713E-3</v>
      </c>
    </row>
    <row r="107" spans="1:18">
      <c r="A107" s="50"/>
      <c r="B107" s="50"/>
      <c r="C107" s="50"/>
      <c r="D107" s="51">
        <f t="shared" si="20"/>
        <v>0</v>
      </c>
      <c r="E107" s="51">
        <f t="shared" si="21"/>
        <v>0</v>
      </c>
      <c r="F107" s="52">
        <f t="shared" si="22"/>
        <v>0</v>
      </c>
      <c r="G107" s="52">
        <f t="shared" si="23"/>
        <v>0</v>
      </c>
      <c r="H107" s="52">
        <f t="shared" si="24"/>
        <v>0</v>
      </c>
      <c r="I107" s="52">
        <f t="shared" si="25"/>
        <v>0</v>
      </c>
      <c r="J107" s="52">
        <f t="shared" si="26"/>
        <v>0</v>
      </c>
      <c r="K107" s="52">
        <f t="shared" si="27"/>
        <v>0</v>
      </c>
      <c r="L107" s="52">
        <f t="shared" si="28"/>
        <v>0</v>
      </c>
      <c r="M107" s="52">
        <f t="shared" ca="1" si="29"/>
        <v>-3.7524922614928713E-3</v>
      </c>
      <c r="N107" s="52">
        <f t="shared" ca="1" si="30"/>
        <v>0</v>
      </c>
      <c r="O107" s="12">
        <f t="shared" ca="1" si="31"/>
        <v>0</v>
      </c>
      <c r="P107" s="52">
        <f t="shared" ca="1" si="32"/>
        <v>0</v>
      </c>
      <c r="Q107" s="52">
        <f t="shared" ca="1" si="33"/>
        <v>0</v>
      </c>
      <c r="R107" s="5">
        <f t="shared" ca="1" si="34"/>
        <v>3.7524922614928713E-3</v>
      </c>
    </row>
    <row r="108" spans="1:18">
      <c r="A108" s="50"/>
      <c r="B108" s="50"/>
      <c r="C108" s="50"/>
      <c r="D108" s="51">
        <f t="shared" si="20"/>
        <v>0</v>
      </c>
      <c r="E108" s="51">
        <f t="shared" si="21"/>
        <v>0</v>
      </c>
      <c r="F108" s="52">
        <f t="shared" si="22"/>
        <v>0</v>
      </c>
      <c r="G108" s="52">
        <f t="shared" si="23"/>
        <v>0</v>
      </c>
      <c r="H108" s="52">
        <f t="shared" si="24"/>
        <v>0</v>
      </c>
      <c r="I108" s="52">
        <f t="shared" si="25"/>
        <v>0</v>
      </c>
      <c r="J108" s="52">
        <f t="shared" si="26"/>
        <v>0</v>
      </c>
      <c r="K108" s="52">
        <f t="shared" si="27"/>
        <v>0</v>
      </c>
      <c r="L108" s="52">
        <f t="shared" si="28"/>
        <v>0</v>
      </c>
      <c r="M108" s="52">
        <f t="shared" ca="1" si="29"/>
        <v>-3.7524922614928713E-3</v>
      </c>
      <c r="N108" s="52">
        <f t="shared" ca="1" si="30"/>
        <v>0</v>
      </c>
      <c r="O108" s="12">
        <f t="shared" ca="1" si="31"/>
        <v>0</v>
      </c>
      <c r="P108" s="52">
        <f t="shared" ca="1" si="32"/>
        <v>0</v>
      </c>
      <c r="Q108" s="52">
        <f t="shared" ca="1" si="33"/>
        <v>0</v>
      </c>
      <c r="R108" s="5">
        <f t="shared" ca="1" si="34"/>
        <v>3.7524922614928713E-3</v>
      </c>
    </row>
    <row r="109" spans="1:18">
      <c r="A109" s="50"/>
      <c r="B109" s="50"/>
      <c r="C109" s="50"/>
      <c r="D109" s="51">
        <f t="shared" si="20"/>
        <v>0</v>
      </c>
      <c r="E109" s="51">
        <f t="shared" si="21"/>
        <v>0</v>
      </c>
      <c r="F109" s="52">
        <f t="shared" si="22"/>
        <v>0</v>
      </c>
      <c r="G109" s="52">
        <f t="shared" si="23"/>
        <v>0</v>
      </c>
      <c r="H109" s="52">
        <f t="shared" si="24"/>
        <v>0</v>
      </c>
      <c r="I109" s="52">
        <f t="shared" si="25"/>
        <v>0</v>
      </c>
      <c r="J109" s="52">
        <f t="shared" si="26"/>
        <v>0</v>
      </c>
      <c r="K109" s="52">
        <f t="shared" si="27"/>
        <v>0</v>
      </c>
      <c r="L109" s="52">
        <f t="shared" si="28"/>
        <v>0</v>
      </c>
      <c r="M109" s="52">
        <f t="shared" ca="1" si="29"/>
        <v>-3.7524922614928713E-3</v>
      </c>
      <c r="N109" s="52">
        <f t="shared" ca="1" si="30"/>
        <v>0</v>
      </c>
      <c r="O109" s="12">
        <f t="shared" ca="1" si="31"/>
        <v>0</v>
      </c>
      <c r="P109" s="52">
        <f t="shared" ca="1" si="32"/>
        <v>0</v>
      </c>
      <c r="Q109" s="52">
        <f t="shared" ca="1" si="33"/>
        <v>0</v>
      </c>
      <c r="R109" s="5">
        <f t="shared" ca="1" si="34"/>
        <v>3.7524922614928713E-3</v>
      </c>
    </row>
    <row r="110" spans="1:18">
      <c r="A110" s="50"/>
      <c r="B110" s="50"/>
      <c r="C110" s="50"/>
      <c r="D110" s="51">
        <f t="shared" si="20"/>
        <v>0</v>
      </c>
      <c r="E110" s="51">
        <f t="shared" si="21"/>
        <v>0</v>
      </c>
      <c r="F110" s="52">
        <f t="shared" si="22"/>
        <v>0</v>
      </c>
      <c r="G110" s="52">
        <f t="shared" si="23"/>
        <v>0</v>
      </c>
      <c r="H110" s="52">
        <f t="shared" si="24"/>
        <v>0</v>
      </c>
      <c r="I110" s="52">
        <f t="shared" si="25"/>
        <v>0</v>
      </c>
      <c r="J110" s="52">
        <f t="shared" si="26"/>
        <v>0</v>
      </c>
      <c r="K110" s="52">
        <f t="shared" si="27"/>
        <v>0</v>
      </c>
      <c r="L110" s="52">
        <f t="shared" si="28"/>
        <v>0</v>
      </c>
      <c r="M110" s="52">
        <f t="shared" ca="1" si="29"/>
        <v>-3.7524922614928713E-3</v>
      </c>
      <c r="N110" s="52">
        <f t="shared" ca="1" si="30"/>
        <v>0</v>
      </c>
      <c r="O110" s="12">
        <f t="shared" ca="1" si="31"/>
        <v>0</v>
      </c>
      <c r="P110" s="52">
        <f t="shared" ca="1" si="32"/>
        <v>0</v>
      </c>
      <c r="Q110" s="52">
        <f t="shared" ca="1" si="33"/>
        <v>0</v>
      </c>
      <c r="R110" s="5">
        <f t="shared" ca="1" si="34"/>
        <v>3.7524922614928713E-3</v>
      </c>
    </row>
    <row r="111" spans="1:18">
      <c r="A111" s="50"/>
      <c r="B111" s="50"/>
      <c r="C111" s="50"/>
      <c r="D111" s="51">
        <f t="shared" si="20"/>
        <v>0</v>
      </c>
      <c r="E111" s="51">
        <f t="shared" si="21"/>
        <v>0</v>
      </c>
      <c r="F111" s="52">
        <f t="shared" si="22"/>
        <v>0</v>
      </c>
      <c r="G111" s="52">
        <f t="shared" si="23"/>
        <v>0</v>
      </c>
      <c r="H111" s="52">
        <f t="shared" si="24"/>
        <v>0</v>
      </c>
      <c r="I111" s="52">
        <f t="shared" si="25"/>
        <v>0</v>
      </c>
      <c r="J111" s="52">
        <f t="shared" si="26"/>
        <v>0</v>
      </c>
      <c r="K111" s="52">
        <f t="shared" si="27"/>
        <v>0</v>
      </c>
      <c r="L111" s="52">
        <f t="shared" si="28"/>
        <v>0</v>
      </c>
      <c r="M111" s="52">
        <f t="shared" ca="1" si="29"/>
        <v>-3.7524922614928713E-3</v>
      </c>
      <c r="N111" s="52">
        <f t="shared" ca="1" si="30"/>
        <v>0</v>
      </c>
      <c r="O111" s="12">
        <f t="shared" ca="1" si="31"/>
        <v>0</v>
      </c>
      <c r="P111" s="52">
        <f t="shared" ca="1" si="32"/>
        <v>0</v>
      </c>
      <c r="Q111" s="52">
        <f t="shared" ca="1" si="33"/>
        <v>0</v>
      </c>
      <c r="R111" s="5">
        <f t="shared" ca="1" si="34"/>
        <v>3.7524922614928713E-3</v>
      </c>
    </row>
    <row r="112" spans="1:18">
      <c r="A112" s="50"/>
      <c r="B112" s="50"/>
      <c r="C112" s="50"/>
      <c r="D112" s="51">
        <f t="shared" si="20"/>
        <v>0</v>
      </c>
      <c r="E112" s="51">
        <f t="shared" si="21"/>
        <v>0</v>
      </c>
      <c r="F112" s="52">
        <f t="shared" si="22"/>
        <v>0</v>
      </c>
      <c r="G112" s="52">
        <f t="shared" si="23"/>
        <v>0</v>
      </c>
      <c r="H112" s="52">
        <f t="shared" si="24"/>
        <v>0</v>
      </c>
      <c r="I112" s="52">
        <f t="shared" si="25"/>
        <v>0</v>
      </c>
      <c r="J112" s="52">
        <f t="shared" si="26"/>
        <v>0</v>
      </c>
      <c r="K112" s="52">
        <f t="shared" si="27"/>
        <v>0</v>
      </c>
      <c r="L112" s="52">
        <f t="shared" si="28"/>
        <v>0</v>
      </c>
      <c r="M112" s="52">
        <f t="shared" ca="1" si="29"/>
        <v>-3.7524922614928713E-3</v>
      </c>
      <c r="N112" s="52">
        <f t="shared" ca="1" si="30"/>
        <v>0</v>
      </c>
      <c r="O112" s="12">
        <f t="shared" ca="1" si="31"/>
        <v>0</v>
      </c>
      <c r="P112" s="52">
        <f t="shared" ca="1" si="32"/>
        <v>0</v>
      </c>
      <c r="Q112" s="52">
        <f t="shared" ca="1" si="33"/>
        <v>0</v>
      </c>
      <c r="R112" s="5">
        <f t="shared" ca="1" si="34"/>
        <v>3.7524922614928713E-3</v>
      </c>
    </row>
    <row r="113" spans="1:18">
      <c r="A113" s="50"/>
      <c r="B113" s="50"/>
      <c r="C113" s="50"/>
      <c r="D113" s="51">
        <f t="shared" si="20"/>
        <v>0</v>
      </c>
      <c r="E113" s="51">
        <f t="shared" si="21"/>
        <v>0</v>
      </c>
      <c r="F113" s="52">
        <f t="shared" si="22"/>
        <v>0</v>
      </c>
      <c r="G113" s="52">
        <f t="shared" si="23"/>
        <v>0</v>
      </c>
      <c r="H113" s="52">
        <f t="shared" si="24"/>
        <v>0</v>
      </c>
      <c r="I113" s="52">
        <f t="shared" si="25"/>
        <v>0</v>
      </c>
      <c r="J113" s="52">
        <f t="shared" si="26"/>
        <v>0</v>
      </c>
      <c r="K113" s="52">
        <f t="shared" si="27"/>
        <v>0</v>
      </c>
      <c r="L113" s="52">
        <f t="shared" si="28"/>
        <v>0</v>
      </c>
      <c r="M113" s="52">
        <f t="shared" ca="1" si="29"/>
        <v>-3.7524922614928713E-3</v>
      </c>
      <c r="N113" s="52">
        <f t="shared" ca="1" si="30"/>
        <v>0</v>
      </c>
      <c r="O113" s="12">
        <f t="shared" ca="1" si="31"/>
        <v>0</v>
      </c>
      <c r="P113" s="52">
        <f t="shared" ca="1" si="32"/>
        <v>0</v>
      </c>
      <c r="Q113" s="52">
        <f t="shared" ca="1" si="33"/>
        <v>0</v>
      </c>
      <c r="R113" s="5">
        <f t="shared" ca="1" si="34"/>
        <v>3.7524922614928713E-3</v>
      </c>
    </row>
    <row r="114" spans="1:18">
      <c r="A114" s="50"/>
      <c r="B114" s="50"/>
      <c r="C114" s="50"/>
      <c r="D114" s="51">
        <f t="shared" si="20"/>
        <v>0</v>
      </c>
      <c r="E114" s="51">
        <f t="shared" si="21"/>
        <v>0</v>
      </c>
      <c r="F114" s="52">
        <f t="shared" si="22"/>
        <v>0</v>
      </c>
      <c r="G114" s="52">
        <f t="shared" si="23"/>
        <v>0</v>
      </c>
      <c r="H114" s="52">
        <f t="shared" si="24"/>
        <v>0</v>
      </c>
      <c r="I114" s="52">
        <f t="shared" si="25"/>
        <v>0</v>
      </c>
      <c r="J114" s="52">
        <f t="shared" si="26"/>
        <v>0</v>
      </c>
      <c r="K114" s="52">
        <f t="shared" si="27"/>
        <v>0</v>
      </c>
      <c r="L114" s="52">
        <f t="shared" si="28"/>
        <v>0</v>
      </c>
      <c r="M114" s="52">
        <f t="shared" ca="1" si="29"/>
        <v>-3.7524922614928713E-3</v>
      </c>
      <c r="N114" s="52">
        <f t="shared" ca="1" si="30"/>
        <v>0</v>
      </c>
      <c r="O114" s="12">
        <f t="shared" ca="1" si="31"/>
        <v>0</v>
      </c>
      <c r="P114" s="52">
        <f t="shared" ca="1" si="32"/>
        <v>0</v>
      </c>
      <c r="Q114" s="52">
        <f t="shared" ca="1" si="33"/>
        <v>0</v>
      </c>
      <c r="R114" s="5">
        <f t="shared" ca="1" si="34"/>
        <v>3.7524922614928713E-3</v>
      </c>
    </row>
    <row r="115" spans="1:18">
      <c r="A115" s="50"/>
      <c r="B115" s="50"/>
      <c r="C115" s="50"/>
      <c r="D115" s="51">
        <f t="shared" si="20"/>
        <v>0</v>
      </c>
      <c r="E115" s="51">
        <f t="shared" si="21"/>
        <v>0</v>
      </c>
      <c r="F115" s="52">
        <f t="shared" si="22"/>
        <v>0</v>
      </c>
      <c r="G115" s="52">
        <f t="shared" si="23"/>
        <v>0</v>
      </c>
      <c r="H115" s="52">
        <f t="shared" si="24"/>
        <v>0</v>
      </c>
      <c r="I115" s="52">
        <f t="shared" si="25"/>
        <v>0</v>
      </c>
      <c r="J115" s="52">
        <f t="shared" si="26"/>
        <v>0</v>
      </c>
      <c r="K115" s="52">
        <f t="shared" si="27"/>
        <v>0</v>
      </c>
      <c r="L115" s="52">
        <f t="shared" si="28"/>
        <v>0</v>
      </c>
      <c r="M115" s="52">
        <f t="shared" ca="1" si="29"/>
        <v>-3.7524922614928713E-3</v>
      </c>
      <c r="N115" s="52">
        <f t="shared" ca="1" si="30"/>
        <v>0</v>
      </c>
      <c r="O115" s="12">
        <f t="shared" ca="1" si="31"/>
        <v>0</v>
      </c>
      <c r="P115" s="52">
        <f t="shared" ca="1" si="32"/>
        <v>0</v>
      </c>
      <c r="Q115" s="52">
        <f t="shared" ca="1" si="33"/>
        <v>0</v>
      </c>
      <c r="R115" s="5">
        <f t="shared" ca="1" si="34"/>
        <v>3.7524922614928713E-3</v>
      </c>
    </row>
    <row r="116" spans="1:18">
      <c r="A116" s="50"/>
      <c r="B116" s="50"/>
      <c r="C116" s="50"/>
      <c r="D116" s="51">
        <f t="shared" si="20"/>
        <v>0</v>
      </c>
      <c r="E116" s="51">
        <f t="shared" si="21"/>
        <v>0</v>
      </c>
      <c r="F116" s="52">
        <f t="shared" si="22"/>
        <v>0</v>
      </c>
      <c r="G116" s="52">
        <f t="shared" si="23"/>
        <v>0</v>
      </c>
      <c r="H116" s="52">
        <f t="shared" si="24"/>
        <v>0</v>
      </c>
      <c r="I116" s="52">
        <f t="shared" si="25"/>
        <v>0</v>
      </c>
      <c r="J116" s="52">
        <f t="shared" si="26"/>
        <v>0</v>
      </c>
      <c r="K116" s="52">
        <f t="shared" si="27"/>
        <v>0</v>
      </c>
      <c r="L116" s="52">
        <f t="shared" si="28"/>
        <v>0</v>
      </c>
      <c r="M116" s="52">
        <f t="shared" ca="1" si="29"/>
        <v>-3.7524922614928713E-3</v>
      </c>
      <c r="N116" s="52">
        <f t="shared" ca="1" si="30"/>
        <v>0</v>
      </c>
      <c r="O116" s="12">
        <f t="shared" ca="1" si="31"/>
        <v>0</v>
      </c>
      <c r="P116" s="52">
        <f t="shared" ca="1" si="32"/>
        <v>0</v>
      </c>
      <c r="Q116" s="52">
        <f t="shared" ca="1" si="33"/>
        <v>0</v>
      </c>
      <c r="R116" s="5">
        <f t="shared" ca="1" si="34"/>
        <v>3.7524922614928713E-3</v>
      </c>
    </row>
    <row r="117" spans="1:18">
      <c r="A117" s="50"/>
      <c r="B117" s="50"/>
      <c r="C117" s="50"/>
      <c r="D117" s="51">
        <f t="shared" si="20"/>
        <v>0</v>
      </c>
      <c r="E117" s="51">
        <f t="shared" si="21"/>
        <v>0</v>
      </c>
      <c r="F117" s="52">
        <f t="shared" si="22"/>
        <v>0</v>
      </c>
      <c r="G117" s="52">
        <f t="shared" si="23"/>
        <v>0</v>
      </c>
      <c r="H117" s="52">
        <f t="shared" si="24"/>
        <v>0</v>
      </c>
      <c r="I117" s="52">
        <f t="shared" si="25"/>
        <v>0</v>
      </c>
      <c r="J117" s="52">
        <f t="shared" si="26"/>
        <v>0</v>
      </c>
      <c r="K117" s="52">
        <f t="shared" si="27"/>
        <v>0</v>
      </c>
      <c r="L117" s="52">
        <f t="shared" si="28"/>
        <v>0</v>
      </c>
      <c r="M117" s="52">
        <f t="shared" ca="1" si="29"/>
        <v>-3.7524922614928713E-3</v>
      </c>
      <c r="N117" s="52">
        <f t="shared" ca="1" si="30"/>
        <v>0</v>
      </c>
      <c r="O117" s="12">
        <f t="shared" ca="1" si="31"/>
        <v>0</v>
      </c>
      <c r="P117" s="52">
        <f t="shared" ca="1" si="32"/>
        <v>0</v>
      </c>
      <c r="Q117" s="52">
        <f t="shared" ca="1" si="33"/>
        <v>0</v>
      </c>
      <c r="R117" s="5">
        <f t="shared" ca="1" si="34"/>
        <v>3.7524922614928713E-3</v>
      </c>
    </row>
    <row r="118" spans="1:18">
      <c r="A118" s="50"/>
      <c r="B118" s="50"/>
      <c r="C118" s="50"/>
      <c r="D118" s="51">
        <f t="shared" si="20"/>
        <v>0</v>
      </c>
      <c r="E118" s="51">
        <f t="shared" si="21"/>
        <v>0</v>
      </c>
      <c r="F118" s="52">
        <f t="shared" si="22"/>
        <v>0</v>
      </c>
      <c r="G118" s="52">
        <f t="shared" si="23"/>
        <v>0</v>
      </c>
      <c r="H118" s="52">
        <f t="shared" si="24"/>
        <v>0</v>
      </c>
      <c r="I118" s="52">
        <f t="shared" si="25"/>
        <v>0</v>
      </c>
      <c r="J118" s="52">
        <f t="shared" si="26"/>
        <v>0</v>
      </c>
      <c r="K118" s="52">
        <f t="shared" si="27"/>
        <v>0</v>
      </c>
      <c r="L118" s="52">
        <f t="shared" si="28"/>
        <v>0</v>
      </c>
      <c r="M118" s="52">
        <f t="shared" ca="1" si="29"/>
        <v>-3.7524922614928713E-3</v>
      </c>
      <c r="N118" s="52">
        <f t="shared" ca="1" si="30"/>
        <v>0</v>
      </c>
      <c r="O118" s="12">
        <f t="shared" ca="1" si="31"/>
        <v>0</v>
      </c>
      <c r="P118" s="52">
        <f t="shared" ca="1" si="32"/>
        <v>0</v>
      </c>
      <c r="Q118" s="52">
        <f t="shared" ca="1" si="33"/>
        <v>0</v>
      </c>
      <c r="R118" s="5">
        <f t="shared" ca="1" si="34"/>
        <v>3.7524922614928713E-3</v>
      </c>
    </row>
    <row r="119" spans="1:18">
      <c r="A119" s="50"/>
      <c r="B119" s="50"/>
      <c r="C119" s="50"/>
      <c r="D119" s="51">
        <f t="shared" si="20"/>
        <v>0</v>
      </c>
      <c r="E119" s="51">
        <f t="shared" si="21"/>
        <v>0</v>
      </c>
      <c r="F119" s="52">
        <f t="shared" si="22"/>
        <v>0</v>
      </c>
      <c r="G119" s="52">
        <f t="shared" si="23"/>
        <v>0</v>
      </c>
      <c r="H119" s="52">
        <f t="shared" si="24"/>
        <v>0</v>
      </c>
      <c r="I119" s="52">
        <f t="shared" si="25"/>
        <v>0</v>
      </c>
      <c r="J119" s="52">
        <f t="shared" si="26"/>
        <v>0</v>
      </c>
      <c r="K119" s="52">
        <f t="shared" si="27"/>
        <v>0</v>
      </c>
      <c r="L119" s="52">
        <f t="shared" si="28"/>
        <v>0</v>
      </c>
      <c r="M119" s="52">
        <f t="shared" ca="1" si="29"/>
        <v>-3.7524922614928713E-3</v>
      </c>
      <c r="N119" s="52">
        <f t="shared" ca="1" si="30"/>
        <v>0</v>
      </c>
      <c r="O119" s="12">
        <f t="shared" ca="1" si="31"/>
        <v>0</v>
      </c>
      <c r="P119" s="52">
        <f t="shared" ca="1" si="32"/>
        <v>0</v>
      </c>
      <c r="Q119" s="52">
        <f t="shared" ca="1" si="33"/>
        <v>0</v>
      </c>
      <c r="R119" s="5">
        <f t="shared" ca="1" si="34"/>
        <v>3.7524922614928713E-3</v>
      </c>
    </row>
    <row r="120" spans="1:18">
      <c r="A120" s="50"/>
      <c r="B120" s="50"/>
      <c r="C120" s="50"/>
      <c r="D120" s="51">
        <f t="shared" si="20"/>
        <v>0</v>
      </c>
      <c r="E120" s="51">
        <f t="shared" si="21"/>
        <v>0</v>
      </c>
      <c r="F120" s="52">
        <f t="shared" si="22"/>
        <v>0</v>
      </c>
      <c r="G120" s="52">
        <f t="shared" si="23"/>
        <v>0</v>
      </c>
      <c r="H120" s="52">
        <f t="shared" si="24"/>
        <v>0</v>
      </c>
      <c r="I120" s="52">
        <f t="shared" si="25"/>
        <v>0</v>
      </c>
      <c r="J120" s="52">
        <f t="shared" si="26"/>
        <v>0</v>
      </c>
      <c r="K120" s="52">
        <f t="shared" si="27"/>
        <v>0</v>
      </c>
      <c r="L120" s="52">
        <f t="shared" si="28"/>
        <v>0</v>
      </c>
      <c r="M120" s="52">
        <f t="shared" ca="1" si="29"/>
        <v>-3.7524922614928713E-3</v>
      </c>
      <c r="N120" s="52">
        <f t="shared" ca="1" si="30"/>
        <v>0</v>
      </c>
      <c r="O120" s="12">
        <f t="shared" ca="1" si="31"/>
        <v>0</v>
      </c>
      <c r="P120" s="52">
        <f t="shared" ca="1" si="32"/>
        <v>0</v>
      </c>
      <c r="Q120" s="52">
        <f t="shared" ca="1" si="33"/>
        <v>0</v>
      </c>
      <c r="R120" s="5">
        <f t="shared" ca="1" si="34"/>
        <v>3.7524922614928713E-3</v>
      </c>
    </row>
    <row r="121" spans="1:18">
      <c r="A121" s="50"/>
      <c r="B121" s="50"/>
      <c r="C121" s="50"/>
      <c r="D121" s="51">
        <f t="shared" si="20"/>
        <v>0</v>
      </c>
      <c r="E121" s="51">
        <f t="shared" si="21"/>
        <v>0</v>
      </c>
      <c r="F121" s="52">
        <f t="shared" si="22"/>
        <v>0</v>
      </c>
      <c r="G121" s="52">
        <f t="shared" si="23"/>
        <v>0</v>
      </c>
      <c r="H121" s="52">
        <f t="shared" si="24"/>
        <v>0</v>
      </c>
      <c r="I121" s="52">
        <f t="shared" si="25"/>
        <v>0</v>
      </c>
      <c r="J121" s="52">
        <f t="shared" si="26"/>
        <v>0</v>
      </c>
      <c r="K121" s="52">
        <f t="shared" si="27"/>
        <v>0</v>
      </c>
      <c r="L121" s="52">
        <f t="shared" si="28"/>
        <v>0</v>
      </c>
      <c r="M121" s="52">
        <f t="shared" ca="1" si="29"/>
        <v>-3.7524922614928713E-3</v>
      </c>
      <c r="N121" s="52">
        <f t="shared" ca="1" si="30"/>
        <v>0</v>
      </c>
      <c r="O121" s="12">
        <f t="shared" ca="1" si="31"/>
        <v>0</v>
      </c>
      <c r="P121" s="52">
        <f t="shared" ca="1" si="32"/>
        <v>0</v>
      </c>
      <c r="Q121" s="52">
        <f t="shared" ca="1" si="33"/>
        <v>0</v>
      </c>
      <c r="R121" s="5">
        <f t="shared" ca="1" si="34"/>
        <v>3.7524922614928713E-3</v>
      </c>
    </row>
    <row r="122" spans="1:18">
      <c r="A122" s="50"/>
      <c r="B122" s="50"/>
      <c r="C122" s="50"/>
      <c r="D122" s="51">
        <f t="shared" si="20"/>
        <v>0</v>
      </c>
      <c r="E122" s="51">
        <f t="shared" si="21"/>
        <v>0</v>
      </c>
      <c r="F122" s="52">
        <f t="shared" si="22"/>
        <v>0</v>
      </c>
      <c r="G122" s="52">
        <f t="shared" si="23"/>
        <v>0</v>
      </c>
      <c r="H122" s="52">
        <f t="shared" si="24"/>
        <v>0</v>
      </c>
      <c r="I122" s="52">
        <f t="shared" si="25"/>
        <v>0</v>
      </c>
      <c r="J122" s="52">
        <f t="shared" si="26"/>
        <v>0</v>
      </c>
      <c r="K122" s="52">
        <f t="shared" si="27"/>
        <v>0</v>
      </c>
      <c r="L122" s="52">
        <f t="shared" si="28"/>
        <v>0</v>
      </c>
      <c r="M122" s="52">
        <f t="shared" ca="1" si="29"/>
        <v>-3.7524922614928713E-3</v>
      </c>
      <c r="N122" s="52">
        <f t="shared" ca="1" si="30"/>
        <v>0</v>
      </c>
      <c r="O122" s="12">
        <f t="shared" ca="1" si="31"/>
        <v>0</v>
      </c>
      <c r="P122" s="52">
        <f t="shared" ca="1" si="32"/>
        <v>0</v>
      </c>
      <c r="Q122" s="52">
        <f t="shared" ca="1" si="33"/>
        <v>0</v>
      </c>
      <c r="R122" s="5">
        <f t="shared" ca="1" si="34"/>
        <v>3.7524922614928713E-3</v>
      </c>
    </row>
    <row r="123" spans="1:18">
      <c r="A123" s="50"/>
      <c r="B123" s="50"/>
      <c r="C123" s="50"/>
      <c r="D123" s="51">
        <f t="shared" si="20"/>
        <v>0</v>
      </c>
      <c r="E123" s="51">
        <f t="shared" si="21"/>
        <v>0</v>
      </c>
      <c r="F123" s="52">
        <f t="shared" si="22"/>
        <v>0</v>
      </c>
      <c r="G123" s="52">
        <f t="shared" si="23"/>
        <v>0</v>
      </c>
      <c r="H123" s="52">
        <f t="shared" si="24"/>
        <v>0</v>
      </c>
      <c r="I123" s="52">
        <f t="shared" si="25"/>
        <v>0</v>
      </c>
      <c r="J123" s="52">
        <f t="shared" si="26"/>
        <v>0</v>
      </c>
      <c r="K123" s="52">
        <f t="shared" si="27"/>
        <v>0</v>
      </c>
      <c r="L123" s="52">
        <f t="shared" si="28"/>
        <v>0</v>
      </c>
      <c r="M123" s="52">
        <f t="shared" ca="1" si="29"/>
        <v>-3.7524922614928713E-3</v>
      </c>
      <c r="N123" s="52">
        <f t="shared" ca="1" si="30"/>
        <v>0</v>
      </c>
      <c r="O123" s="12">
        <f t="shared" ca="1" si="31"/>
        <v>0</v>
      </c>
      <c r="P123" s="52">
        <f t="shared" ca="1" si="32"/>
        <v>0</v>
      </c>
      <c r="Q123" s="52">
        <f t="shared" ca="1" si="33"/>
        <v>0</v>
      </c>
      <c r="R123" s="5">
        <f t="shared" ca="1" si="34"/>
        <v>3.7524922614928713E-3</v>
      </c>
    </row>
    <row r="124" spans="1:18">
      <c r="A124" s="50"/>
      <c r="B124" s="50"/>
      <c r="C124" s="50"/>
      <c r="D124" s="51">
        <f t="shared" si="20"/>
        <v>0</v>
      </c>
      <c r="E124" s="51">
        <f t="shared" si="21"/>
        <v>0</v>
      </c>
      <c r="F124" s="52">
        <f t="shared" si="22"/>
        <v>0</v>
      </c>
      <c r="G124" s="52">
        <f t="shared" si="23"/>
        <v>0</v>
      </c>
      <c r="H124" s="52">
        <f t="shared" si="24"/>
        <v>0</v>
      </c>
      <c r="I124" s="52">
        <f t="shared" si="25"/>
        <v>0</v>
      </c>
      <c r="J124" s="52">
        <f t="shared" si="26"/>
        <v>0</v>
      </c>
      <c r="K124" s="52">
        <f t="shared" si="27"/>
        <v>0</v>
      </c>
      <c r="L124" s="52">
        <f t="shared" si="28"/>
        <v>0</v>
      </c>
      <c r="M124" s="52">
        <f t="shared" ca="1" si="29"/>
        <v>-3.7524922614928713E-3</v>
      </c>
      <c r="N124" s="52">
        <f t="shared" ca="1" si="30"/>
        <v>0</v>
      </c>
      <c r="O124" s="12">
        <f t="shared" ca="1" si="31"/>
        <v>0</v>
      </c>
      <c r="P124" s="52">
        <f t="shared" ca="1" si="32"/>
        <v>0</v>
      </c>
      <c r="Q124" s="52">
        <f t="shared" ca="1" si="33"/>
        <v>0</v>
      </c>
      <c r="R124" s="5">
        <f t="shared" ca="1" si="34"/>
        <v>3.7524922614928713E-3</v>
      </c>
    </row>
    <row r="125" spans="1:18">
      <c r="A125" s="50"/>
      <c r="B125" s="50"/>
      <c r="C125" s="50"/>
      <c r="D125" s="51">
        <f t="shared" si="20"/>
        <v>0</v>
      </c>
      <c r="E125" s="51">
        <f t="shared" si="21"/>
        <v>0</v>
      </c>
      <c r="F125" s="52">
        <f t="shared" si="22"/>
        <v>0</v>
      </c>
      <c r="G125" s="52">
        <f t="shared" si="23"/>
        <v>0</v>
      </c>
      <c r="H125" s="52">
        <f t="shared" si="24"/>
        <v>0</v>
      </c>
      <c r="I125" s="52">
        <f t="shared" si="25"/>
        <v>0</v>
      </c>
      <c r="J125" s="52">
        <f t="shared" si="26"/>
        <v>0</v>
      </c>
      <c r="K125" s="52">
        <f t="shared" si="27"/>
        <v>0</v>
      </c>
      <c r="L125" s="52">
        <f t="shared" si="28"/>
        <v>0</v>
      </c>
      <c r="M125" s="52">
        <f t="shared" ca="1" si="29"/>
        <v>-3.7524922614928713E-3</v>
      </c>
      <c r="N125" s="52">
        <f t="shared" ca="1" si="30"/>
        <v>0</v>
      </c>
      <c r="O125" s="12">
        <f t="shared" ca="1" si="31"/>
        <v>0</v>
      </c>
      <c r="P125" s="52">
        <f t="shared" ca="1" si="32"/>
        <v>0</v>
      </c>
      <c r="Q125" s="52">
        <f t="shared" ca="1" si="33"/>
        <v>0</v>
      </c>
      <c r="R125" s="5">
        <f t="shared" ca="1" si="34"/>
        <v>3.7524922614928713E-3</v>
      </c>
    </row>
    <row r="126" spans="1:18">
      <c r="A126" s="50"/>
      <c r="B126" s="50"/>
      <c r="C126" s="50"/>
      <c r="D126" s="51">
        <f t="shared" si="20"/>
        <v>0</v>
      </c>
      <c r="E126" s="51">
        <f t="shared" si="21"/>
        <v>0</v>
      </c>
      <c r="F126" s="52">
        <f t="shared" si="22"/>
        <v>0</v>
      </c>
      <c r="G126" s="52">
        <f t="shared" si="23"/>
        <v>0</v>
      </c>
      <c r="H126" s="52">
        <f t="shared" si="24"/>
        <v>0</v>
      </c>
      <c r="I126" s="52">
        <f t="shared" si="25"/>
        <v>0</v>
      </c>
      <c r="J126" s="52">
        <f t="shared" si="26"/>
        <v>0</v>
      </c>
      <c r="K126" s="52">
        <f t="shared" si="27"/>
        <v>0</v>
      </c>
      <c r="L126" s="52">
        <f t="shared" si="28"/>
        <v>0</v>
      </c>
      <c r="M126" s="52">
        <f t="shared" ca="1" si="29"/>
        <v>-3.7524922614928713E-3</v>
      </c>
      <c r="N126" s="52">
        <f t="shared" ca="1" si="30"/>
        <v>0</v>
      </c>
      <c r="O126" s="12">
        <f t="shared" ca="1" si="31"/>
        <v>0</v>
      </c>
      <c r="P126" s="52">
        <f t="shared" ca="1" si="32"/>
        <v>0</v>
      </c>
      <c r="Q126" s="52">
        <f t="shared" ca="1" si="33"/>
        <v>0</v>
      </c>
      <c r="R126" s="5">
        <f t="shared" ca="1" si="34"/>
        <v>3.7524922614928713E-3</v>
      </c>
    </row>
    <row r="127" spans="1:18">
      <c r="A127" s="50"/>
      <c r="B127" s="50"/>
      <c r="C127" s="50"/>
      <c r="D127" s="51">
        <f t="shared" si="20"/>
        <v>0</v>
      </c>
      <c r="E127" s="51">
        <f t="shared" si="21"/>
        <v>0</v>
      </c>
      <c r="F127" s="52">
        <f t="shared" si="22"/>
        <v>0</v>
      </c>
      <c r="G127" s="52">
        <f t="shared" si="23"/>
        <v>0</v>
      </c>
      <c r="H127" s="52">
        <f t="shared" si="24"/>
        <v>0</v>
      </c>
      <c r="I127" s="52">
        <f t="shared" si="25"/>
        <v>0</v>
      </c>
      <c r="J127" s="52">
        <f t="shared" si="26"/>
        <v>0</v>
      </c>
      <c r="K127" s="52">
        <f t="shared" si="27"/>
        <v>0</v>
      </c>
      <c r="L127" s="52">
        <f t="shared" si="28"/>
        <v>0</v>
      </c>
      <c r="M127" s="52">
        <f t="shared" ca="1" si="29"/>
        <v>-3.7524922614928713E-3</v>
      </c>
      <c r="N127" s="52">
        <f t="shared" ca="1" si="30"/>
        <v>0</v>
      </c>
      <c r="O127" s="12">
        <f t="shared" ca="1" si="31"/>
        <v>0</v>
      </c>
      <c r="P127" s="52">
        <f t="shared" ca="1" si="32"/>
        <v>0</v>
      </c>
      <c r="Q127" s="52">
        <f t="shared" ca="1" si="33"/>
        <v>0</v>
      </c>
      <c r="R127" s="5">
        <f t="shared" ca="1" si="34"/>
        <v>3.7524922614928713E-3</v>
      </c>
    </row>
    <row r="128" spans="1:18">
      <c r="A128" s="50"/>
      <c r="B128" s="50"/>
      <c r="C128" s="50"/>
      <c r="D128" s="51">
        <f t="shared" si="20"/>
        <v>0</v>
      </c>
      <c r="E128" s="51">
        <f t="shared" si="21"/>
        <v>0</v>
      </c>
      <c r="F128" s="52">
        <f t="shared" si="22"/>
        <v>0</v>
      </c>
      <c r="G128" s="52">
        <f t="shared" si="23"/>
        <v>0</v>
      </c>
      <c r="H128" s="52">
        <f t="shared" si="24"/>
        <v>0</v>
      </c>
      <c r="I128" s="52">
        <f t="shared" si="25"/>
        <v>0</v>
      </c>
      <c r="J128" s="52">
        <f t="shared" si="26"/>
        <v>0</v>
      </c>
      <c r="K128" s="52">
        <f t="shared" si="27"/>
        <v>0</v>
      </c>
      <c r="L128" s="52">
        <f t="shared" si="28"/>
        <v>0</v>
      </c>
      <c r="M128" s="52">
        <f t="shared" ca="1" si="29"/>
        <v>-3.7524922614928713E-3</v>
      </c>
      <c r="N128" s="52">
        <f t="shared" ca="1" si="30"/>
        <v>0</v>
      </c>
      <c r="O128" s="12">
        <f t="shared" ca="1" si="31"/>
        <v>0</v>
      </c>
      <c r="P128" s="52">
        <f t="shared" ca="1" si="32"/>
        <v>0</v>
      </c>
      <c r="Q128" s="52">
        <f t="shared" ca="1" si="33"/>
        <v>0</v>
      </c>
      <c r="R128" s="5">
        <f t="shared" ca="1" si="34"/>
        <v>3.7524922614928713E-3</v>
      </c>
    </row>
    <row r="129" spans="1:18">
      <c r="A129" s="50"/>
      <c r="B129" s="50"/>
      <c r="C129" s="50"/>
      <c r="D129" s="51">
        <f t="shared" si="20"/>
        <v>0</v>
      </c>
      <c r="E129" s="51">
        <f t="shared" si="21"/>
        <v>0</v>
      </c>
      <c r="F129" s="52">
        <f t="shared" si="22"/>
        <v>0</v>
      </c>
      <c r="G129" s="52">
        <f t="shared" si="23"/>
        <v>0</v>
      </c>
      <c r="H129" s="52">
        <f t="shared" si="24"/>
        <v>0</v>
      </c>
      <c r="I129" s="52">
        <f t="shared" si="25"/>
        <v>0</v>
      </c>
      <c r="J129" s="52">
        <f t="shared" si="26"/>
        <v>0</v>
      </c>
      <c r="K129" s="52">
        <f t="shared" si="27"/>
        <v>0</v>
      </c>
      <c r="L129" s="52">
        <f t="shared" si="28"/>
        <v>0</v>
      </c>
      <c r="M129" s="52">
        <f t="shared" ca="1" si="29"/>
        <v>-3.7524922614928713E-3</v>
      </c>
      <c r="N129" s="52">
        <f t="shared" ca="1" si="30"/>
        <v>0</v>
      </c>
      <c r="O129" s="12">
        <f t="shared" ca="1" si="31"/>
        <v>0</v>
      </c>
      <c r="P129" s="52">
        <f t="shared" ca="1" si="32"/>
        <v>0</v>
      </c>
      <c r="Q129" s="52">
        <f t="shared" ca="1" si="33"/>
        <v>0</v>
      </c>
      <c r="R129" s="5">
        <f t="shared" ca="1" si="34"/>
        <v>3.7524922614928713E-3</v>
      </c>
    </row>
    <row r="130" spans="1:18">
      <c r="A130" s="50"/>
      <c r="B130" s="50"/>
      <c r="C130" s="50"/>
      <c r="D130" s="51">
        <f t="shared" si="20"/>
        <v>0</v>
      </c>
      <c r="E130" s="51">
        <f t="shared" si="21"/>
        <v>0</v>
      </c>
      <c r="F130" s="52">
        <f t="shared" si="22"/>
        <v>0</v>
      </c>
      <c r="G130" s="52">
        <f t="shared" si="23"/>
        <v>0</v>
      </c>
      <c r="H130" s="52">
        <f t="shared" si="24"/>
        <v>0</v>
      </c>
      <c r="I130" s="52">
        <f t="shared" si="25"/>
        <v>0</v>
      </c>
      <c r="J130" s="52">
        <f t="shared" si="26"/>
        <v>0</v>
      </c>
      <c r="K130" s="52">
        <f t="shared" si="27"/>
        <v>0</v>
      </c>
      <c r="L130" s="52">
        <f t="shared" si="28"/>
        <v>0</v>
      </c>
      <c r="M130" s="52">
        <f t="shared" ca="1" si="29"/>
        <v>-3.7524922614928713E-3</v>
      </c>
      <c r="N130" s="52">
        <f t="shared" ca="1" si="30"/>
        <v>0</v>
      </c>
      <c r="O130" s="12">
        <f t="shared" ca="1" si="31"/>
        <v>0</v>
      </c>
      <c r="P130" s="52">
        <f t="shared" ca="1" si="32"/>
        <v>0</v>
      </c>
      <c r="Q130" s="52">
        <f t="shared" ca="1" si="33"/>
        <v>0</v>
      </c>
      <c r="R130" s="5">
        <f t="shared" ca="1" si="34"/>
        <v>3.7524922614928713E-3</v>
      </c>
    </row>
    <row r="131" spans="1:18">
      <c r="A131" s="50"/>
      <c r="B131" s="50"/>
      <c r="C131" s="50"/>
      <c r="D131" s="51">
        <f t="shared" si="20"/>
        <v>0</v>
      </c>
      <c r="E131" s="51">
        <f t="shared" si="21"/>
        <v>0</v>
      </c>
      <c r="F131" s="52">
        <f t="shared" si="22"/>
        <v>0</v>
      </c>
      <c r="G131" s="52">
        <f t="shared" si="23"/>
        <v>0</v>
      </c>
      <c r="H131" s="52">
        <f t="shared" si="24"/>
        <v>0</v>
      </c>
      <c r="I131" s="52">
        <f t="shared" si="25"/>
        <v>0</v>
      </c>
      <c r="J131" s="52">
        <f t="shared" si="26"/>
        <v>0</v>
      </c>
      <c r="K131" s="52">
        <f t="shared" si="27"/>
        <v>0</v>
      </c>
      <c r="L131" s="52">
        <f t="shared" si="28"/>
        <v>0</v>
      </c>
      <c r="M131" s="52">
        <f t="shared" ca="1" si="29"/>
        <v>-3.7524922614928713E-3</v>
      </c>
      <c r="N131" s="52">
        <f t="shared" ca="1" si="30"/>
        <v>0</v>
      </c>
      <c r="O131" s="12">
        <f t="shared" ca="1" si="31"/>
        <v>0</v>
      </c>
      <c r="P131" s="52">
        <f t="shared" ca="1" si="32"/>
        <v>0</v>
      </c>
      <c r="Q131" s="52">
        <f t="shared" ca="1" si="33"/>
        <v>0</v>
      </c>
      <c r="R131" s="5">
        <f t="shared" ca="1" si="34"/>
        <v>3.7524922614928713E-3</v>
      </c>
    </row>
    <row r="132" spans="1:18">
      <c r="A132" s="50"/>
      <c r="B132" s="50"/>
      <c r="C132" s="50"/>
      <c r="D132" s="51">
        <f t="shared" si="20"/>
        <v>0</v>
      </c>
      <c r="E132" s="51">
        <f t="shared" si="21"/>
        <v>0</v>
      </c>
      <c r="F132" s="52">
        <f t="shared" si="22"/>
        <v>0</v>
      </c>
      <c r="G132" s="52">
        <f t="shared" si="23"/>
        <v>0</v>
      </c>
      <c r="H132" s="52">
        <f t="shared" si="24"/>
        <v>0</v>
      </c>
      <c r="I132" s="52">
        <f t="shared" si="25"/>
        <v>0</v>
      </c>
      <c r="J132" s="52">
        <f t="shared" si="26"/>
        <v>0</v>
      </c>
      <c r="K132" s="52">
        <f t="shared" si="27"/>
        <v>0</v>
      </c>
      <c r="L132" s="52">
        <f t="shared" si="28"/>
        <v>0</v>
      </c>
      <c r="M132" s="52">
        <f t="shared" ca="1" si="29"/>
        <v>-3.7524922614928713E-3</v>
      </c>
      <c r="N132" s="52">
        <f t="shared" ca="1" si="30"/>
        <v>0</v>
      </c>
      <c r="O132" s="12">
        <f t="shared" ca="1" si="31"/>
        <v>0</v>
      </c>
      <c r="P132" s="52">
        <f t="shared" ca="1" si="32"/>
        <v>0</v>
      </c>
      <c r="Q132" s="52">
        <f t="shared" ca="1" si="33"/>
        <v>0</v>
      </c>
      <c r="R132" s="5">
        <f t="shared" ca="1" si="34"/>
        <v>3.7524922614928713E-3</v>
      </c>
    </row>
    <row r="133" spans="1:18">
      <c r="A133" s="50"/>
      <c r="B133" s="50"/>
      <c r="C133" s="50"/>
      <c r="D133" s="51">
        <f t="shared" si="20"/>
        <v>0</v>
      </c>
      <c r="E133" s="51">
        <f t="shared" si="21"/>
        <v>0</v>
      </c>
      <c r="F133" s="52">
        <f t="shared" si="22"/>
        <v>0</v>
      </c>
      <c r="G133" s="52">
        <f t="shared" si="23"/>
        <v>0</v>
      </c>
      <c r="H133" s="52">
        <f t="shared" si="24"/>
        <v>0</v>
      </c>
      <c r="I133" s="52">
        <f t="shared" si="25"/>
        <v>0</v>
      </c>
      <c r="J133" s="52">
        <f t="shared" si="26"/>
        <v>0</v>
      </c>
      <c r="K133" s="52">
        <f t="shared" si="27"/>
        <v>0</v>
      </c>
      <c r="L133" s="52">
        <f t="shared" si="28"/>
        <v>0</v>
      </c>
      <c r="M133" s="52">
        <f t="shared" ca="1" si="29"/>
        <v>-3.7524922614928713E-3</v>
      </c>
      <c r="N133" s="52">
        <f t="shared" ca="1" si="30"/>
        <v>0</v>
      </c>
      <c r="O133" s="12">
        <f t="shared" ca="1" si="31"/>
        <v>0</v>
      </c>
      <c r="P133" s="52">
        <f t="shared" ca="1" si="32"/>
        <v>0</v>
      </c>
      <c r="Q133" s="52">
        <f t="shared" ca="1" si="33"/>
        <v>0</v>
      </c>
      <c r="R133" s="5">
        <f t="shared" ca="1" si="34"/>
        <v>3.7524922614928713E-3</v>
      </c>
    </row>
    <row r="134" spans="1:18">
      <c r="A134" s="50"/>
      <c r="B134" s="50"/>
      <c r="C134" s="50"/>
      <c r="D134" s="51">
        <f t="shared" si="20"/>
        <v>0</v>
      </c>
      <c r="E134" s="51">
        <f t="shared" si="21"/>
        <v>0</v>
      </c>
      <c r="F134" s="52">
        <f t="shared" si="22"/>
        <v>0</v>
      </c>
      <c r="G134" s="52">
        <f t="shared" si="23"/>
        <v>0</v>
      </c>
      <c r="H134" s="52">
        <f t="shared" si="24"/>
        <v>0</v>
      </c>
      <c r="I134" s="52">
        <f t="shared" si="25"/>
        <v>0</v>
      </c>
      <c r="J134" s="52">
        <f t="shared" si="26"/>
        <v>0</v>
      </c>
      <c r="K134" s="52">
        <f t="shared" si="27"/>
        <v>0</v>
      </c>
      <c r="L134" s="52">
        <f t="shared" si="28"/>
        <v>0</v>
      </c>
      <c r="M134" s="52">
        <f t="shared" ca="1" si="29"/>
        <v>-3.7524922614928713E-3</v>
      </c>
      <c r="N134" s="52">
        <f t="shared" ca="1" si="30"/>
        <v>0</v>
      </c>
      <c r="O134" s="12">
        <f t="shared" ca="1" si="31"/>
        <v>0</v>
      </c>
      <c r="P134" s="52">
        <f t="shared" ca="1" si="32"/>
        <v>0</v>
      </c>
      <c r="Q134" s="52">
        <f t="shared" ca="1" si="33"/>
        <v>0</v>
      </c>
      <c r="R134" s="5">
        <f t="shared" ca="1" si="34"/>
        <v>3.7524922614928713E-3</v>
      </c>
    </row>
    <row r="135" spans="1:18">
      <c r="A135" s="50"/>
      <c r="B135" s="50"/>
      <c r="C135" s="50"/>
      <c r="D135" s="51">
        <f t="shared" si="20"/>
        <v>0</v>
      </c>
      <c r="E135" s="51">
        <f t="shared" si="21"/>
        <v>0</v>
      </c>
      <c r="F135" s="52">
        <f t="shared" si="22"/>
        <v>0</v>
      </c>
      <c r="G135" s="52">
        <f t="shared" si="23"/>
        <v>0</v>
      </c>
      <c r="H135" s="52">
        <f t="shared" si="24"/>
        <v>0</v>
      </c>
      <c r="I135" s="52">
        <f t="shared" si="25"/>
        <v>0</v>
      </c>
      <c r="J135" s="52">
        <f t="shared" si="26"/>
        <v>0</v>
      </c>
      <c r="K135" s="52">
        <f t="shared" si="27"/>
        <v>0</v>
      </c>
      <c r="L135" s="52">
        <f t="shared" si="28"/>
        <v>0</v>
      </c>
      <c r="M135" s="52">
        <f t="shared" ca="1" si="29"/>
        <v>-3.7524922614928713E-3</v>
      </c>
      <c r="N135" s="52">
        <f t="shared" ca="1" si="30"/>
        <v>0</v>
      </c>
      <c r="O135" s="12">
        <f t="shared" ca="1" si="31"/>
        <v>0</v>
      </c>
      <c r="P135" s="52">
        <f t="shared" ca="1" si="32"/>
        <v>0</v>
      </c>
      <c r="Q135" s="52">
        <f t="shared" ca="1" si="33"/>
        <v>0</v>
      </c>
      <c r="R135" s="5">
        <f t="shared" ca="1" si="34"/>
        <v>3.7524922614928713E-3</v>
      </c>
    </row>
    <row r="136" spans="1:18">
      <c r="A136" s="50"/>
      <c r="B136" s="50"/>
      <c r="C136" s="50"/>
      <c r="D136" s="51">
        <f t="shared" si="20"/>
        <v>0</v>
      </c>
      <c r="E136" s="51">
        <f t="shared" si="21"/>
        <v>0</v>
      </c>
      <c r="F136" s="52">
        <f t="shared" si="22"/>
        <v>0</v>
      </c>
      <c r="G136" s="52">
        <f t="shared" si="23"/>
        <v>0</v>
      </c>
      <c r="H136" s="52">
        <f t="shared" si="24"/>
        <v>0</v>
      </c>
      <c r="I136" s="52">
        <f t="shared" si="25"/>
        <v>0</v>
      </c>
      <c r="J136" s="52">
        <f t="shared" si="26"/>
        <v>0</v>
      </c>
      <c r="K136" s="52">
        <f t="shared" si="27"/>
        <v>0</v>
      </c>
      <c r="L136" s="52">
        <f t="shared" si="28"/>
        <v>0</v>
      </c>
      <c r="M136" s="52">
        <f t="shared" ca="1" si="29"/>
        <v>-3.7524922614928713E-3</v>
      </c>
      <c r="N136" s="52">
        <f t="shared" ca="1" si="30"/>
        <v>0</v>
      </c>
      <c r="O136" s="12">
        <f t="shared" ca="1" si="31"/>
        <v>0</v>
      </c>
      <c r="P136" s="52">
        <f t="shared" ca="1" si="32"/>
        <v>0</v>
      </c>
      <c r="Q136" s="52">
        <f t="shared" ca="1" si="33"/>
        <v>0</v>
      </c>
      <c r="R136" s="5">
        <f t="shared" ca="1" si="34"/>
        <v>3.7524922614928713E-3</v>
      </c>
    </row>
    <row r="137" spans="1:18">
      <c r="A137" s="50"/>
      <c r="B137" s="50"/>
      <c r="C137" s="50"/>
      <c r="D137" s="51">
        <f t="shared" si="20"/>
        <v>0</v>
      </c>
      <c r="E137" s="51">
        <f t="shared" si="21"/>
        <v>0</v>
      </c>
      <c r="F137" s="52">
        <f t="shared" si="22"/>
        <v>0</v>
      </c>
      <c r="G137" s="52">
        <f t="shared" si="23"/>
        <v>0</v>
      </c>
      <c r="H137" s="52">
        <f t="shared" si="24"/>
        <v>0</v>
      </c>
      <c r="I137" s="52">
        <f t="shared" si="25"/>
        <v>0</v>
      </c>
      <c r="J137" s="52">
        <f t="shared" si="26"/>
        <v>0</v>
      </c>
      <c r="K137" s="52">
        <f t="shared" si="27"/>
        <v>0</v>
      </c>
      <c r="L137" s="52">
        <f t="shared" si="28"/>
        <v>0</v>
      </c>
      <c r="M137" s="52">
        <f t="shared" ca="1" si="29"/>
        <v>-3.7524922614928713E-3</v>
      </c>
      <c r="N137" s="52">
        <f t="shared" ca="1" si="30"/>
        <v>0</v>
      </c>
      <c r="O137" s="12">
        <f t="shared" ca="1" si="31"/>
        <v>0</v>
      </c>
      <c r="P137" s="52">
        <f t="shared" ca="1" si="32"/>
        <v>0</v>
      </c>
      <c r="Q137" s="52">
        <f t="shared" ca="1" si="33"/>
        <v>0</v>
      </c>
      <c r="R137" s="5">
        <f t="shared" ca="1" si="34"/>
        <v>3.7524922614928713E-3</v>
      </c>
    </row>
    <row r="138" spans="1:18">
      <c r="A138" s="50"/>
      <c r="B138" s="50"/>
      <c r="C138" s="50"/>
      <c r="D138" s="51">
        <f t="shared" si="20"/>
        <v>0</v>
      </c>
      <c r="E138" s="51">
        <f t="shared" si="21"/>
        <v>0</v>
      </c>
      <c r="F138" s="52">
        <f t="shared" si="22"/>
        <v>0</v>
      </c>
      <c r="G138" s="52">
        <f t="shared" si="23"/>
        <v>0</v>
      </c>
      <c r="H138" s="52">
        <f t="shared" si="24"/>
        <v>0</v>
      </c>
      <c r="I138" s="52">
        <f t="shared" si="25"/>
        <v>0</v>
      </c>
      <c r="J138" s="52">
        <f t="shared" si="26"/>
        <v>0</v>
      </c>
      <c r="K138" s="52">
        <f t="shared" si="27"/>
        <v>0</v>
      </c>
      <c r="L138" s="52">
        <f t="shared" si="28"/>
        <v>0</v>
      </c>
      <c r="M138" s="52">
        <f t="shared" ca="1" si="29"/>
        <v>-3.7524922614928713E-3</v>
      </c>
      <c r="N138" s="52">
        <f t="shared" ca="1" si="30"/>
        <v>0</v>
      </c>
      <c r="O138" s="12">
        <f t="shared" ca="1" si="31"/>
        <v>0</v>
      </c>
      <c r="P138" s="52">
        <f t="shared" ca="1" si="32"/>
        <v>0</v>
      </c>
      <c r="Q138" s="52">
        <f t="shared" ca="1" si="33"/>
        <v>0</v>
      </c>
      <c r="R138" s="5">
        <f t="shared" ca="1" si="34"/>
        <v>3.7524922614928713E-3</v>
      </c>
    </row>
    <row r="139" spans="1:18">
      <c r="A139" s="50"/>
      <c r="B139" s="50"/>
      <c r="C139" s="50"/>
      <c r="D139" s="51">
        <f t="shared" si="20"/>
        <v>0</v>
      </c>
      <c r="E139" s="51">
        <f t="shared" si="21"/>
        <v>0</v>
      </c>
      <c r="F139" s="52">
        <f t="shared" si="22"/>
        <v>0</v>
      </c>
      <c r="G139" s="52">
        <f t="shared" si="23"/>
        <v>0</v>
      </c>
      <c r="H139" s="52">
        <f t="shared" si="24"/>
        <v>0</v>
      </c>
      <c r="I139" s="52">
        <f t="shared" si="25"/>
        <v>0</v>
      </c>
      <c r="J139" s="52">
        <f t="shared" si="26"/>
        <v>0</v>
      </c>
      <c r="K139" s="52">
        <f t="shared" si="27"/>
        <v>0</v>
      </c>
      <c r="L139" s="52">
        <f t="shared" si="28"/>
        <v>0</v>
      </c>
      <c r="M139" s="52">
        <f t="shared" ca="1" si="29"/>
        <v>-3.7524922614928713E-3</v>
      </c>
      <c r="N139" s="52">
        <f t="shared" ca="1" si="30"/>
        <v>0</v>
      </c>
      <c r="O139" s="12">
        <f t="shared" ca="1" si="31"/>
        <v>0</v>
      </c>
      <c r="P139" s="52">
        <f t="shared" ca="1" si="32"/>
        <v>0</v>
      </c>
      <c r="Q139" s="52">
        <f t="shared" ca="1" si="33"/>
        <v>0</v>
      </c>
      <c r="R139" s="5">
        <f t="shared" ca="1" si="34"/>
        <v>3.7524922614928713E-3</v>
      </c>
    </row>
    <row r="140" spans="1:18">
      <c r="A140" s="50"/>
      <c r="B140" s="50"/>
      <c r="C140" s="50"/>
      <c r="D140" s="51">
        <f t="shared" si="20"/>
        <v>0</v>
      </c>
      <c r="E140" s="51">
        <f t="shared" si="21"/>
        <v>0</v>
      </c>
      <c r="F140" s="52">
        <f t="shared" si="22"/>
        <v>0</v>
      </c>
      <c r="G140" s="52">
        <f t="shared" si="23"/>
        <v>0</v>
      </c>
      <c r="H140" s="52">
        <f t="shared" si="24"/>
        <v>0</v>
      </c>
      <c r="I140" s="52">
        <f t="shared" si="25"/>
        <v>0</v>
      </c>
      <c r="J140" s="52">
        <f t="shared" si="26"/>
        <v>0</v>
      </c>
      <c r="K140" s="52">
        <f t="shared" si="27"/>
        <v>0</v>
      </c>
      <c r="L140" s="52">
        <f t="shared" si="28"/>
        <v>0</v>
      </c>
      <c r="M140" s="52">
        <f t="shared" ca="1" si="29"/>
        <v>-3.7524922614928713E-3</v>
      </c>
      <c r="N140" s="52">
        <f t="shared" ca="1" si="30"/>
        <v>0</v>
      </c>
      <c r="O140" s="12">
        <f t="shared" ca="1" si="31"/>
        <v>0</v>
      </c>
      <c r="P140" s="52">
        <f t="shared" ca="1" si="32"/>
        <v>0</v>
      </c>
      <c r="Q140" s="52">
        <f t="shared" ca="1" si="33"/>
        <v>0</v>
      </c>
      <c r="R140" s="5">
        <f t="shared" ca="1" si="34"/>
        <v>3.7524922614928713E-3</v>
      </c>
    </row>
    <row r="141" spans="1:18">
      <c r="A141" s="50"/>
      <c r="B141" s="50"/>
      <c r="C141" s="50"/>
      <c r="D141" s="51">
        <f t="shared" si="20"/>
        <v>0</v>
      </c>
      <c r="E141" s="51">
        <f t="shared" si="21"/>
        <v>0</v>
      </c>
      <c r="F141" s="52">
        <f t="shared" si="22"/>
        <v>0</v>
      </c>
      <c r="G141" s="52">
        <f t="shared" si="23"/>
        <v>0</v>
      </c>
      <c r="H141" s="52">
        <f t="shared" si="24"/>
        <v>0</v>
      </c>
      <c r="I141" s="52">
        <f t="shared" si="25"/>
        <v>0</v>
      </c>
      <c r="J141" s="52">
        <f t="shared" si="26"/>
        <v>0</v>
      </c>
      <c r="K141" s="52">
        <f t="shared" si="27"/>
        <v>0</v>
      </c>
      <c r="L141" s="52">
        <f t="shared" si="28"/>
        <v>0</v>
      </c>
      <c r="M141" s="52">
        <f t="shared" ca="1" si="29"/>
        <v>-3.7524922614928713E-3</v>
      </c>
      <c r="N141" s="52">
        <f t="shared" ca="1" si="30"/>
        <v>0</v>
      </c>
      <c r="O141" s="12">
        <f t="shared" ca="1" si="31"/>
        <v>0</v>
      </c>
      <c r="P141" s="52">
        <f t="shared" ca="1" si="32"/>
        <v>0</v>
      </c>
      <c r="Q141" s="52">
        <f t="shared" ca="1" si="33"/>
        <v>0</v>
      </c>
      <c r="R141" s="5">
        <f t="shared" ca="1" si="34"/>
        <v>3.7524922614928713E-3</v>
      </c>
    </row>
    <row r="142" spans="1:18">
      <c r="A142" s="50"/>
      <c r="B142" s="50"/>
      <c r="C142" s="50"/>
      <c r="D142" s="51">
        <f t="shared" si="20"/>
        <v>0</v>
      </c>
      <c r="E142" s="51">
        <f t="shared" si="21"/>
        <v>0</v>
      </c>
      <c r="F142" s="52">
        <f t="shared" si="22"/>
        <v>0</v>
      </c>
      <c r="G142" s="52">
        <f t="shared" si="23"/>
        <v>0</v>
      </c>
      <c r="H142" s="52">
        <f t="shared" si="24"/>
        <v>0</v>
      </c>
      <c r="I142" s="52">
        <f t="shared" si="25"/>
        <v>0</v>
      </c>
      <c r="J142" s="52">
        <f t="shared" si="26"/>
        <v>0</v>
      </c>
      <c r="K142" s="52">
        <f t="shared" si="27"/>
        <v>0</v>
      </c>
      <c r="L142" s="52">
        <f t="shared" si="28"/>
        <v>0</v>
      </c>
      <c r="M142" s="52">
        <f t="shared" ca="1" si="29"/>
        <v>-3.7524922614928713E-3</v>
      </c>
      <c r="N142" s="52">
        <f t="shared" ca="1" si="30"/>
        <v>0</v>
      </c>
      <c r="O142" s="12">
        <f t="shared" ca="1" si="31"/>
        <v>0</v>
      </c>
      <c r="P142" s="52">
        <f t="shared" ca="1" si="32"/>
        <v>0</v>
      </c>
      <c r="Q142" s="52">
        <f t="shared" ca="1" si="33"/>
        <v>0</v>
      </c>
      <c r="R142" s="5">
        <f t="shared" ca="1" si="34"/>
        <v>3.7524922614928713E-3</v>
      </c>
    </row>
    <row r="143" spans="1:18">
      <c r="A143" s="50"/>
      <c r="B143" s="50"/>
      <c r="C143" s="50"/>
      <c r="D143" s="51">
        <f t="shared" si="20"/>
        <v>0</v>
      </c>
      <c r="E143" s="51">
        <f t="shared" si="21"/>
        <v>0</v>
      </c>
      <c r="F143" s="52">
        <f t="shared" si="22"/>
        <v>0</v>
      </c>
      <c r="G143" s="52">
        <f t="shared" si="23"/>
        <v>0</v>
      </c>
      <c r="H143" s="52">
        <f t="shared" si="24"/>
        <v>0</v>
      </c>
      <c r="I143" s="52">
        <f t="shared" si="25"/>
        <v>0</v>
      </c>
      <c r="J143" s="52">
        <f t="shared" si="26"/>
        <v>0</v>
      </c>
      <c r="K143" s="52">
        <f t="shared" si="27"/>
        <v>0</v>
      </c>
      <c r="L143" s="52">
        <f t="shared" si="28"/>
        <v>0</v>
      </c>
      <c r="M143" s="52">
        <f t="shared" ca="1" si="29"/>
        <v>-3.7524922614928713E-3</v>
      </c>
      <c r="N143" s="52">
        <f t="shared" ca="1" si="30"/>
        <v>0</v>
      </c>
      <c r="O143" s="12">
        <f t="shared" ca="1" si="31"/>
        <v>0</v>
      </c>
      <c r="P143" s="52">
        <f t="shared" ca="1" si="32"/>
        <v>0</v>
      </c>
      <c r="Q143" s="52">
        <f t="shared" ca="1" si="33"/>
        <v>0</v>
      </c>
      <c r="R143" s="5">
        <f t="shared" ca="1" si="34"/>
        <v>3.7524922614928713E-3</v>
      </c>
    </row>
    <row r="144" spans="1:18">
      <c r="A144" s="50"/>
      <c r="B144" s="50"/>
      <c r="C144" s="50"/>
      <c r="D144" s="51">
        <f t="shared" si="20"/>
        <v>0</v>
      </c>
      <c r="E144" s="51">
        <f t="shared" si="21"/>
        <v>0</v>
      </c>
      <c r="F144" s="52">
        <f t="shared" si="22"/>
        <v>0</v>
      </c>
      <c r="G144" s="52">
        <f t="shared" si="23"/>
        <v>0</v>
      </c>
      <c r="H144" s="52">
        <f t="shared" si="24"/>
        <v>0</v>
      </c>
      <c r="I144" s="52">
        <f t="shared" si="25"/>
        <v>0</v>
      </c>
      <c r="J144" s="52">
        <f t="shared" si="26"/>
        <v>0</v>
      </c>
      <c r="K144" s="52">
        <f t="shared" si="27"/>
        <v>0</v>
      </c>
      <c r="L144" s="52">
        <f t="shared" si="28"/>
        <v>0</v>
      </c>
      <c r="M144" s="52">
        <f t="shared" ca="1" si="29"/>
        <v>-3.7524922614928713E-3</v>
      </c>
      <c r="N144" s="52">
        <f t="shared" ca="1" si="30"/>
        <v>0</v>
      </c>
      <c r="O144" s="12">
        <f t="shared" ca="1" si="31"/>
        <v>0</v>
      </c>
      <c r="P144" s="52">
        <f t="shared" ca="1" si="32"/>
        <v>0</v>
      </c>
      <c r="Q144" s="52">
        <f t="shared" ca="1" si="33"/>
        <v>0</v>
      </c>
      <c r="R144" s="5">
        <f t="shared" ca="1" si="34"/>
        <v>3.7524922614928713E-3</v>
      </c>
    </row>
    <row r="145" spans="1:18">
      <c r="A145" s="50"/>
      <c r="B145" s="50"/>
      <c r="C145" s="50"/>
      <c r="D145" s="51">
        <f t="shared" si="20"/>
        <v>0</v>
      </c>
      <c r="E145" s="51">
        <f t="shared" si="21"/>
        <v>0</v>
      </c>
      <c r="F145" s="52">
        <f t="shared" si="22"/>
        <v>0</v>
      </c>
      <c r="G145" s="52">
        <f t="shared" si="23"/>
        <v>0</v>
      </c>
      <c r="H145" s="52">
        <f t="shared" si="24"/>
        <v>0</v>
      </c>
      <c r="I145" s="52">
        <f t="shared" si="25"/>
        <v>0</v>
      </c>
      <c r="J145" s="52">
        <f t="shared" si="26"/>
        <v>0</v>
      </c>
      <c r="K145" s="52">
        <f t="shared" si="27"/>
        <v>0</v>
      </c>
      <c r="L145" s="52">
        <f t="shared" si="28"/>
        <v>0</v>
      </c>
      <c r="M145" s="52">
        <f t="shared" ca="1" si="29"/>
        <v>-3.7524922614928713E-3</v>
      </c>
      <c r="N145" s="52">
        <f t="shared" ca="1" si="30"/>
        <v>0</v>
      </c>
      <c r="O145" s="12">
        <f t="shared" ca="1" si="31"/>
        <v>0</v>
      </c>
      <c r="P145" s="52">
        <f t="shared" ca="1" si="32"/>
        <v>0</v>
      </c>
      <c r="Q145" s="52">
        <f t="shared" ca="1" si="33"/>
        <v>0</v>
      </c>
      <c r="R145" s="5">
        <f t="shared" ca="1" si="34"/>
        <v>3.7524922614928713E-3</v>
      </c>
    </row>
    <row r="146" spans="1:18">
      <c r="A146" s="50"/>
      <c r="B146" s="50"/>
      <c r="C146" s="50"/>
      <c r="D146" s="51">
        <f t="shared" si="20"/>
        <v>0</v>
      </c>
      <c r="E146" s="51">
        <f t="shared" si="21"/>
        <v>0</v>
      </c>
      <c r="F146" s="52">
        <f t="shared" si="22"/>
        <v>0</v>
      </c>
      <c r="G146" s="52">
        <f t="shared" si="23"/>
        <v>0</v>
      </c>
      <c r="H146" s="52">
        <f t="shared" si="24"/>
        <v>0</v>
      </c>
      <c r="I146" s="52">
        <f t="shared" si="25"/>
        <v>0</v>
      </c>
      <c r="J146" s="52">
        <f t="shared" si="26"/>
        <v>0</v>
      </c>
      <c r="K146" s="52">
        <f t="shared" si="27"/>
        <v>0</v>
      </c>
      <c r="L146" s="52">
        <f t="shared" si="28"/>
        <v>0</v>
      </c>
      <c r="M146" s="52">
        <f t="shared" ca="1" si="29"/>
        <v>-3.7524922614928713E-3</v>
      </c>
      <c r="N146" s="52">
        <f t="shared" ca="1" si="30"/>
        <v>0</v>
      </c>
      <c r="O146" s="12">
        <f t="shared" ca="1" si="31"/>
        <v>0</v>
      </c>
      <c r="P146" s="52">
        <f t="shared" ca="1" si="32"/>
        <v>0</v>
      </c>
      <c r="Q146" s="52">
        <f t="shared" ca="1" si="33"/>
        <v>0</v>
      </c>
      <c r="R146" s="5">
        <f t="shared" ca="1" si="34"/>
        <v>3.7524922614928713E-3</v>
      </c>
    </row>
    <row r="147" spans="1:18">
      <c r="A147" s="50"/>
      <c r="B147" s="50"/>
      <c r="C147" s="50"/>
      <c r="D147" s="51">
        <f t="shared" si="20"/>
        <v>0</v>
      </c>
      <c r="E147" s="51">
        <f t="shared" si="21"/>
        <v>0</v>
      </c>
      <c r="F147" s="52">
        <f t="shared" si="22"/>
        <v>0</v>
      </c>
      <c r="G147" s="52">
        <f t="shared" si="23"/>
        <v>0</v>
      </c>
      <c r="H147" s="52">
        <f t="shared" si="24"/>
        <v>0</v>
      </c>
      <c r="I147" s="52">
        <f t="shared" si="25"/>
        <v>0</v>
      </c>
      <c r="J147" s="52">
        <f t="shared" si="26"/>
        <v>0</v>
      </c>
      <c r="K147" s="52">
        <f t="shared" si="27"/>
        <v>0</v>
      </c>
      <c r="L147" s="52">
        <f t="shared" si="28"/>
        <v>0</v>
      </c>
      <c r="M147" s="52">
        <f t="shared" ca="1" si="29"/>
        <v>-3.7524922614928713E-3</v>
      </c>
      <c r="N147" s="52">
        <f t="shared" ca="1" si="30"/>
        <v>0</v>
      </c>
      <c r="O147" s="12">
        <f t="shared" ca="1" si="31"/>
        <v>0</v>
      </c>
      <c r="P147" s="52">
        <f t="shared" ca="1" si="32"/>
        <v>0</v>
      </c>
      <c r="Q147" s="52">
        <f t="shared" ca="1" si="33"/>
        <v>0</v>
      </c>
      <c r="R147" s="5">
        <f t="shared" ca="1" si="34"/>
        <v>3.7524922614928713E-3</v>
      </c>
    </row>
    <row r="148" spans="1:18">
      <c r="A148" s="50"/>
      <c r="B148" s="50"/>
      <c r="C148" s="50"/>
      <c r="D148" s="51">
        <f t="shared" si="20"/>
        <v>0</v>
      </c>
      <c r="E148" s="51">
        <f t="shared" si="21"/>
        <v>0</v>
      </c>
      <c r="F148" s="52">
        <f t="shared" si="22"/>
        <v>0</v>
      </c>
      <c r="G148" s="52">
        <f t="shared" si="23"/>
        <v>0</v>
      </c>
      <c r="H148" s="52">
        <f t="shared" si="24"/>
        <v>0</v>
      </c>
      <c r="I148" s="52">
        <f t="shared" si="25"/>
        <v>0</v>
      </c>
      <c r="J148" s="52">
        <f t="shared" si="26"/>
        <v>0</v>
      </c>
      <c r="K148" s="52">
        <f t="shared" si="27"/>
        <v>0</v>
      </c>
      <c r="L148" s="52">
        <f t="shared" si="28"/>
        <v>0</v>
      </c>
      <c r="M148" s="52">
        <f t="shared" ca="1" si="29"/>
        <v>-3.7524922614928713E-3</v>
      </c>
      <c r="N148" s="52">
        <f t="shared" ca="1" si="30"/>
        <v>0</v>
      </c>
      <c r="O148" s="12">
        <f t="shared" ca="1" si="31"/>
        <v>0</v>
      </c>
      <c r="P148" s="52">
        <f t="shared" ca="1" si="32"/>
        <v>0</v>
      </c>
      <c r="Q148" s="52">
        <f t="shared" ca="1" si="33"/>
        <v>0</v>
      </c>
      <c r="R148" s="5">
        <f t="shared" ca="1" si="34"/>
        <v>3.7524922614928713E-3</v>
      </c>
    </row>
    <row r="149" spans="1:18">
      <c r="A149" s="50"/>
      <c r="B149" s="50"/>
      <c r="C149" s="50"/>
      <c r="D149" s="51">
        <f t="shared" ref="D149:D212" si="35">A149/A$18</f>
        <v>0</v>
      </c>
      <c r="E149" s="51">
        <f t="shared" ref="E149:E212" si="36">B149/B$18</f>
        <v>0</v>
      </c>
      <c r="F149" s="52">
        <f t="shared" ref="F149:F212" si="37">$C149*D149</f>
        <v>0</v>
      </c>
      <c r="G149" s="52">
        <f t="shared" ref="G149:G212" si="38">$C149*E149</f>
        <v>0</v>
      </c>
      <c r="H149" s="52">
        <f t="shared" ref="H149:H212" si="39">C149*D149*D149</f>
        <v>0</v>
      </c>
      <c r="I149" s="52">
        <f t="shared" ref="I149:I212" si="40">C149*D149*D149*D149</f>
        <v>0</v>
      </c>
      <c r="J149" s="52">
        <f t="shared" ref="J149:J212" si="41">C149*D149*D149*D149*D149</f>
        <v>0</v>
      </c>
      <c r="K149" s="52">
        <f t="shared" ref="K149:K212" si="42">C149*E149*D149</f>
        <v>0</v>
      </c>
      <c r="L149" s="52">
        <f t="shared" ref="L149:L212" si="43">C149*E149*D149*D149</f>
        <v>0</v>
      </c>
      <c r="M149" s="52">
        <f t="shared" ref="M149:M212" ca="1" si="44">+E$4+E$5*D149+E$6*D149^2</f>
        <v>-3.7524922614928713E-3</v>
      </c>
      <c r="N149" s="52">
        <f t="shared" ref="N149:N212" ca="1" si="45">C149*(M149-E149)^2</f>
        <v>0</v>
      </c>
      <c r="O149" s="12">
        <f t="shared" ref="O149:O212" ca="1" si="46">(C149*O$1-O$2*F149+O$3*H149)^2</f>
        <v>0</v>
      </c>
      <c r="P149" s="52">
        <f t="shared" ref="P149:P212" ca="1" si="47">(-C149*O$2+O$4*F149-O$5*H149)^2</f>
        <v>0</v>
      </c>
      <c r="Q149" s="52">
        <f t="shared" ref="Q149:Q212" ca="1" si="48">+(C149*O$3-F149*O$5+H149*O$6)^2</f>
        <v>0</v>
      </c>
      <c r="R149" s="5">
        <f t="shared" ref="R149:R212" ca="1" si="49">+E149-M149</f>
        <v>3.7524922614928713E-3</v>
      </c>
    </row>
    <row r="150" spans="1:18">
      <c r="A150" s="50"/>
      <c r="B150" s="50"/>
      <c r="C150" s="50"/>
      <c r="D150" s="51">
        <f t="shared" si="35"/>
        <v>0</v>
      </c>
      <c r="E150" s="51">
        <f t="shared" si="36"/>
        <v>0</v>
      </c>
      <c r="F150" s="52">
        <f t="shared" si="37"/>
        <v>0</v>
      </c>
      <c r="G150" s="52">
        <f t="shared" si="38"/>
        <v>0</v>
      </c>
      <c r="H150" s="52">
        <f t="shared" si="39"/>
        <v>0</v>
      </c>
      <c r="I150" s="52">
        <f t="shared" si="40"/>
        <v>0</v>
      </c>
      <c r="J150" s="52">
        <f t="shared" si="41"/>
        <v>0</v>
      </c>
      <c r="K150" s="52">
        <f t="shared" si="42"/>
        <v>0</v>
      </c>
      <c r="L150" s="52">
        <f t="shared" si="43"/>
        <v>0</v>
      </c>
      <c r="M150" s="52">
        <f t="shared" ca="1" si="44"/>
        <v>-3.7524922614928713E-3</v>
      </c>
      <c r="N150" s="52">
        <f t="shared" ca="1" si="45"/>
        <v>0</v>
      </c>
      <c r="O150" s="12">
        <f t="shared" ca="1" si="46"/>
        <v>0</v>
      </c>
      <c r="P150" s="52">
        <f t="shared" ca="1" si="47"/>
        <v>0</v>
      </c>
      <c r="Q150" s="52">
        <f t="shared" ca="1" si="48"/>
        <v>0</v>
      </c>
      <c r="R150" s="5">
        <f t="shared" ca="1" si="49"/>
        <v>3.7524922614928713E-3</v>
      </c>
    </row>
    <row r="151" spans="1:18">
      <c r="A151" s="50"/>
      <c r="B151" s="50"/>
      <c r="C151" s="50"/>
      <c r="D151" s="51">
        <f t="shared" si="35"/>
        <v>0</v>
      </c>
      <c r="E151" s="51">
        <f t="shared" si="36"/>
        <v>0</v>
      </c>
      <c r="F151" s="52">
        <f t="shared" si="37"/>
        <v>0</v>
      </c>
      <c r="G151" s="52">
        <f t="shared" si="38"/>
        <v>0</v>
      </c>
      <c r="H151" s="52">
        <f t="shared" si="39"/>
        <v>0</v>
      </c>
      <c r="I151" s="52">
        <f t="shared" si="40"/>
        <v>0</v>
      </c>
      <c r="J151" s="52">
        <f t="shared" si="41"/>
        <v>0</v>
      </c>
      <c r="K151" s="52">
        <f t="shared" si="42"/>
        <v>0</v>
      </c>
      <c r="L151" s="52">
        <f t="shared" si="43"/>
        <v>0</v>
      </c>
      <c r="M151" s="52">
        <f t="shared" ca="1" si="44"/>
        <v>-3.7524922614928713E-3</v>
      </c>
      <c r="N151" s="52">
        <f t="shared" ca="1" si="45"/>
        <v>0</v>
      </c>
      <c r="O151" s="12">
        <f t="shared" ca="1" si="46"/>
        <v>0</v>
      </c>
      <c r="P151" s="52">
        <f t="shared" ca="1" si="47"/>
        <v>0</v>
      </c>
      <c r="Q151" s="52">
        <f t="shared" ca="1" si="48"/>
        <v>0</v>
      </c>
      <c r="R151" s="5">
        <f t="shared" ca="1" si="49"/>
        <v>3.7524922614928713E-3</v>
      </c>
    </row>
    <row r="152" spans="1:18">
      <c r="A152" s="50"/>
      <c r="B152" s="50"/>
      <c r="C152" s="50"/>
      <c r="D152" s="51">
        <f t="shared" si="35"/>
        <v>0</v>
      </c>
      <c r="E152" s="51">
        <f t="shared" si="36"/>
        <v>0</v>
      </c>
      <c r="F152" s="52">
        <f t="shared" si="37"/>
        <v>0</v>
      </c>
      <c r="G152" s="52">
        <f t="shared" si="38"/>
        <v>0</v>
      </c>
      <c r="H152" s="52">
        <f t="shared" si="39"/>
        <v>0</v>
      </c>
      <c r="I152" s="52">
        <f t="shared" si="40"/>
        <v>0</v>
      </c>
      <c r="J152" s="52">
        <f t="shared" si="41"/>
        <v>0</v>
      </c>
      <c r="K152" s="52">
        <f t="shared" si="42"/>
        <v>0</v>
      </c>
      <c r="L152" s="52">
        <f t="shared" si="43"/>
        <v>0</v>
      </c>
      <c r="M152" s="52">
        <f t="shared" ca="1" si="44"/>
        <v>-3.7524922614928713E-3</v>
      </c>
      <c r="N152" s="52">
        <f t="shared" ca="1" si="45"/>
        <v>0</v>
      </c>
      <c r="O152" s="12">
        <f t="shared" ca="1" si="46"/>
        <v>0</v>
      </c>
      <c r="P152" s="52">
        <f t="shared" ca="1" si="47"/>
        <v>0</v>
      </c>
      <c r="Q152" s="52">
        <f t="shared" ca="1" si="48"/>
        <v>0</v>
      </c>
      <c r="R152" s="5">
        <f t="shared" ca="1" si="49"/>
        <v>3.7524922614928713E-3</v>
      </c>
    </row>
    <row r="153" spans="1:18">
      <c r="A153" s="50"/>
      <c r="B153" s="50"/>
      <c r="C153" s="50"/>
      <c r="D153" s="51">
        <f t="shared" si="35"/>
        <v>0</v>
      </c>
      <c r="E153" s="51">
        <f t="shared" si="36"/>
        <v>0</v>
      </c>
      <c r="F153" s="52">
        <f t="shared" si="37"/>
        <v>0</v>
      </c>
      <c r="G153" s="52">
        <f t="shared" si="38"/>
        <v>0</v>
      </c>
      <c r="H153" s="52">
        <f t="shared" si="39"/>
        <v>0</v>
      </c>
      <c r="I153" s="52">
        <f t="shared" si="40"/>
        <v>0</v>
      </c>
      <c r="J153" s="52">
        <f t="shared" si="41"/>
        <v>0</v>
      </c>
      <c r="K153" s="52">
        <f t="shared" si="42"/>
        <v>0</v>
      </c>
      <c r="L153" s="52">
        <f t="shared" si="43"/>
        <v>0</v>
      </c>
      <c r="M153" s="52">
        <f t="shared" ca="1" si="44"/>
        <v>-3.7524922614928713E-3</v>
      </c>
      <c r="N153" s="52">
        <f t="shared" ca="1" si="45"/>
        <v>0</v>
      </c>
      <c r="O153" s="12">
        <f t="shared" ca="1" si="46"/>
        <v>0</v>
      </c>
      <c r="P153" s="52">
        <f t="shared" ca="1" si="47"/>
        <v>0</v>
      </c>
      <c r="Q153" s="52">
        <f t="shared" ca="1" si="48"/>
        <v>0</v>
      </c>
      <c r="R153" s="5">
        <f t="shared" ca="1" si="49"/>
        <v>3.7524922614928713E-3</v>
      </c>
    </row>
    <row r="154" spans="1:18">
      <c r="A154" s="50"/>
      <c r="B154" s="50"/>
      <c r="C154" s="50"/>
      <c r="D154" s="51">
        <f t="shared" si="35"/>
        <v>0</v>
      </c>
      <c r="E154" s="51">
        <f t="shared" si="36"/>
        <v>0</v>
      </c>
      <c r="F154" s="52">
        <f t="shared" si="37"/>
        <v>0</v>
      </c>
      <c r="G154" s="52">
        <f t="shared" si="38"/>
        <v>0</v>
      </c>
      <c r="H154" s="52">
        <f t="shared" si="39"/>
        <v>0</v>
      </c>
      <c r="I154" s="52">
        <f t="shared" si="40"/>
        <v>0</v>
      </c>
      <c r="J154" s="52">
        <f t="shared" si="41"/>
        <v>0</v>
      </c>
      <c r="K154" s="52">
        <f t="shared" si="42"/>
        <v>0</v>
      </c>
      <c r="L154" s="52">
        <f t="shared" si="43"/>
        <v>0</v>
      </c>
      <c r="M154" s="52">
        <f t="shared" ca="1" si="44"/>
        <v>-3.7524922614928713E-3</v>
      </c>
      <c r="N154" s="52">
        <f t="shared" ca="1" si="45"/>
        <v>0</v>
      </c>
      <c r="O154" s="12">
        <f t="shared" ca="1" si="46"/>
        <v>0</v>
      </c>
      <c r="P154" s="52">
        <f t="shared" ca="1" si="47"/>
        <v>0</v>
      </c>
      <c r="Q154" s="52">
        <f t="shared" ca="1" si="48"/>
        <v>0</v>
      </c>
      <c r="R154" s="5">
        <f t="shared" ca="1" si="49"/>
        <v>3.7524922614928713E-3</v>
      </c>
    </row>
    <row r="155" spans="1:18">
      <c r="A155" s="50"/>
      <c r="B155" s="50"/>
      <c r="C155" s="50"/>
      <c r="D155" s="51">
        <f t="shared" si="35"/>
        <v>0</v>
      </c>
      <c r="E155" s="51">
        <f t="shared" si="36"/>
        <v>0</v>
      </c>
      <c r="F155" s="52">
        <f t="shared" si="37"/>
        <v>0</v>
      </c>
      <c r="G155" s="52">
        <f t="shared" si="38"/>
        <v>0</v>
      </c>
      <c r="H155" s="52">
        <f t="shared" si="39"/>
        <v>0</v>
      </c>
      <c r="I155" s="52">
        <f t="shared" si="40"/>
        <v>0</v>
      </c>
      <c r="J155" s="52">
        <f t="shared" si="41"/>
        <v>0</v>
      </c>
      <c r="K155" s="52">
        <f t="shared" si="42"/>
        <v>0</v>
      </c>
      <c r="L155" s="52">
        <f t="shared" si="43"/>
        <v>0</v>
      </c>
      <c r="M155" s="52">
        <f t="shared" ca="1" si="44"/>
        <v>-3.7524922614928713E-3</v>
      </c>
      <c r="N155" s="52">
        <f t="shared" ca="1" si="45"/>
        <v>0</v>
      </c>
      <c r="O155" s="12">
        <f t="shared" ca="1" si="46"/>
        <v>0</v>
      </c>
      <c r="P155" s="52">
        <f t="shared" ca="1" si="47"/>
        <v>0</v>
      </c>
      <c r="Q155" s="52">
        <f t="shared" ca="1" si="48"/>
        <v>0</v>
      </c>
      <c r="R155" s="5">
        <f t="shared" ca="1" si="49"/>
        <v>3.7524922614928713E-3</v>
      </c>
    </row>
    <row r="156" spans="1:18">
      <c r="A156" s="50"/>
      <c r="B156" s="50"/>
      <c r="C156" s="50"/>
      <c r="D156" s="51">
        <f t="shared" si="35"/>
        <v>0</v>
      </c>
      <c r="E156" s="51">
        <f t="shared" si="36"/>
        <v>0</v>
      </c>
      <c r="F156" s="52">
        <f t="shared" si="37"/>
        <v>0</v>
      </c>
      <c r="G156" s="52">
        <f t="shared" si="38"/>
        <v>0</v>
      </c>
      <c r="H156" s="52">
        <f t="shared" si="39"/>
        <v>0</v>
      </c>
      <c r="I156" s="52">
        <f t="shared" si="40"/>
        <v>0</v>
      </c>
      <c r="J156" s="52">
        <f t="shared" si="41"/>
        <v>0</v>
      </c>
      <c r="K156" s="52">
        <f t="shared" si="42"/>
        <v>0</v>
      </c>
      <c r="L156" s="52">
        <f t="shared" si="43"/>
        <v>0</v>
      </c>
      <c r="M156" s="52">
        <f t="shared" ca="1" si="44"/>
        <v>-3.7524922614928713E-3</v>
      </c>
      <c r="N156" s="52">
        <f t="shared" ca="1" si="45"/>
        <v>0</v>
      </c>
      <c r="O156" s="12">
        <f t="shared" ca="1" si="46"/>
        <v>0</v>
      </c>
      <c r="P156" s="52">
        <f t="shared" ca="1" si="47"/>
        <v>0</v>
      </c>
      <c r="Q156" s="52">
        <f t="shared" ca="1" si="48"/>
        <v>0</v>
      </c>
      <c r="R156" s="5">
        <f t="shared" ca="1" si="49"/>
        <v>3.7524922614928713E-3</v>
      </c>
    </row>
    <row r="157" spans="1:18">
      <c r="A157" s="50"/>
      <c r="B157" s="50"/>
      <c r="C157" s="50"/>
      <c r="D157" s="51">
        <f t="shared" si="35"/>
        <v>0</v>
      </c>
      <c r="E157" s="51">
        <f t="shared" si="36"/>
        <v>0</v>
      </c>
      <c r="F157" s="52">
        <f t="shared" si="37"/>
        <v>0</v>
      </c>
      <c r="G157" s="52">
        <f t="shared" si="38"/>
        <v>0</v>
      </c>
      <c r="H157" s="52">
        <f t="shared" si="39"/>
        <v>0</v>
      </c>
      <c r="I157" s="52">
        <f t="shared" si="40"/>
        <v>0</v>
      </c>
      <c r="J157" s="52">
        <f t="shared" si="41"/>
        <v>0</v>
      </c>
      <c r="K157" s="52">
        <f t="shared" si="42"/>
        <v>0</v>
      </c>
      <c r="L157" s="52">
        <f t="shared" si="43"/>
        <v>0</v>
      </c>
      <c r="M157" s="52">
        <f t="shared" ca="1" si="44"/>
        <v>-3.7524922614928713E-3</v>
      </c>
      <c r="N157" s="52">
        <f t="shared" ca="1" si="45"/>
        <v>0</v>
      </c>
      <c r="O157" s="12">
        <f t="shared" ca="1" si="46"/>
        <v>0</v>
      </c>
      <c r="P157" s="52">
        <f t="shared" ca="1" si="47"/>
        <v>0</v>
      </c>
      <c r="Q157" s="52">
        <f t="shared" ca="1" si="48"/>
        <v>0</v>
      </c>
      <c r="R157" s="5">
        <f t="shared" ca="1" si="49"/>
        <v>3.7524922614928713E-3</v>
      </c>
    </row>
    <row r="158" spans="1:18">
      <c r="A158" s="50"/>
      <c r="B158" s="50"/>
      <c r="C158" s="50"/>
      <c r="D158" s="51">
        <f t="shared" si="35"/>
        <v>0</v>
      </c>
      <c r="E158" s="51">
        <f t="shared" si="36"/>
        <v>0</v>
      </c>
      <c r="F158" s="52">
        <f t="shared" si="37"/>
        <v>0</v>
      </c>
      <c r="G158" s="52">
        <f t="shared" si="38"/>
        <v>0</v>
      </c>
      <c r="H158" s="52">
        <f t="shared" si="39"/>
        <v>0</v>
      </c>
      <c r="I158" s="52">
        <f t="shared" si="40"/>
        <v>0</v>
      </c>
      <c r="J158" s="52">
        <f t="shared" si="41"/>
        <v>0</v>
      </c>
      <c r="K158" s="52">
        <f t="shared" si="42"/>
        <v>0</v>
      </c>
      <c r="L158" s="52">
        <f t="shared" si="43"/>
        <v>0</v>
      </c>
      <c r="M158" s="52">
        <f t="shared" ca="1" si="44"/>
        <v>-3.7524922614928713E-3</v>
      </c>
      <c r="N158" s="52">
        <f t="shared" ca="1" si="45"/>
        <v>0</v>
      </c>
      <c r="O158" s="12">
        <f t="shared" ca="1" si="46"/>
        <v>0</v>
      </c>
      <c r="P158" s="52">
        <f t="shared" ca="1" si="47"/>
        <v>0</v>
      </c>
      <c r="Q158" s="52">
        <f t="shared" ca="1" si="48"/>
        <v>0</v>
      </c>
      <c r="R158" s="5">
        <f t="shared" ca="1" si="49"/>
        <v>3.7524922614928713E-3</v>
      </c>
    </row>
    <row r="159" spans="1:18">
      <c r="A159" s="50"/>
      <c r="B159" s="50"/>
      <c r="C159" s="50"/>
      <c r="D159" s="51">
        <f t="shared" si="35"/>
        <v>0</v>
      </c>
      <c r="E159" s="51">
        <f t="shared" si="36"/>
        <v>0</v>
      </c>
      <c r="F159" s="52">
        <f t="shared" si="37"/>
        <v>0</v>
      </c>
      <c r="G159" s="52">
        <f t="shared" si="38"/>
        <v>0</v>
      </c>
      <c r="H159" s="52">
        <f t="shared" si="39"/>
        <v>0</v>
      </c>
      <c r="I159" s="52">
        <f t="shared" si="40"/>
        <v>0</v>
      </c>
      <c r="J159" s="52">
        <f t="shared" si="41"/>
        <v>0</v>
      </c>
      <c r="K159" s="52">
        <f t="shared" si="42"/>
        <v>0</v>
      </c>
      <c r="L159" s="52">
        <f t="shared" si="43"/>
        <v>0</v>
      </c>
      <c r="M159" s="52">
        <f t="shared" ca="1" si="44"/>
        <v>-3.7524922614928713E-3</v>
      </c>
      <c r="N159" s="52">
        <f t="shared" ca="1" si="45"/>
        <v>0</v>
      </c>
      <c r="O159" s="12">
        <f t="shared" ca="1" si="46"/>
        <v>0</v>
      </c>
      <c r="P159" s="52">
        <f t="shared" ca="1" si="47"/>
        <v>0</v>
      </c>
      <c r="Q159" s="52">
        <f t="shared" ca="1" si="48"/>
        <v>0</v>
      </c>
      <c r="R159" s="5">
        <f t="shared" ca="1" si="49"/>
        <v>3.7524922614928713E-3</v>
      </c>
    </row>
    <row r="160" spans="1:18">
      <c r="A160" s="50"/>
      <c r="B160" s="50"/>
      <c r="C160" s="50"/>
      <c r="D160" s="51">
        <f t="shared" si="35"/>
        <v>0</v>
      </c>
      <c r="E160" s="51">
        <f t="shared" si="36"/>
        <v>0</v>
      </c>
      <c r="F160" s="52">
        <f t="shared" si="37"/>
        <v>0</v>
      </c>
      <c r="G160" s="52">
        <f t="shared" si="38"/>
        <v>0</v>
      </c>
      <c r="H160" s="52">
        <f t="shared" si="39"/>
        <v>0</v>
      </c>
      <c r="I160" s="52">
        <f t="shared" si="40"/>
        <v>0</v>
      </c>
      <c r="J160" s="52">
        <f t="shared" si="41"/>
        <v>0</v>
      </c>
      <c r="K160" s="52">
        <f t="shared" si="42"/>
        <v>0</v>
      </c>
      <c r="L160" s="52">
        <f t="shared" si="43"/>
        <v>0</v>
      </c>
      <c r="M160" s="52">
        <f t="shared" ca="1" si="44"/>
        <v>-3.7524922614928713E-3</v>
      </c>
      <c r="N160" s="52">
        <f t="shared" ca="1" si="45"/>
        <v>0</v>
      </c>
      <c r="O160" s="12">
        <f t="shared" ca="1" si="46"/>
        <v>0</v>
      </c>
      <c r="P160" s="52">
        <f t="shared" ca="1" si="47"/>
        <v>0</v>
      </c>
      <c r="Q160" s="52">
        <f t="shared" ca="1" si="48"/>
        <v>0</v>
      </c>
      <c r="R160" s="5">
        <f t="shared" ca="1" si="49"/>
        <v>3.7524922614928713E-3</v>
      </c>
    </row>
    <row r="161" spans="1:18">
      <c r="A161" s="50"/>
      <c r="B161" s="50"/>
      <c r="C161" s="50"/>
      <c r="D161" s="51">
        <f t="shared" si="35"/>
        <v>0</v>
      </c>
      <c r="E161" s="51">
        <f t="shared" si="36"/>
        <v>0</v>
      </c>
      <c r="F161" s="52">
        <f t="shared" si="37"/>
        <v>0</v>
      </c>
      <c r="G161" s="52">
        <f t="shared" si="38"/>
        <v>0</v>
      </c>
      <c r="H161" s="52">
        <f t="shared" si="39"/>
        <v>0</v>
      </c>
      <c r="I161" s="52">
        <f t="shared" si="40"/>
        <v>0</v>
      </c>
      <c r="J161" s="52">
        <f t="shared" si="41"/>
        <v>0</v>
      </c>
      <c r="K161" s="52">
        <f t="shared" si="42"/>
        <v>0</v>
      </c>
      <c r="L161" s="52">
        <f t="shared" si="43"/>
        <v>0</v>
      </c>
      <c r="M161" s="52">
        <f t="shared" ca="1" si="44"/>
        <v>-3.7524922614928713E-3</v>
      </c>
      <c r="N161" s="52">
        <f t="shared" ca="1" si="45"/>
        <v>0</v>
      </c>
      <c r="O161" s="12">
        <f t="shared" ca="1" si="46"/>
        <v>0</v>
      </c>
      <c r="P161" s="52">
        <f t="shared" ca="1" si="47"/>
        <v>0</v>
      </c>
      <c r="Q161" s="52">
        <f t="shared" ca="1" si="48"/>
        <v>0</v>
      </c>
      <c r="R161" s="5">
        <f t="shared" ca="1" si="49"/>
        <v>3.7524922614928713E-3</v>
      </c>
    </row>
    <row r="162" spans="1:18">
      <c r="A162" s="50"/>
      <c r="B162" s="50"/>
      <c r="C162" s="50"/>
      <c r="D162" s="51">
        <f t="shared" si="35"/>
        <v>0</v>
      </c>
      <c r="E162" s="51">
        <f t="shared" si="36"/>
        <v>0</v>
      </c>
      <c r="F162" s="52">
        <f t="shared" si="37"/>
        <v>0</v>
      </c>
      <c r="G162" s="52">
        <f t="shared" si="38"/>
        <v>0</v>
      </c>
      <c r="H162" s="52">
        <f t="shared" si="39"/>
        <v>0</v>
      </c>
      <c r="I162" s="52">
        <f t="shared" si="40"/>
        <v>0</v>
      </c>
      <c r="J162" s="52">
        <f t="shared" si="41"/>
        <v>0</v>
      </c>
      <c r="K162" s="52">
        <f t="shared" si="42"/>
        <v>0</v>
      </c>
      <c r="L162" s="52">
        <f t="shared" si="43"/>
        <v>0</v>
      </c>
      <c r="M162" s="52">
        <f t="shared" ca="1" si="44"/>
        <v>-3.7524922614928713E-3</v>
      </c>
      <c r="N162" s="52">
        <f t="shared" ca="1" si="45"/>
        <v>0</v>
      </c>
      <c r="O162" s="12">
        <f t="shared" ca="1" si="46"/>
        <v>0</v>
      </c>
      <c r="P162" s="52">
        <f t="shared" ca="1" si="47"/>
        <v>0</v>
      </c>
      <c r="Q162" s="52">
        <f t="shared" ca="1" si="48"/>
        <v>0</v>
      </c>
      <c r="R162" s="5">
        <f t="shared" ca="1" si="49"/>
        <v>3.7524922614928713E-3</v>
      </c>
    </row>
    <row r="163" spans="1:18">
      <c r="A163" s="50"/>
      <c r="B163" s="50"/>
      <c r="C163" s="50"/>
      <c r="D163" s="51">
        <f t="shared" si="35"/>
        <v>0</v>
      </c>
      <c r="E163" s="51">
        <f t="shared" si="36"/>
        <v>0</v>
      </c>
      <c r="F163" s="52">
        <f t="shared" si="37"/>
        <v>0</v>
      </c>
      <c r="G163" s="52">
        <f t="shared" si="38"/>
        <v>0</v>
      </c>
      <c r="H163" s="52">
        <f t="shared" si="39"/>
        <v>0</v>
      </c>
      <c r="I163" s="52">
        <f t="shared" si="40"/>
        <v>0</v>
      </c>
      <c r="J163" s="52">
        <f t="shared" si="41"/>
        <v>0</v>
      </c>
      <c r="K163" s="52">
        <f t="shared" si="42"/>
        <v>0</v>
      </c>
      <c r="L163" s="52">
        <f t="shared" si="43"/>
        <v>0</v>
      </c>
      <c r="M163" s="52">
        <f t="shared" ca="1" si="44"/>
        <v>-3.7524922614928713E-3</v>
      </c>
      <c r="N163" s="52">
        <f t="shared" ca="1" si="45"/>
        <v>0</v>
      </c>
      <c r="O163" s="12">
        <f t="shared" ca="1" si="46"/>
        <v>0</v>
      </c>
      <c r="P163" s="52">
        <f t="shared" ca="1" si="47"/>
        <v>0</v>
      </c>
      <c r="Q163" s="52">
        <f t="shared" ca="1" si="48"/>
        <v>0</v>
      </c>
      <c r="R163" s="5">
        <f t="shared" ca="1" si="49"/>
        <v>3.7524922614928713E-3</v>
      </c>
    </row>
    <row r="164" spans="1:18">
      <c r="A164" s="50"/>
      <c r="B164" s="50"/>
      <c r="C164" s="50"/>
      <c r="D164" s="51">
        <f t="shared" si="35"/>
        <v>0</v>
      </c>
      <c r="E164" s="51">
        <f t="shared" si="36"/>
        <v>0</v>
      </c>
      <c r="F164" s="52">
        <f t="shared" si="37"/>
        <v>0</v>
      </c>
      <c r="G164" s="52">
        <f t="shared" si="38"/>
        <v>0</v>
      </c>
      <c r="H164" s="52">
        <f t="shared" si="39"/>
        <v>0</v>
      </c>
      <c r="I164" s="52">
        <f t="shared" si="40"/>
        <v>0</v>
      </c>
      <c r="J164" s="52">
        <f t="shared" si="41"/>
        <v>0</v>
      </c>
      <c r="K164" s="52">
        <f t="shared" si="42"/>
        <v>0</v>
      </c>
      <c r="L164" s="52">
        <f t="shared" si="43"/>
        <v>0</v>
      </c>
      <c r="M164" s="52">
        <f t="shared" ca="1" si="44"/>
        <v>-3.7524922614928713E-3</v>
      </c>
      <c r="N164" s="52">
        <f t="shared" ca="1" si="45"/>
        <v>0</v>
      </c>
      <c r="O164" s="12">
        <f t="shared" ca="1" si="46"/>
        <v>0</v>
      </c>
      <c r="P164" s="52">
        <f t="shared" ca="1" si="47"/>
        <v>0</v>
      </c>
      <c r="Q164" s="52">
        <f t="shared" ca="1" si="48"/>
        <v>0</v>
      </c>
      <c r="R164" s="5">
        <f t="shared" ca="1" si="49"/>
        <v>3.7524922614928713E-3</v>
      </c>
    </row>
    <row r="165" spans="1:18">
      <c r="A165" s="50"/>
      <c r="B165" s="50"/>
      <c r="C165" s="50"/>
      <c r="D165" s="51">
        <f t="shared" si="35"/>
        <v>0</v>
      </c>
      <c r="E165" s="51">
        <f t="shared" si="36"/>
        <v>0</v>
      </c>
      <c r="F165" s="52">
        <f t="shared" si="37"/>
        <v>0</v>
      </c>
      <c r="G165" s="52">
        <f t="shared" si="38"/>
        <v>0</v>
      </c>
      <c r="H165" s="52">
        <f t="shared" si="39"/>
        <v>0</v>
      </c>
      <c r="I165" s="52">
        <f t="shared" si="40"/>
        <v>0</v>
      </c>
      <c r="J165" s="52">
        <f t="shared" si="41"/>
        <v>0</v>
      </c>
      <c r="K165" s="52">
        <f t="shared" si="42"/>
        <v>0</v>
      </c>
      <c r="L165" s="52">
        <f t="shared" si="43"/>
        <v>0</v>
      </c>
      <c r="M165" s="52">
        <f t="shared" ca="1" si="44"/>
        <v>-3.7524922614928713E-3</v>
      </c>
      <c r="N165" s="52">
        <f t="shared" ca="1" si="45"/>
        <v>0</v>
      </c>
      <c r="O165" s="12">
        <f t="shared" ca="1" si="46"/>
        <v>0</v>
      </c>
      <c r="P165" s="52">
        <f t="shared" ca="1" si="47"/>
        <v>0</v>
      </c>
      <c r="Q165" s="52">
        <f t="shared" ca="1" si="48"/>
        <v>0</v>
      </c>
      <c r="R165" s="5">
        <f t="shared" ca="1" si="49"/>
        <v>3.7524922614928713E-3</v>
      </c>
    </row>
    <row r="166" spans="1:18">
      <c r="A166" s="50"/>
      <c r="B166" s="50"/>
      <c r="C166" s="50"/>
      <c r="D166" s="51">
        <f t="shared" si="35"/>
        <v>0</v>
      </c>
      <c r="E166" s="51">
        <f t="shared" si="36"/>
        <v>0</v>
      </c>
      <c r="F166" s="52">
        <f t="shared" si="37"/>
        <v>0</v>
      </c>
      <c r="G166" s="52">
        <f t="shared" si="38"/>
        <v>0</v>
      </c>
      <c r="H166" s="52">
        <f t="shared" si="39"/>
        <v>0</v>
      </c>
      <c r="I166" s="52">
        <f t="shared" si="40"/>
        <v>0</v>
      </c>
      <c r="J166" s="52">
        <f t="shared" si="41"/>
        <v>0</v>
      </c>
      <c r="K166" s="52">
        <f t="shared" si="42"/>
        <v>0</v>
      </c>
      <c r="L166" s="52">
        <f t="shared" si="43"/>
        <v>0</v>
      </c>
      <c r="M166" s="52">
        <f t="shared" ca="1" si="44"/>
        <v>-3.7524922614928713E-3</v>
      </c>
      <c r="N166" s="52">
        <f t="shared" ca="1" si="45"/>
        <v>0</v>
      </c>
      <c r="O166" s="12">
        <f t="shared" ca="1" si="46"/>
        <v>0</v>
      </c>
      <c r="P166" s="52">
        <f t="shared" ca="1" si="47"/>
        <v>0</v>
      </c>
      <c r="Q166" s="52">
        <f t="shared" ca="1" si="48"/>
        <v>0</v>
      </c>
      <c r="R166" s="5">
        <f t="shared" ca="1" si="49"/>
        <v>3.7524922614928713E-3</v>
      </c>
    </row>
    <row r="167" spans="1:18">
      <c r="A167" s="50"/>
      <c r="B167" s="50"/>
      <c r="C167" s="50"/>
      <c r="D167" s="51">
        <f t="shared" si="35"/>
        <v>0</v>
      </c>
      <c r="E167" s="51">
        <f t="shared" si="36"/>
        <v>0</v>
      </c>
      <c r="F167" s="52">
        <f t="shared" si="37"/>
        <v>0</v>
      </c>
      <c r="G167" s="52">
        <f t="shared" si="38"/>
        <v>0</v>
      </c>
      <c r="H167" s="52">
        <f t="shared" si="39"/>
        <v>0</v>
      </c>
      <c r="I167" s="52">
        <f t="shared" si="40"/>
        <v>0</v>
      </c>
      <c r="J167" s="52">
        <f t="shared" si="41"/>
        <v>0</v>
      </c>
      <c r="K167" s="52">
        <f t="shared" si="42"/>
        <v>0</v>
      </c>
      <c r="L167" s="52">
        <f t="shared" si="43"/>
        <v>0</v>
      </c>
      <c r="M167" s="52">
        <f t="shared" ca="1" si="44"/>
        <v>-3.7524922614928713E-3</v>
      </c>
      <c r="N167" s="52">
        <f t="shared" ca="1" si="45"/>
        <v>0</v>
      </c>
      <c r="O167" s="12">
        <f t="shared" ca="1" si="46"/>
        <v>0</v>
      </c>
      <c r="P167" s="52">
        <f t="shared" ca="1" si="47"/>
        <v>0</v>
      </c>
      <c r="Q167" s="52">
        <f t="shared" ca="1" si="48"/>
        <v>0</v>
      </c>
      <c r="R167" s="5">
        <f t="shared" ca="1" si="49"/>
        <v>3.7524922614928713E-3</v>
      </c>
    </row>
    <row r="168" spans="1:18">
      <c r="A168" s="50"/>
      <c r="B168" s="50"/>
      <c r="C168" s="50"/>
      <c r="D168" s="51">
        <f t="shared" si="35"/>
        <v>0</v>
      </c>
      <c r="E168" s="51">
        <f t="shared" si="36"/>
        <v>0</v>
      </c>
      <c r="F168" s="52">
        <f t="shared" si="37"/>
        <v>0</v>
      </c>
      <c r="G168" s="52">
        <f t="shared" si="38"/>
        <v>0</v>
      </c>
      <c r="H168" s="52">
        <f t="shared" si="39"/>
        <v>0</v>
      </c>
      <c r="I168" s="52">
        <f t="shared" si="40"/>
        <v>0</v>
      </c>
      <c r="J168" s="52">
        <f t="shared" si="41"/>
        <v>0</v>
      </c>
      <c r="K168" s="52">
        <f t="shared" si="42"/>
        <v>0</v>
      </c>
      <c r="L168" s="52">
        <f t="shared" si="43"/>
        <v>0</v>
      </c>
      <c r="M168" s="52">
        <f t="shared" ca="1" si="44"/>
        <v>-3.7524922614928713E-3</v>
      </c>
      <c r="N168" s="52">
        <f t="shared" ca="1" si="45"/>
        <v>0</v>
      </c>
      <c r="O168" s="12">
        <f t="shared" ca="1" si="46"/>
        <v>0</v>
      </c>
      <c r="P168" s="52">
        <f t="shared" ca="1" si="47"/>
        <v>0</v>
      </c>
      <c r="Q168" s="52">
        <f t="shared" ca="1" si="48"/>
        <v>0</v>
      </c>
      <c r="R168" s="5">
        <f t="shared" ca="1" si="49"/>
        <v>3.7524922614928713E-3</v>
      </c>
    </row>
    <row r="169" spans="1:18">
      <c r="A169" s="50"/>
      <c r="B169" s="50"/>
      <c r="C169" s="50"/>
      <c r="D169" s="51">
        <f t="shared" si="35"/>
        <v>0</v>
      </c>
      <c r="E169" s="51">
        <f t="shared" si="36"/>
        <v>0</v>
      </c>
      <c r="F169" s="52">
        <f t="shared" si="37"/>
        <v>0</v>
      </c>
      <c r="G169" s="52">
        <f t="shared" si="38"/>
        <v>0</v>
      </c>
      <c r="H169" s="52">
        <f t="shared" si="39"/>
        <v>0</v>
      </c>
      <c r="I169" s="52">
        <f t="shared" si="40"/>
        <v>0</v>
      </c>
      <c r="J169" s="52">
        <f t="shared" si="41"/>
        <v>0</v>
      </c>
      <c r="K169" s="52">
        <f t="shared" si="42"/>
        <v>0</v>
      </c>
      <c r="L169" s="52">
        <f t="shared" si="43"/>
        <v>0</v>
      </c>
      <c r="M169" s="52">
        <f t="shared" ca="1" si="44"/>
        <v>-3.7524922614928713E-3</v>
      </c>
      <c r="N169" s="52">
        <f t="shared" ca="1" si="45"/>
        <v>0</v>
      </c>
      <c r="O169" s="12">
        <f t="shared" ca="1" si="46"/>
        <v>0</v>
      </c>
      <c r="P169" s="52">
        <f t="shared" ca="1" si="47"/>
        <v>0</v>
      </c>
      <c r="Q169" s="52">
        <f t="shared" ca="1" si="48"/>
        <v>0</v>
      </c>
      <c r="R169" s="5">
        <f t="shared" ca="1" si="49"/>
        <v>3.7524922614928713E-3</v>
      </c>
    </row>
    <row r="170" spans="1:18">
      <c r="A170" s="50"/>
      <c r="B170" s="50"/>
      <c r="C170" s="50"/>
      <c r="D170" s="51">
        <f t="shared" si="35"/>
        <v>0</v>
      </c>
      <c r="E170" s="51">
        <f t="shared" si="36"/>
        <v>0</v>
      </c>
      <c r="F170" s="52">
        <f t="shared" si="37"/>
        <v>0</v>
      </c>
      <c r="G170" s="52">
        <f t="shared" si="38"/>
        <v>0</v>
      </c>
      <c r="H170" s="52">
        <f t="shared" si="39"/>
        <v>0</v>
      </c>
      <c r="I170" s="52">
        <f t="shared" si="40"/>
        <v>0</v>
      </c>
      <c r="J170" s="52">
        <f t="shared" si="41"/>
        <v>0</v>
      </c>
      <c r="K170" s="52">
        <f t="shared" si="42"/>
        <v>0</v>
      </c>
      <c r="L170" s="52">
        <f t="shared" si="43"/>
        <v>0</v>
      </c>
      <c r="M170" s="52">
        <f t="shared" ca="1" si="44"/>
        <v>-3.7524922614928713E-3</v>
      </c>
      <c r="N170" s="52">
        <f t="shared" ca="1" si="45"/>
        <v>0</v>
      </c>
      <c r="O170" s="12">
        <f t="shared" ca="1" si="46"/>
        <v>0</v>
      </c>
      <c r="P170" s="52">
        <f t="shared" ca="1" si="47"/>
        <v>0</v>
      </c>
      <c r="Q170" s="52">
        <f t="shared" ca="1" si="48"/>
        <v>0</v>
      </c>
      <c r="R170" s="5">
        <f t="shared" ca="1" si="49"/>
        <v>3.7524922614928713E-3</v>
      </c>
    </row>
    <row r="171" spans="1:18">
      <c r="A171" s="50"/>
      <c r="B171" s="50"/>
      <c r="C171" s="50"/>
      <c r="D171" s="51">
        <f t="shared" si="35"/>
        <v>0</v>
      </c>
      <c r="E171" s="51">
        <f t="shared" si="36"/>
        <v>0</v>
      </c>
      <c r="F171" s="52">
        <f t="shared" si="37"/>
        <v>0</v>
      </c>
      <c r="G171" s="52">
        <f t="shared" si="38"/>
        <v>0</v>
      </c>
      <c r="H171" s="52">
        <f t="shared" si="39"/>
        <v>0</v>
      </c>
      <c r="I171" s="52">
        <f t="shared" si="40"/>
        <v>0</v>
      </c>
      <c r="J171" s="52">
        <f t="shared" si="41"/>
        <v>0</v>
      </c>
      <c r="K171" s="52">
        <f t="shared" si="42"/>
        <v>0</v>
      </c>
      <c r="L171" s="52">
        <f t="shared" si="43"/>
        <v>0</v>
      </c>
      <c r="M171" s="52">
        <f t="shared" ca="1" si="44"/>
        <v>-3.7524922614928713E-3</v>
      </c>
      <c r="N171" s="52">
        <f t="shared" ca="1" si="45"/>
        <v>0</v>
      </c>
      <c r="O171" s="12">
        <f t="shared" ca="1" si="46"/>
        <v>0</v>
      </c>
      <c r="P171" s="52">
        <f t="shared" ca="1" si="47"/>
        <v>0</v>
      </c>
      <c r="Q171" s="52">
        <f t="shared" ca="1" si="48"/>
        <v>0</v>
      </c>
      <c r="R171" s="5">
        <f t="shared" ca="1" si="49"/>
        <v>3.7524922614928713E-3</v>
      </c>
    </row>
    <row r="172" spans="1:18">
      <c r="A172" s="50"/>
      <c r="B172" s="50"/>
      <c r="C172" s="50"/>
      <c r="D172" s="51">
        <f t="shared" si="35"/>
        <v>0</v>
      </c>
      <c r="E172" s="51">
        <f t="shared" si="36"/>
        <v>0</v>
      </c>
      <c r="F172" s="52">
        <f t="shared" si="37"/>
        <v>0</v>
      </c>
      <c r="G172" s="52">
        <f t="shared" si="38"/>
        <v>0</v>
      </c>
      <c r="H172" s="52">
        <f t="shared" si="39"/>
        <v>0</v>
      </c>
      <c r="I172" s="52">
        <f t="shared" si="40"/>
        <v>0</v>
      </c>
      <c r="J172" s="52">
        <f t="shared" si="41"/>
        <v>0</v>
      </c>
      <c r="K172" s="52">
        <f t="shared" si="42"/>
        <v>0</v>
      </c>
      <c r="L172" s="52">
        <f t="shared" si="43"/>
        <v>0</v>
      </c>
      <c r="M172" s="52">
        <f t="shared" ca="1" si="44"/>
        <v>-3.7524922614928713E-3</v>
      </c>
      <c r="N172" s="52">
        <f t="shared" ca="1" si="45"/>
        <v>0</v>
      </c>
      <c r="O172" s="12">
        <f t="shared" ca="1" si="46"/>
        <v>0</v>
      </c>
      <c r="P172" s="52">
        <f t="shared" ca="1" si="47"/>
        <v>0</v>
      </c>
      <c r="Q172" s="52">
        <f t="shared" ca="1" si="48"/>
        <v>0</v>
      </c>
      <c r="R172" s="5">
        <f t="shared" ca="1" si="49"/>
        <v>3.7524922614928713E-3</v>
      </c>
    </row>
    <row r="173" spans="1:18">
      <c r="A173" s="50"/>
      <c r="B173" s="50"/>
      <c r="C173" s="50"/>
      <c r="D173" s="51">
        <f t="shared" si="35"/>
        <v>0</v>
      </c>
      <c r="E173" s="51">
        <f t="shared" si="36"/>
        <v>0</v>
      </c>
      <c r="F173" s="52">
        <f t="shared" si="37"/>
        <v>0</v>
      </c>
      <c r="G173" s="52">
        <f t="shared" si="38"/>
        <v>0</v>
      </c>
      <c r="H173" s="52">
        <f t="shared" si="39"/>
        <v>0</v>
      </c>
      <c r="I173" s="52">
        <f t="shared" si="40"/>
        <v>0</v>
      </c>
      <c r="J173" s="52">
        <f t="shared" si="41"/>
        <v>0</v>
      </c>
      <c r="K173" s="52">
        <f t="shared" si="42"/>
        <v>0</v>
      </c>
      <c r="L173" s="52">
        <f t="shared" si="43"/>
        <v>0</v>
      </c>
      <c r="M173" s="52">
        <f t="shared" ca="1" si="44"/>
        <v>-3.7524922614928713E-3</v>
      </c>
      <c r="N173" s="52">
        <f t="shared" ca="1" si="45"/>
        <v>0</v>
      </c>
      <c r="O173" s="12">
        <f t="shared" ca="1" si="46"/>
        <v>0</v>
      </c>
      <c r="P173" s="52">
        <f t="shared" ca="1" si="47"/>
        <v>0</v>
      </c>
      <c r="Q173" s="52">
        <f t="shared" ca="1" si="48"/>
        <v>0</v>
      </c>
      <c r="R173" s="5">
        <f t="shared" ca="1" si="49"/>
        <v>3.7524922614928713E-3</v>
      </c>
    </row>
    <row r="174" spans="1:18">
      <c r="A174" s="50"/>
      <c r="B174" s="50"/>
      <c r="C174" s="50"/>
      <c r="D174" s="51">
        <f t="shared" si="35"/>
        <v>0</v>
      </c>
      <c r="E174" s="51">
        <f t="shared" si="36"/>
        <v>0</v>
      </c>
      <c r="F174" s="52">
        <f t="shared" si="37"/>
        <v>0</v>
      </c>
      <c r="G174" s="52">
        <f t="shared" si="38"/>
        <v>0</v>
      </c>
      <c r="H174" s="52">
        <f t="shared" si="39"/>
        <v>0</v>
      </c>
      <c r="I174" s="52">
        <f t="shared" si="40"/>
        <v>0</v>
      </c>
      <c r="J174" s="52">
        <f t="shared" si="41"/>
        <v>0</v>
      </c>
      <c r="K174" s="52">
        <f t="shared" si="42"/>
        <v>0</v>
      </c>
      <c r="L174" s="52">
        <f t="shared" si="43"/>
        <v>0</v>
      </c>
      <c r="M174" s="52">
        <f t="shared" ca="1" si="44"/>
        <v>-3.7524922614928713E-3</v>
      </c>
      <c r="N174" s="52">
        <f t="shared" ca="1" si="45"/>
        <v>0</v>
      </c>
      <c r="O174" s="12">
        <f t="shared" ca="1" si="46"/>
        <v>0</v>
      </c>
      <c r="P174" s="52">
        <f t="shared" ca="1" si="47"/>
        <v>0</v>
      </c>
      <c r="Q174" s="52">
        <f t="shared" ca="1" si="48"/>
        <v>0</v>
      </c>
      <c r="R174" s="5">
        <f t="shared" ca="1" si="49"/>
        <v>3.7524922614928713E-3</v>
      </c>
    </row>
    <row r="175" spans="1:18">
      <c r="A175" s="50"/>
      <c r="B175" s="50"/>
      <c r="C175" s="50"/>
      <c r="D175" s="51">
        <f t="shared" si="35"/>
        <v>0</v>
      </c>
      <c r="E175" s="51">
        <f t="shared" si="36"/>
        <v>0</v>
      </c>
      <c r="F175" s="52">
        <f t="shared" si="37"/>
        <v>0</v>
      </c>
      <c r="G175" s="52">
        <f t="shared" si="38"/>
        <v>0</v>
      </c>
      <c r="H175" s="52">
        <f t="shared" si="39"/>
        <v>0</v>
      </c>
      <c r="I175" s="52">
        <f t="shared" si="40"/>
        <v>0</v>
      </c>
      <c r="J175" s="52">
        <f t="shared" si="41"/>
        <v>0</v>
      </c>
      <c r="K175" s="52">
        <f t="shared" si="42"/>
        <v>0</v>
      </c>
      <c r="L175" s="52">
        <f t="shared" si="43"/>
        <v>0</v>
      </c>
      <c r="M175" s="52">
        <f t="shared" ca="1" si="44"/>
        <v>-3.7524922614928713E-3</v>
      </c>
      <c r="N175" s="52">
        <f t="shared" ca="1" si="45"/>
        <v>0</v>
      </c>
      <c r="O175" s="12">
        <f t="shared" ca="1" si="46"/>
        <v>0</v>
      </c>
      <c r="P175" s="52">
        <f t="shared" ca="1" si="47"/>
        <v>0</v>
      </c>
      <c r="Q175" s="52">
        <f t="shared" ca="1" si="48"/>
        <v>0</v>
      </c>
      <c r="R175" s="5">
        <f t="shared" ca="1" si="49"/>
        <v>3.7524922614928713E-3</v>
      </c>
    </row>
    <row r="176" spans="1:18">
      <c r="A176" s="50"/>
      <c r="B176" s="50"/>
      <c r="C176" s="50"/>
      <c r="D176" s="51">
        <f t="shared" si="35"/>
        <v>0</v>
      </c>
      <c r="E176" s="51">
        <f t="shared" si="36"/>
        <v>0</v>
      </c>
      <c r="F176" s="52">
        <f t="shared" si="37"/>
        <v>0</v>
      </c>
      <c r="G176" s="52">
        <f t="shared" si="38"/>
        <v>0</v>
      </c>
      <c r="H176" s="52">
        <f t="shared" si="39"/>
        <v>0</v>
      </c>
      <c r="I176" s="52">
        <f t="shared" si="40"/>
        <v>0</v>
      </c>
      <c r="J176" s="52">
        <f t="shared" si="41"/>
        <v>0</v>
      </c>
      <c r="K176" s="52">
        <f t="shared" si="42"/>
        <v>0</v>
      </c>
      <c r="L176" s="52">
        <f t="shared" si="43"/>
        <v>0</v>
      </c>
      <c r="M176" s="52">
        <f t="shared" ca="1" si="44"/>
        <v>-3.7524922614928713E-3</v>
      </c>
      <c r="N176" s="52">
        <f t="shared" ca="1" si="45"/>
        <v>0</v>
      </c>
      <c r="O176" s="12">
        <f t="shared" ca="1" si="46"/>
        <v>0</v>
      </c>
      <c r="P176" s="52">
        <f t="shared" ca="1" si="47"/>
        <v>0</v>
      </c>
      <c r="Q176" s="52">
        <f t="shared" ca="1" si="48"/>
        <v>0</v>
      </c>
      <c r="R176" s="5">
        <f t="shared" ca="1" si="49"/>
        <v>3.7524922614928713E-3</v>
      </c>
    </row>
    <row r="177" spans="1:18">
      <c r="A177" s="50"/>
      <c r="B177" s="50"/>
      <c r="C177" s="50"/>
      <c r="D177" s="51">
        <f t="shared" si="35"/>
        <v>0</v>
      </c>
      <c r="E177" s="51">
        <f t="shared" si="36"/>
        <v>0</v>
      </c>
      <c r="F177" s="52">
        <f t="shared" si="37"/>
        <v>0</v>
      </c>
      <c r="G177" s="52">
        <f t="shared" si="38"/>
        <v>0</v>
      </c>
      <c r="H177" s="52">
        <f t="shared" si="39"/>
        <v>0</v>
      </c>
      <c r="I177" s="52">
        <f t="shared" si="40"/>
        <v>0</v>
      </c>
      <c r="J177" s="52">
        <f t="shared" si="41"/>
        <v>0</v>
      </c>
      <c r="K177" s="52">
        <f t="shared" si="42"/>
        <v>0</v>
      </c>
      <c r="L177" s="52">
        <f t="shared" si="43"/>
        <v>0</v>
      </c>
      <c r="M177" s="52">
        <f t="shared" ca="1" si="44"/>
        <v>-3.7524922614928713E-3</v>
      </c>
      <c r="N177" s="52">
        <f t="shared" ca="1" si="45"/>
        <v>0</v>
      </c>
      <c r="O177" s="12">
        <f t="shared" ca="1" si="46"/>
        <v>0</v>
      </c>
      <c r="P177" s="52">
        <f t="shared" ca="1" si="47"/>
        <v>0</v>
      </c>
      <c r="Q177" s="52">
        <f t="shared" ca="1" si="48"/>
        <v>0</v>
      </c>
      <c r="R177" s="5">
        <f t="shared" ca="1" si="49"/>
        <v>3.7524922614928713E-3</v>
      </c>
    </row>
    <row r="178" spans="1:18">
      <c r="A178" s="50"/>
      <c r="B178" s="50"/>
      <c r="C178" s="50"/>
      <c r="D178" s="51">
        <f t="shared" si="35"/>
        <v>0</v>
      </c>
      <c r="E178" s="51">
        <f t="shared" si="36"/>
        <v>0</v>
      </c>
      <c r="F178" s="52">
        <f t="shared" si="37"/>
        <v>0</v>
      </c>
      <c r="G178" s="52">
        <f t="shared" si="38"/>
        <v>0</v>
      </c>
      <c r="H178" s="52">
        <f t="shared" si="39"/>
        <v>0</v>
      </c>
      <c r="I178" s="52">
        <f t="shared" si="40"/>
        <v>0</v>
      </c>
      <c r="J178" s="52">
        <f t="shared" si="41"/>
        <v>0</v>
      </c>
      <c r="K178" s="52">
        <f t="shared" si="42"/>
        <v>0</v>
      </c>
      <c r="L178" s="52">
        <f t="shared" si="43"/>
        <v>0</v>
      </c>
      <c r="M178" s="52">
        <f t="shared" ca="1" si="44"/>
        <v>-3.7524922614928713E-3</v>
      </c>
      <c r="N178" s="52">
        <f t="shared" ca="1" si="45"/>
        <v>0</v>
      </c>
      <c r="O178" s="12">
        <f t="shared" ca="1" si="46"/>
        <v>0</v>
      </c>
      <c r="P178" s="52">
        <f t="shared" ca="1" si="47"/>
        <v>0</v>
      </c>
      <c r="Q178" s="52">
        <f t="shared" ca="1" si="48"/>
        <v>0</v>
      </c>
      <c r="R178" s="5">
        <f t="shared" ca="1" si="49"/>
        <v>3.7524922614928713E-3</v>
      </c>
    </row>
    <row r="179" spans="1:18">
      <c r="A179" s="50"/>
      <c r="B179" s="50"/>
      <c r="C179" s="50"/>
      <c r="D179" s="51">
        <f t="shared" si="35"/>
        <v>0</v>
      </c>
      <c r="E179" s="51">
        <f t="shared" si="36"/>
        <v>0</v>
      </c>
      <c r="F179" s="52">
        <f t="shared" si="37"/>
        <v>0</v>
      </c>
      <c r="G179" s="52">
        <f t="shared" si="38"/>
        <v>0</v>
      </c>
      <c r="H179" s="52">
        <f t="shared" si="39"/>
        <v>0</v>
      </c>
      <c r="I179" s="52">
        <f t="shared" si="40"/>
        <v>0</v>
      </c>
      <c r="J179" s="52">
        <f t="shared" si="41"/>
        <v>0</v>
      </c>
      <c r="K179" s="52">
        <f t="shared" si="42"/>
        <v>0</v>
      </c>
      <c r="L179" s="52">
        <f t="shared" si="43"/>
        <v>0</v>
      </c>
      <c r="M179" s="52">
        <f t="shared" ca="1" si="44"/>
        <v>-3.7524922614928713E-3</v>
      </c>
      <c r="N179" s="52">
        <f t="shared" ca="1" si="45"/>
        <v>0</v>
      </c>
      <c r="O179" s="12">
        <f t="shared" ca="1" si="46"/>
        <v>0</v>
      </c>
      <c r="P179" s="52">
        <f t="shared" ca="1" si="47"/>
        <v>0</v>
      </c>
      <c r="Q179" s="52">
        <f t="shared" ca="1" si="48"/>
        <v>0</v>
      </c>
      <c r="R179" s="5">
        <f t="shared" ca="1" si="49"/>
        <v>3.7524922614928713E-3</v>
      </c>
    </row>
    <row r="180" spans="1:18">
      <c r="A180" s="50"/>
      <c r="B180" s="50"/>
      <c r="C180" s="50"/>
      <c r="D180" s="51">
        <f t="shared" si="35"/>
        <v>0</v>
      </c>
      <c r="E180" s="51">
        <f t="shared" si="36"/>
        <v>0</v>
      </c>
      <c r="F180" s="52">
        <f t="shared" si="37"/>
        <v>0</v>
      </c>
      <c r="G180" s="52">
        <f t="shared" si="38"/>
        <v>0</v>
      </c>
      <c r="H180" s="52">
        <f t="shared" si="39"/>
        <v>0</v>
      </c>
      <c r="I180" s="52">
        <f t="shared" si="40"/>
        <v>0</v>
      </c>
      <c r="J180" s="52">
        <f t="shared" si="41"/>
        <v>0</v>
      </c>
      <c r="K180" s="52">
        <f t="shared" si="42"/>
        <v>0</v>
      </c>
      <c r="L180" s="52">
        <f t="shared" si="43"/>
        <v>0</v>
      </c>
      <c r="M180" s="52">
        <f t="shared" ca="1" si="44"/>
        <v>-3.7524922614928713E-3</v>
      </c>
      <c r="N180" s="52">
        <f t="shared" ca="1" si="45"/>
        <v>0</v>
      </c>
      <c r="O180" s="12">
        <f t="shared" ca="1" si="46"/>
        <v>0</v>
      </c>
      <c r="P180" s="52">
        <f t="shared" ca="1" si="47"/>
        <v>0</v>
      </c>
      <c r="Q180" s="52">
        <f t="shared" ca="1" si="48"/>
        <v>0</v>
      </c>
      <c r="R180" s="5">
        <f t="shared" ca="1" si="49"/>
        <v>3.7524922614928713E-3</v>
      </c>
    </row>
    <row r="181" spans="1:18">
      <c r="A181" s="50"/>
      <c r="B181" s="50"/>
      <c r="C181" s="50"/>
      <c r="D181" s="51">
        <f t="shared" si="35"/>
        <v>0</v>
      </c>
      <c r="E181" s="51">
        <f t="shared" si="36"/>
        <v>0</v>
      </c>
      <c r="F181" s="52">
        <f t="shared" si="37"/>
        <v>0</v>
      </c>
      <c r="G181" s="52">
        <f t="shared" si="38"/>
        <v>0</v>
      </c>
      <c r="H181" s="52">
        <f t="shared" si="39"/>
        <v>0</v>
      </c>
      <c r="I181" s="52">
        <f t="shared" si="40"/>
        <v>0</v>
      </c>
      <c r="J181" s="52">
        <f t="shared" si="41"/>
        <v>0</v>
      </c>
      <c r="K181" s="52">
        <f t="shared" si="42"/>
        <v>0</v>
      </c>
      <c r="L181" s="52">
        <f t="shared" si="43"/>
        <v>0</v>
      </c>
      <c r="M181" s="52">
        <f t="shared" ca="1" si="44"/>
        <v>-3.7524922614928713E-3</v>
      </c>
      <c r="N181" s="52">
        <f t="shared" ca="1" si="45"/>
        <v>0</v>
      </c>
      <c r="O181" s="12">
        <f t="shared" ca="1" si="46"/>
        <v>0</v>
      </c>
      <c r="P181" s="52">
        <f t="shared" ca="1" si="47"/>
        <v>0</v>
      </c>
      <c r="Q181" s="52">
        <f t="shared" ca="1" si="48"/>
        <v>0</v>
      </c>
      <c r="R181" s="5">
        <f t="shared" ca="1" si="49"/>
        <v>3.7524922614928713E-3</v>
      </c>
    </row>
    <row r="182" spans="1:18">
      <c r="A182" s="50"/>
      <c r="B182" s="50"/>
      <c r="C182" s="50"/>
      <c r="D182" s="51">
        <f t="shared" si="35"/>
        <v>0</v>
      </c>
      <c r="E182" s="51">
        <f t="shared" si="36"/>
        <v>0</v>
      </c>
      <c r="F182" s="52">
        <f t="shared" si="37"/>
        <v>0</v>
      </c>
      <c r="G182" s="52">
        <f t="shared" si="38"/>
        <v>0</v>
      </c>
      <c r="H182" s="52">
        <f t="shared" si="39"/>
        <v>0</v>
      </c>
      <c r="I182" s="52">
        <f t="shared" si="40"/>
        <v>0</v>
      </c>
      <c r="J182" s="52">
        <f t="shared" si="41"/>
        <v>0</v>
      </c>
      <c r="K182" s="52">
        <f t="shared" si="42"/>
        <v>0</v>
      </c>
      <c r="L182" s="52">
        <f t="shared" si="43"/>
        <v>0</v>
      </c>
      <c r="M182" s="52">
        <f t="shared" ca="1" si="44"/>
        <v>-3.7524922614928713E-3</v>
      </c>
      <c r="N182" s="52">
        <f t="shared" ca="1" si="45"/>
        <v>0</v>
      </c>
      <c r="O182" s="12">
        <f t="shared" ca="1" si="46"/>
        <v>0</v>
      </c>
      <c r="P182" s="52">
        <f t="shared" ca="1" si="47"/>
        <v>0</v>
      </c>
      <c r="Q182" s="52">
        <f t="shared" ca="1" si="48"/>
        <v>0</v>
      </c>
      <c r="R182" s="5">
        <f t="shared" ca="1" si="49"/>
        <v>3.7524922614928713E-3</v>
      </c>
    </row>
    <row r="183" spans="1:18">
      <c r="A183" s="50"/>
      <c r="B183" s="50"/>
      <c r="C183" s="50"/>
      <c r="D183" s="51">
        <f t="shared" si="35"/>
        <v>0</v>
      </c>
      <c r="E183" s="51">
        <f t="shared" si="36"/>
        <v>0</v>
      </c>
      <c r="F183" s="52">
        <f t="shared" si="37"/>
        <v>0</v>
      </c>
      <c r="G183" s="52">
        <f t="shared" si="38"/>
        <v>0</v>
      </c>
      <c r="H183" s="52">
        <f t="shared" si="39"/>
        <v>0</v>
      </c>
      <c r="I183" s="52">
        <f t="shared" si="40"/>
        <v>0</v>
      </c>
      <c r="J183" s="52">
        <f t="shared" si="41"/>
        <v>0</v>
      </c>
      <c r="K183" s="52">
        <f t="shared" si="42"/>
        <v>0</v>
      </c>
      <c r="L183" s="52">
        <f t="shared" si="43"/>
        <v>0</v>
      </c>
      <c r="M183" s="52">
        <f t="shared" ca="1" si="44"/>
        <v>-3.7524922614928713E-3</v>
      </c>
      <c r="N183" s="52">
        <f t="shared" ca="1" si="45"/>
        <v>0</v>
      </c>
      <c r="O183" s="12">
        <f t="shared" ca="1" si="46"/>
        <v>0</v>
      </c>
      <c r="P183" s="52">
        <f t="shared" ca="1" si="47"/>
        <v>0</v>
      </c>
      <c r="Q183" s="52">
        <f t="shared" ca="1" si="48"/>
        <v>0</v>
      </c>
      <c r="R183" s="5">
        <f t="shared" ca="1" si="49"/>
        <v>3.7524922614928713E-3</v>
      </c>
    </row>
    <row r="184" spans="1:18">
      <c r="A184" s="50"/>
      <c r="B184" s="50"/>
      <c r="C184" s="50"/>
      <c r="D184" s="51">
        <f t="shared" si="35"/>
        <v>0</v>
      </c>
      <c r="E184" s="51">
        <f t="shared" si="36"/>
        <v>0</v>
      </c>
      <c r="F184" s="52">
        <f t="shared" si="37"/>
        <v>0</v>
      </c>
      <c r="G184" s="52">
        <f t="shared" si="38"/>
        <v>0</v>
      </c>
      <c r="H184" s="52">
        <f t="shared" si="39"/>
        <v>0</v>
      </c>
      <c r="I184" s="52">
        <f t="shared" si="40"/>
        <v>0</v>
      </c>
      <c r="J184" s="52">
        <f t="shared" si="41"/>
        <v>0</v>
      </c>
      <c r="K184" s="52">
        <f t="shared" si="42"/>
        <v>0</v>
      </c>
      <c r="L184" s="52">
        <f t="shared" si="43"/>
        <v>0</v>
      </c>
      <c r="M184" s="52">
        <f t="shared" ca="1" si="44"/>
        <v>-3.7524922614928713E-3</v>
      </c>
      <c r="N184" s="52">
        <f t="shared" ca="1" si="45"/>
        <v>0</v>
      </c>
      <c r="O184" s="12">
        <f t="shared" ca="1" si="46"/>
        <v>0</v>
      </c>
      <c r="P184" s="52">
        <f t="shared" ca="1" si="47"/>
        <v>0</v>
      </c>
      <c r="Q184" s="52">
        <f t="shared" ca="1" si="48"/>
        <v>0</v>
      </c>
      <c r="R184" s="5">
        <f t="shared" ca="1" si="49"/>
        <v>3.7524922614928713E-3</v>
      </c>
    </row>
    <row r="185" spans="1:18">
      <c r="A185" s="50"/>
      <c r="B185" s="50"/>
      <c r="C185" s="50"/>
      <c r="D185" s="51">
        <f t="shared" si="35"/>
        <v>0</v>
      </c>
      <c r="E185" s="51">
        <f t="shared" si="36"/>
        <v>0</v>
      </c>
      <c r="F185" s="52">
        <f t="shared" si="37"/>
        <v>0</v>
      </c>
      <c r="G185" s="52">
        <f t="shared" si="38"/>
        <v>0</v>
      </c>
      <c r="H185" s="52">
        <f t="shared" si="39"/>
        <v>0</v>
      </c>
      <c r="I185" s="52">
        <f t="shared" si="40"/>
        <v>0</v>
      </c>
      <c r="J185" s="52">
        <f t="shared" si="41"/>
        <v>0</v>
      </c>
      <c r="K185" s="52">
        <f t="shared" si="42"/>
        <v>0</v>
      </c>
      <c r="L185" s="52">
        <f t="shared" si="43"/>
        <v>0</v>
      </c>
      <c r="M185" s="52">
        <f t="shared" ca="1" si="44"/>
        <v>-3.7524922614928713E-3</v>
      </c>
      <c r="N185" s="52">
        <f t="shared" ca="1" si="45"/>
        <v>0</v>
      </c>
      <c r="O185" s="12">
        <f t="shared" ca="1" si="46"/>
        <v>0</v>
      </c>
      <c r="P185" s="52">
        <f t="shared" ca="1" si="47"/>
        <v>0</v>
      </c>
      <c r="Q185" s="52">
        <f t="shared" ca="1" si="48"/>
        <v>0</v>
      </c>
      <c r="R185" s="5">
        <f t="shared" ca="1" si="49"/>
        <v>3.7524922614928713E-3</v>
      </c>
    </row>
    <row r="186" spans="1:18">
      <c r="A186" s="50"/>
      <c r="B186" s="50"/>
      <c r="C186" s="50"/>
      <c r="D186" s="51">
        <f t="shared" si="35"/>
        <v>0</v>
      </c>
      <c r="E186" s="51">
        <f t="shared" si="36"/>
        <v>0</v>
      </c>
      <c r="F186" s="52">
        <f t="shared" si="37"/>
        <v>0</v>
      </c>
      <c r="G186" s="52">
        <f t="shared" si="38"/>
        <v>0</v>
      </c>
      <c r="H186" s="52">
        <f t="shared" si="39"/>
        <v>0</v>
      </c>
      <c r="I186" s="52">
        <f t="shared" si="40"/>
        <v>0</v>
      </c>
      <c r="J186" s="52">
        <f t="shared" si="41"/>
        <v>0</v>
      </c>
      <c r="K186" s="52">
        <f t="shared" si="42"/>
        <v>0</v>
      </c>
      <c r="L186" s="52">
        <f t="shared" si="43"/>
        <v>0</v>
      </c>
      <c r="M186" s="52">
        <f t="shared" ca="1" si="44"/>
        <v>-3.7524922614928713E-3</v>
      </c>
      <c r="N186" s="52">
        <f t="shared" ca="1" si="45"/>
        <v>0</v>
      </c>
      <c r="O186" s="12">
        <f t="shared" ca="1" si="46"/>
        <v>0</v>
      </c>
      <c r="P186" s="52">
        <f t="shared" ca="1" si="47"/>
        <v>0</v>
      </c>
      <c r="Q186" s="52">
        <f t="shared" ca="1" si="48"/>
        <v>0</v>
      </c>
      <c r="R186" s="5">
        <f t="shared" ca="1" si="49"/>
        <v>3.7524922614928713E-3</v>
      </c>
    </row>
    <row r="187" spans="1:18">
      <c r="A187" s="50"/>
      <c r="B187" s="50"/>
      <c r="C187" s="50"/>
      <c r="D187" s="51">
        <f t="shared" si="35"/>
        <v>0</v>
      </c>
      <c r="E187" s="51">
        <f t="shared" si="36"/>
        <v>0</v>
      </c>
      <c r="F187" s="52">
        <f t="shared" si="37"/>
        <v>0</v>
      </c>
      <c r="G187" s="52">
        <f t="shared" si="38"/>
        <v>0</v>
      </c>
      <c r="H187" s="52">
        <f t="shared" si="39"/>
        <v>0</v>
      </c>
      <c r="I187" s="52">
        <f t="shared" si="40"/>
        <v>0</v>
      </c>
      <c r="J187" s="52">
        <f t="shared" si="41"/>
        <v>0</v>
      </c>
      <c r="K187" s="52">
        <f t="shared" si="42"/>
        <v>0</v>
      </c>
      <c r="L187" s="52">
        <f t="shared" si="43"/>
        <v>0</v>
      </c>
      <c r="M187" s="52">
        <f t="shared" ca="1" si="44"/>
        <v>-3.7524922614928713E-3</v>
      </c>
      <c r="N187" s="52">
        <f t="shared" ca="1" si="45"/>
        <v>0</v>
      </c>
      <c r="O187" s="12">
        <f t="shared" ca="1" si="46"/>
        <v>0</v>
      </c>
      <c r="P187" s="52">
        <f t="shared" ca="1" si="47"/>
        <v>0</v>
      </c>
      <c r="Q187" s="52">
        <f t="shared" ca="1" si="48"/>
        <v>0</v>
      </c>
      <c r="R187" s="5">
        <f t="shared" ca="1" si="49"/>
        <v>3.7524922614928713E-3</v>
      </c>
    </row>
    <row r="188" spans="1:18">
      <c r="A188" s="50"/>
      <c r="B188" s="50"/>
      <c r="C188" s="50"/>
      <c r="D188" s="51">
        <f t="shared" si="35"/>
        <v>0</v>
      </c>
      <c r="E188" s="51">
        <f t="shared" si="36"/>
        <v>0</v>
      </c>
      <c r="F188" s="52">
        <f t="shared" si="37"/>
        <v>0</v>
      </c>
      <c r="G188" s="52">
        <f t="shared" si="38"/>
        <v>0</v>
      </c>
      <c r="H188" s="52">
        <f t="shared" si="39"/>
        <v>0</v>
      </c>
      <c r="I188" s="52">
        <f t="shared" si="40"/>
        <v>0</v>
      </c>
      <c r="J188" s="52">
        <f t="shared" si="41"/>
        <v>0</v>
      </c>
      <c r="K188" s="52">
        <f t="shared" si="42"/>
        <v>0</v>
      </c>
      <c r="L188" s="52">
        <f t="shared" si="43"/>
        <v>0</v>
      </c>
      <c r="M188" s="52">
        <f t="shared" ca="1" si="44"/>
        <v>-3.7524922614928713E-3</v>
      </c>
      <c r="N188" s="52">
        <f t="shared" ca="1" si="45"/>
        <v>0</v>
      </c>
      <c r="O188" s="12">
        <f t="shared" ca="1" si="46"/>
        <v>0</v>
      </c>
      <c r="P188" s="52">
        <f t="shared" ca="1" si="47"/>
        <v>0</v>
      </c>
      <c r="Q188" s="52">
        <f t="shared" ca="1" si="48"/>
        <v>0</v>
      </c>
      <c r="R188" s="5">
        <f t="shared" ca="1" si="49"/>
        <v>3.7524922614928713E-3</v>
      </c>
    </row>
    <row r="189" spans="1:18">
      <c r="A189" s="50"/>
      <c r="B189" s="50"/>
      <c r="C189" s="50"/>
      <c r="D189" s="51">
        <f t="shared" si="35"/>
        <v>0</v>
      </c>
      <c r="E189" s="51">
        <f t="shared" si="36"/>
        <v>0</v>
      </c>
      <c r="F189" s="52">
        <f t="shared" si="37"/>
        <v>0</v>
      </c>
      <c r="G189" s="52">
        <f t="shared" si="38"/>
        <v>0</v>
      </c>
      <c r="H189" s="52">
        <f t="shared" si="39"/>
        <v>0</v>
      </c>
      <c r="I189" s="52">
        <f t="shared" si="40"/>
        <v>0</v>
      </c>
      <c r="J189" s="52">
        <f t="shared" si="41"/>
        <v>0</v>
      </c>
      <c r="K189" s="52">
        <f t="shared" si="42"/>
        <v>0</v>
      </c>
      <c r="L189" s="52">
        <f t="shared" si="43"/>
        <v>0</v>
      </c>
      <c r="M189" s="52">
        <f t="shared" ca="1" si="44"/>
        <v>-3.7524922614928713E-3</v>
      </c>
      <c r="N189" s="52">
        <f t="shared" ca="1" si="45"/>
        <v>0</v>
      </c>
      <c r="O189" s="12">
        <f t="shared" ca="1" si="46"/>
        <v>0</v>
      </c>
      <c r="P189" s="52">
        <f t="shared" ca="1" si="47"/>
        <v>0</v>
      </c>
      <c r="Q189" s="52">
        <f t="shared" ca="1" si="48"/>
        <v>0</v>
      </c>
      <c r="R189" s="5">
        <f t="shared" ca="1" si="49"/>
        <v>3.7524922614928713E-3</v>
      </c>
    </row>
    <row r="190" spans="1:18">
      <c r="A190" s="50"/>
      <c r="B190" s="50"/>
      <c r="C190" s="50"/>
      <c r="D190" s="51">
        <f t="shared" si="35"/>
        <v>0</v>
      </c>
      <c r="E190" s="51">
        <f t="shared" si="36"/>
        <v>0</v>
      </c>
      <c r="F190" s="52">
        <f t="shared" si="37"/>
        <v>0</v>
      </c>
      <c r="G190" s="52">
        <f t="shared" si="38"/>
        <v>0</v>
      </c>
      <c r="H190" s="52">
        <f t="shared" si="39"/>
        <v>0</v>
      </c>
      <c r="I190" s="52">
        <f t="shared" si="40"/>
        <v>0</v>
      </c>
      <c r="J190" s="52">
        <f t="shared" si="41"/>
        <v>0</v>
      </c>
      <c r="K190" s="52">
        <f t="shared" si="42"/>
        <v>0</v>
      </c>
      <c r="L190" s="52">
        <f t="shared" si="43"/>
        <v>0</v>
      </c>
      <c r="M190" s="52">
        <f t="shared" ca="1" si="44"/>
        <v>-3.7524922614928713E-3</v>
      </c>
      <c r="N190" s="52">
        <f t="shared" ca="1" si="45"/>
        <v>0</v>
      </c>
      <c r="O190" s="12">
        <f t="shared" ca="1" si="46"/>
        <v>0</v>
      </c>
      <c r="P190" s="52">
        <f t="shared" ca="1" si="47"/>
        <v>0</v>
      </c>
      <c r="Q190" s="52">
        <f t="shared" ca="1" si="48"/>
        <v>0</v>
      </c>
      <c r="R190" s="5">
        <f t="shared" ca="1" si="49"/>
        <v>3.7524922614928713E-3</v>
      </c>
    </row>
    <row r="191" spans="1:18">
      <c r="A191" s="50"/>
      <c r="B191" s="50"/>
      <c r="C191" s="50"/>
      <c r="D191" s="51">
        <f t="shared" si="35"/>
        <v>0</v>
      </c>
      <c r="E191" s="51">
        <f t="shared" si="36"/>
        <v>0</v>
      </c>
      <c r="F191" s="52">
        <f t="shared" si="37"/>
        <v>0</v>
      </c>
      <c r="G191" s="52">
        <f t="shared" si="38"/>
        <v>0</v>
      </c>
      <c r="H191" s="52">
        <f t="shared" si="39"/>
        <v>0</v>
      </c>
      <c r="I191" s="52">
        <f t="shared" si="40"/>
        <v>0</v>
      </c>
      <c r="J191" s="52">
        <f t="shared" si="41"/>
        <v>0</v>
      </c>
      <c r="K191" s="52">
        <f t="shared" si="42"/>
        <v>0</v>
      </c>
      <c r="L191" s="52">
        <f t="shared" si="43"/>
        <v>0</v>
      </c>
      <c r="M191" s="52">
        <f t="shared" ca="1" si="44"/>
        <v>-3.7524922614928713E-3</v>
      </c>
      <c r="N191" s="52">
        <f t="shared" ca="1" si="45"/>
        <v>0</v>
      </c>
      <c r="O191" s="12">
        <f t="shared" ca="1" si="46"/>
        <v>0</v>
      </c>
      <c r="P191" s="52">
        <f t="shared" ca="1" si="47"/>
        <v>0</v>
      </c>
      <c r="Q191" s="52">
        <f t="shared" ca="1" si="48"/>
        <v>0</v>
      </c>
      <c r="R191" s="5">
        <f t="shared" ca="1" si="49"/>
        <v>3.7524922614928713E-3</v>
      </c>
    </row>
    <row r="192" spans="1:18">
      <c r="A192" s="50"/>
      <c r="B192" s="50"/>
      <c r="C192" s="50"/>
      <c r="D192" s="51">
        <f t="shared" si="35"/>
        <v>0</v>
      </c>
      <c r="E192" s="51">
        <f t="shared" si="36"/>
        <v>0</v>
      </c>
      <c r="F192" s="52">
        <f t="shared" si="37"/>
        <v>0</v>
      </c>
      <c r="G192" s="52">
        <f t="shared" si="38"/>
        <v>0</v>
      </c>
      <c r="H192" s="52">
        <f t="shared" si="39"/>
        <v>0</v>
      </c>
      <c r="I192" s="52">
        <f t="shared" si="40"/>
        <v>0</v>
      </c>
      <c r="J192" s="52">
        <f t="shared" si="41"/>
        <v>0</v>
      </c>
      <c r="K192" s="52">
        <f t="shared" si="42"/>
        <v>0</v>
      </c>
      <c r="L192" s="52">
        <f t="shared" si="43"/>
        <v>0</v>
      </c>
      <c r="M192" s="52">
        <f t="shared" ca="1" si="44"/>
        <v>-3.7524922614928713E-3</v>
      </c>
      <c r="N192" s="52">
        <f t="shared" ca="1" si="45"/>
        <v>0</v>
      </c>
      <c r="O192" s="12">
        <f t="shared" ca="1" si="46"/>
        <v>0</v>
      </c>
      <c r="P192" s="52">
        <f t="shared" ca="1" si="47"/>
        <v>0</v>
      </c>
      <c r="Q192" s="52">
        <f t="shared" ca="1" si="48"/>
        <v>0</v>
      </c>
      <c r="R192" s="5">
        <f t="shared" ca="1" si="49"/>
        <v>3.7524922614928713E-3</v>
      </c>
    </row>
    <row r="193" spans="1:18">
      <c r="A193" s="50"/>
      <c r="B193" s="50"/>
      <c r="C193" s="50"/>
      <c r="D193" s="51">
        <f t="shared" si="35"/>
        <v>0</v>
      </c>
      <c r="E193" s="51">
        <f t="shared" si="36"/>
        <v>0</v>
      </c>
      <c r="F193" s="52">
        <f t="shared" si="37"/>
        <v>0</v>
      </c>
      <c r="G193" s="52">
        <f t="shared" si="38"/>
        <v>0</v>
      </c>
      <c r="H193" s="52">
        <f t="shared" si="39"/>
        <v>0</v>
      </c>
      <c r="I193" s="52">
        <f t="shared" si="40"/>
        <v>0</v>
      </c>
      <c r="J193" s="52">
        <f t="shared" si="41"/>
        <v>0</v>
      </c>
      <c r="K193" s="52">
        <f t="shared" si="42"/>
        <v>0</v>
      </c>
      <c r="L193" s="52">
        <f t="shared" si="43"/>
        <v>0</v>
      </c>
      <c r="M193" s="52">
        <f t="shared" ca="1" si="44"/>
        <v>-3.7524922614928713E-3</v>
      </c>
      <c r="N193" s="52">
        <f t="shared" ca="1" si="45"/>
        <v>0</v>
      </c>
      <c r="O193" s="12">
        <f t="shared" ca="1" si="46"/>
        <v>0</v>
      </c>
      <c r="P193" s="52">
        <f t="shared" ca="1" si="47"/>
        <v>0</v>
      </c>
      <c r="Q193" s="52">
        <f t="shared" ca="1" si="48"/>
        <v>0</v>
      </c>
      <c r="R193" s="5">
        <f t="shared" ca="1" si="49"/>
        <v>3.7524922614928713E-3</v>
      </c>
    </row>
    <row r="194" spans="1:18">
      <c r="A194" s="50"/>
      <c r="B194" s="50"/>
      <c r="C194" s="50"/>
      <c r="D194" s="51">
        <f t="shared" si="35"/>
        <v>0</v>
      </c>
      <c r="E194" s="51">
        <f t="shared" si="36"/>
        <v>0</v>
      </c>
      <c r="F194" s="52">
        <f t="shared" si="37"/>
        <v>0</v>
      </c>
      <c r="G194" s="52">
        <f t="shared" si="38"/>
        <v>0</v>
      </c>
      <c r="H194" s="52">
        <f t="shared" si="39"/>
        <v>0</v>
      </c>
      <c r="I194" s="52">
        <f t="shared" si="40"/>
        <v>0</v>
      </c>
      <c r="J194" s="52">
        <f t="shared" si="41"/>
        <v>0</v>
      </c>
      <c r="K194" s="52">
        <f t="shared" si="42"/>
        <v>0</v>
      </c>
      <c r="L194" s="52">
        <f t="shared" si="43"/>
        <v>0</v>
      </c>
      <c r="M194" s="52">
        <f t="shared" ca="1" si="44"/>
        <v>-3.7524922614928713E-3</v>
      </c>
      <c r="N194" s="52">
        <f t="shared" ca="1" si="45"/>
        <v>0</v>
      </c>
      <c r="O194" s="12">
        <f t="shared" ca="1" si="46"/>
        <v>0</v>
      </c>
      <c r="P194" s="52">
        <f t="shared" ca="1" si="47"/>
        <v>0</v>
      </c>
      <c r="Q194" s="52">
        <f t="shared" ca="1" si="48"/>
        <v>0</v>
      </c>
      <c r="R194" s="5">
        <f t="shared" ca="1" si="49"/>
        <v>3.7524922614928713E-3</v>
      </c>
    </row>
    <row r="195" spans="1:18">
      <c r="A195" s="50"/>
      <c r="B195" s="50"/>
      <c r="C195" s="50"/>
      <c r="D195" s="51">
        <f t="shared" si="35"/>
        <v>0</v>
      </c>
      <c r="E195" s="51">
        <f t="shared" si="36"/>
        <v>0</v>
      </c>
      <c r="F195" s="52">
        <f t="shared" si="37"/>
        <v>0</v>
      </c>
      <c r="G195" s="52">
        <f t="shared" si="38"/>
        <v>0</v>
      </c>
      <c r="H195" s="52">
        <f t="shared" si="39"/>
        <v>0</v>
      </c>
      <c r="I195" s="52">
        <f t="shared" si="40"/>
        <v>0</v>
      </c>
      <c r="J195" s="52">
        <f t="shared" si="41"/>
        <v>0</v>
      </c>
      <c r="K195" s="52">
        <f t="shared" si="42"/>
        <v>0</v>
      </c>
      <c r="L195" s="52">
        <f t="shared" si="43"/>
        <v>0</v>
      </c>
      <c r="M195" s="52">
        <f t="shared" ca="1" si="44"/>
        <v>-3.7524922614928713E-3</v>
      </c>
      <c r="N195" s="52">
        <f t="shared" ca="1" si="45"/>
        <v>0</v>
      </c>
      <c r="O195" s="12">
        <f t="shared" ca="1" si="46"/>
        <v>0</v>
      </c>
      <c r="P195" s="52">
        <f t="shared" ca="1" si="47"/>
        <v>0</v>
      </c>
      <c r="Q195" s="52">
        <f t="shared" ca="1" si="48"/>
        <v>0</v>
      </c>
      <c r="R195" s="5">
        <f t="shared" ca="1" si="49"/>
        <v>3.7524922614928713E-3</v>
      </c>
    </row>
    <row r="196" spans="1:18">
      <c r="A196" s="50"/>
      <c r="B196" s="50"/>
      <c r="C196" s="50"/>
      <c r="D196" s="51">
        <f t="shared" si="35"/>
        <v>0</v>
      </c>
      <c r="E196" s="51">
        <f t="shared" si="36"/>
        <v>0</v>
      </c>
      <c r="F196" s="52">
        <f t="shared" si="37"/>
        <v>0</v>
      </c>
      <c r="G196" s="52">
        <f t="shared" si="38"/>
        <v>0</v>
      </c>
      <c r="H196" s="52">
        <f t="shared" si="39"/>
        <v>0</v>
      </c>
      <c r="I196" s="52">
        <f t="shared" si="40"/>
        <v>0</v>
      </c>
      <c r="J196" s="52">
        <f t="shared" si="41"/>
        <v>0</v>
      </c>
      <c r="K196" s="52">
        <f t="shared" si="42"/>
        <v>0</v>
      </c>
      <c r="L196" s="52">
        <f t="shared" si="43"/>
        <v>0</v>
      </c>
      <c r="M196" s="52">
        <f t="shared" ca="1" si="44"/>
        <v>-3.7524922614928713E-3</v>
      </c>
      <c r="N196" s="52">
        <f t="shared" ca="1" si="45"/>
        <v>0</v>
      </c>
      <c r="O196" s="12">
        <f t="shared" ca="1" si="46"/>
        <v>0</v>
      </c>
      <c r="P196" s="52">
        <f t="shared" ca="1" si="47"/>
        <v>0</v>
      </c>
      <c r="Q196" s="52">
        <f t="shared" ca="1" si="48"/>
        <v>0</v>
      </c>
      <c r="R196" s="5">
        <f t="shared" ca="1" si="49"/>
        <v>3.7524922614928713E-3</v>
      </c>
    </row>
    <row r="197" spans="1:18">
      <c r="A197" s="50"/>
      <c r="B197" s="50"/>
      <c r="C197" s="50"/>
      <c r="D197" s="51">
        <f t="shared" si="35"/>
        <v>0</v>
      </c>
      <c r="E197" s="51">
        <f t="shared" si="36"/>
        <v>0</v>
      </c>
      <c r="F197" s="52">
        <f t="shared" si="37"/>
        <v>0</v>
      </c>
      <c r="G197" s="52">
        <f t="shared" si="38"/>
        <v>0</v>
      </c>
      <c r="H197" s="52">
        <f t="shared" si="39"/>
        <v>0</v>
      </c>
      <c r="I197" s="52">
        <f t="shared" si="40"/>
        <v>0</v>
      </c>
      <c r="J197" s="52">
        <f t="shared" si="41"/>
        <v>0</v>
      </c>
      <c r="K197" s="52">
        <f t="shared" si="42"/>
        <v>0</v>
      </c>
      <c r="L197" s="52">
        <f t="shared" si="43"/>
        <v>0</v>
      </c>
      <c r="M197" s="52">
        <f t="shared" ca="1" si="44"/>
        <v>-3.7524922614928713E-3</v>
      </c>
      <c r="N197" s="52">
        <f t="shared" ca="1" si="45"/>
        <v>0</v>
      </c>
      <c r="O197" s="12">
        <f t="shared" ca="1" si="46"/>
        <v>0</v>
      </c>
      <c r="P197" s="52">
        <f t="shared" ca="1" si="47"/>
        <v>0</v>
      </c>
      <c r="Q197" s="52">
        <f t="shared" ca="1" si="48"/>
        <v>0</v>
      </c>
      <c r="R197" s="5">
        <f t="shared" ca="1" si="49"/>
        <v>3.7524922614928713E-3</v>
      </c>
    </row>
    <row r="198" spans="1:18">
      <c r="A198" s="50"/>
      <c r="B198" s="50"/>
      <c r="C198" s="50"/>
      <c r="D198" s="51">
        <f t="shared" si="35"/>
        <v>0</v>
      </c>
      <c r="E198" s="51">
        <f t="shared" si="36"/>
        <v>0</v>
      </c>
      <c r="F198" s="52">
        <f t="shared" si="37"/>
        <v>0</v>
      </c>
      <c r="G198" s="52">
        <f t="shared" si="38"/>
        <v>0</v>
      </c>
      <c r="H198" s="52">
        <f t="shared" si="39"/>
        <v>0</v>
      </c>
      <c r="I198" s="52">
        <f t="shared" si="40"/>
        <v>0</v>
      </c>
      <c r="J198" s="52">
        <f t="shared" si="41"/>
        <v>0</v>
      </c>
      <c r="K198" s="52">
        <f t="shared" si="42"/>
        <v>0</v>
      </c>
      <c r="L198" s="52">
        <f t="shared" si="43"/>
        <v>0</v>
      </c>
      <c r="M198" s="52">
        <f t="shared" ca="1" si="44"/>
        <v>-3.7524922614928713E-3</v>
      </c>
      <c r="N198" s="52">
        <f t="shared" ca="1" si="45"/>
        <v>0</v>
      </c>
      <c r="O198" s="12">
        <f t="shared" ca="1" si="46"/>
        <v>0</v>
      </c>
      <c r="P198" s="52">
        <f t="shared" ca="1" si="47"/>
        <v>0</v>
      </c>
      <c r="Q198" s="52">
        <f t="shared" ca="1" si="48"/>
        <v>0</v>
      </c>
      <c r="R198" s="5">
        <f t="shared" ca="1" si="49"/>
        <v>3.7524922614928713E-3</v>
      </c>
    </row>
    <row r="199" spans="1:18">
      <c r="A199" s="50"/>
      <c r="B199" s="50"/>
      <c r="C199" s="50"/>
      <c r="D199" s="51">
        <f t="shared" si="35"/>
        <v>0</v>
      </c>
      <c r="E199" s="51">
        <f t="shared" si="36"/>
        <v>0</v>
      </c>
      <c r="F199" s="52">
        <f t="shared" si="37"/>
        <v>0</v>
      </c>
      <c r="G199" s="52">
        <f t="shared" si="38"/>
        <v>0</v>
      </c>
      <c r="H199" s="52">
        <f t="shared" si="39"/>
        <v>0</v>
      </c>
      <c r="I199" s="52">
        <f t="shared" si="40"/>
        <v>0</v>
      </c>
      <c r="J199" s="52">
        <f t="shared" si="41"/>
        <v>0</v>
      </c>
      <c r="K199" s="52">
        <f t="shared" si="42"/>
        <v>0</v>
      </c>
      <c r="L199" s="52">
        <f t="shared" si="43"/>
        <v>0</v>
      </c>
      <c r="M199" s="52">
        <f t="shared" ca="1" si="44"/>
        <v>-3.7524922614928713E-3</v>
      </c>
      <c r="N199" s="52">
        <f t="shared" ca="1" si="45"/>
        <v>0</v>
      </c>
      <c r="O199" s="12">
        <f t="shared" ca="1" si="46"/>
        <v>0</v>
      </c>
      <c r="P199" s="52">
        <f t="shared" ca="1" si="47"/>
        <v>0</v>
      </c>
      <c r="Q199" s="52">
        <f t="shared" ca="1" si="48"/>
        <v>0</v>
      </c>
      <c r="R199" s="5">
        <f t="shared" ca="1" si="49"/>
        <v>3.7524922614928713E-3</v>
      </c>
    </row>
    <row r="200" spans="1:18">
      <c r="A200" s="50"/>
      <c r="B200" s="50"/>
      <c r="C200" s="50"/>
      <c r="D200" s="51">
        <f t="shared" si="35"/>
        <v>0</v>
      </c>
      <c r="E200" s="51">
        <f t="shared" si="36"/>
        <v>0</v>
      </c>
      <c r="F200" s="52">
        <f t="shared" si="37"/>
        <v>0</v>
      </c>
      <c r="G200" s="52">
        <f t="shared" si="38"/>
        <v>0</v>
      </c>
      <c r="H200" s="52">
        <f t="shared" si="39"/>
        <v>0</v>
      </c>
      <c r="I200" s="52">
        <f t="shared" si="40"/>
        <v>0</v>
      </c>
      <c r="J200" s="52">
        <f t="shared" si="41"/>
        <v>0</v>
      </c>
      <c r="K200" s="52">
        <f t="shared" si="42"/>
        <v>0</v>
      </c>
      <c r="L200" s="52">
        <f t="shared" si="43"/>
        <v>0</v>
      </c>
      <c r="M200" s="52">
        <f t="shared" ca="1" si="44"/>
        <v>-3.7524922614928713E-3</v>
      </c>
      <c r="N200" s="52">
        <f t="shared" ca="1" si="45"/>
        <v>0</v>
      </c>
      <c r="O200" s="12">
        <f t="shared" ca="1" si="46"/>
        <v>0</v>
      </c>
      <c r="P200" s="52">
        <f t="shared" ca="1" si="47"/>
        <v>0</v>
      </c>
      <c r="Q200" s="52">
        <f t="shared" ca="1" si="48"/>
        <v>0</v>
      </c>
      <c r="R200" s="5">
        <f t="shared" ca="1" si="49"/>
        <v>3.7524922614928713E-3</v>
      </c>
    </row>
    <row r="201" spans="1:18">
      <c r="A201" s="50"/>
      <c r="B201" s="50"/>
      <c r="C201" s="50"/>
      <c r="D201" s="51">
        <f t="shared" si="35"/>
        <v>0</v>
      </c>
      <c r="E201" s="51">
        <f t="shared" si="36"/>
        <v>0</v>
      </c>
      <c r="F201" s="52">
        <f t="shared" si="37"/>
        <v>0</v>
      </c>
      <c r="G201" s="52">
        <f t="shared" si="38"/>
        <v>0</v>
      </c>
      <c r="H201" s="52">
        <f t="shared" si="39"/>
        <v>0</v>
      </c>
      <c r="I201" s="52">
        <f t="shared" si="40"/>
        <v>0</v>
      </c>
      <c r="J201" s="52">
        <f t="shared" si="41"/>
        <v>0</v>
      </c>
      <c r="K201" s="52">
        <f t="shared" si="42"/>
        <v>0</v>
      </c>
      <c r="L201" s="52">
        <f t="shared" si="43"/>
        <v>0</v>
      </c>
      <c r="M201" s="52">
        <f t="shared" ca="1" si="44"/>
        <v>-3.7524922614928713E-3</v>
      </c>
      <c r="N201" s="52">
        <f t="shared" ca="1" si="45"/>
        <v>0</v>
      </c>
      <c r="O201" s="12">
        <f t="shared" ca="1" si="46"/>
        <v>0</v>
      </c>
      <c r="P201" s="52">
        <f t="shared" ca="1" si="47"/>
        <v>0</v>
      </c>
      <c r="Q201" s="52">
        <f t="shared" ca="1" si="48"/>
        <v>0</v>
      </c>
      <c r="R201" s="5">
        <f t="shared" ca="1" si="49"/>
        <v>3.7524922614928713E-3</v>
      </c>
    </row>
    <row r="202" spans="1:18">
      <c r="A202" s="50"/>
      <c r="B202" s="50"/>
      <c r="C202" s="50"/>
      <c r="D202" s="51">
        <f t="shared" si="35"/>
        <v>0</v>
      </c>
      <c r="E202" s="51">
        <f t="shared" si="36"/>
        <v>0</v>
      </c>
      <c r="F202" s="52">
        <f t="shared" si="37"/>
        <v>0</v>
      </c>
      <c r="G202" s="52">
        <f t="shared" si="38"/>
        <v>0</v>
      </c>
      <c r="H202" s="52">
        <f t="shared" si="39"/>
        <v>0</v>
      </c>
      <c r="I202" s="52">
        <f t="shared" si="40"/>
        <v>0</v>
      </c>
      <c r="J202" s="52">
        <f t="shared" si="41"/>
        <v>0</v>
      </c>
      <c r="K202" s="52">
        <f t="shared" si="42"/>
        <v>0</v>
      </c>
      <c r="L202" s="52">
        <f t="shared" si="43"/>
        <v>0</v>
      </c>
      <c r="M202" s="52">
        <f t="shared" ca="1" si="44"/>
        <v>-3.7524922614928713E-3</v>
      </c>
      <c r="N202" s="52">
        <f t="shared" ca="1" si="45"/>
        <v>0</v>
      </c>
      <c r="O202" s="12">
        <f t="shared" ca="1" si="46"/>
        <v>0</v>
      </c>
      <c r="P202" s="52">
        <f t="shared" ca="1" si="47"/>
        <v>0</v>
      </c>
      <c r="Q202" s="52">
        <f t="shared" ca="1" si="48"/>
        <v>0</v>
      </c>
      <c r="R202" s="5">
        <f t="shared" ca="1" si="49"/>
        <v>3.7524922614928713E-3</v>
      </c>
    </row>
    <row r="203" spans="1:18">
      <c r="A203" s="50"/>
      <c r="B203" s="50"/>
      <c r="C203" s="50"/>
      <c r="D203" s="51">
        <f t="shared" si="35"/>
        <v>0</v>
      </c>
      <c r="E203" s="51">
        <f t="shared" si="36"/>
        <v>0</v>
      </c>
      <c r="F203" s="52">
        <f t="shared" si="37"/>
        <v>0</v>
      </c>
      <c r="G203" s="52">
        <f t="shared" si="38"/>
        <v>0</v>
      </c>
      <c r="H203" s="52">
        <f t="shared" si="39"/>
        <v>0</v>
      </c>
      <c r="I203" s="52">
        <f t="shared" si="40"/>
        <v>0</v>
      </c>
      <c r="J203" s="52">
        <f t="shared" si="41"/>
        <v>0</v>
      </c>
      <c r="K203" s="52">
        <f t="shared" si="42"/>
        <v>0</v>
      </c>
      <c r="L203" s="52">
        <f t="shared" si="43"/>
        <v>0</v>
      </c>
      <c r="M203" s="52">
        <f t="shared" ca="1" si="44"/>
        <v>-3.7524922614928713E-3</v>
      </c>
      <c r="N203" s="52">
        <f t="shared" ca="1" si="45"/>
        <v>0</v>
      </c>
      <c r="O203" s="12">
        <f t="shared" ca="1" si="46"/>
        <v>0</v>
      </c>
      <c r="P203" s="52">
        <f t="shared" ca="1" si="47"/>
        <v>0</v>
      </c>
      <c r="Q203" s="52">
        <f t="shared" ca="1" si="48"/>
        <v>0</v>
      </c>
      <c r="R203" s="5">
        <f t="shared" ca="1" si="49"/>
        <v>3.7524922614928713E-3</v>
      </c>
    </row>
    <row r="204" spans="1:18">
      <c r="A204" s="50"/>
      <c r="B204" s="50"/>
      <c r="C204" s="50"/>
      <c r="D204" s="51">
        <f t="shared" si="35"/>
        <v>0</v>
      </c>
      <c r="E204" s="51">
        <f t="shared" si="36"/>
        <v>0</v>
      </c>
      <c r="F204" s="52">
        <f t="shared" si="37"/>
        <v>0</v>
      </c>
      <c r="G204" s="52">
        <f t="shared" si="38"/>
        <v>0</v>
      </c>
      <c r="H204" s="52">
        <f t="shared" si="39"/>
        <v>0</v>
      </c>
      <c r="I204" s="52">
        <f t="shared" si="40"/>
        <v>0</v>
      </c>
      <c r="J204" s="52">
        <f t="shared" si="41"/>
        <v>0</v>
      </c>
      <c r="K204" s="52">
        <f t="shared" si="42"/>
        <v>0</v>
      </c>
      <c r="L204" s="52">
        <f t="shared" si="43"/>
        <v>0</v>
      </c>
      <c r="M204" s="52">
        <f t="shared" ca="1" si="44"/>
        <v>-3.7524922614928713E-3</v>
      </c>
      <c r="N204" s="52">
        <f t="shared" ca="1" si="45"/>
        <v>0</v>
      </c>
      <c r="O204" s="12">
        <f t="shared" ca="1" si="46"/>
        <v>0</v>
      </c>
      <c r="P204" s="52">
        <f t="shared" ca="1" si="47"/>
        <v>0</v>
      </c>
      <c r="Q204" s="52">
        <f t="shared" ca="1" si="48"/>
        <v>0</v>
      </c>
      <c r="R204" s="5">
        <f t="shared" ca="1" si="49"/>
        <v>3.7524922614928713E-3</v>
      </c>
    </row>
    <row r="205" spans="1:18">
      <c r="A205" s="50"/>
      <c r="B205" s="50"/>
      <c r="C205" s="50"/>
      <c r="D205" s="51">
        <f t="shared" si="35"/>
        <v>0</v>
      </c>
      <c r="E205" s="51">
        <f t="shared" si="36"/>
        <v>0</v>
      </c>
      <c r="F205" s="52">
        <f t="shared" si="37"/>
        <v>0</v>
      </c>
      <c r="G205" s="52">
        <f t="shared" si="38"/>
        <v>0</v>
      </c>
      <c r="H205" s="52">
        <f t="shared" si="39"/>
        <v>0</v>
      </c>
      <c r="I205" s="52">
        <f t="shared" si="40"/>
        <v>0</v>
      </c>
      <c r="J205" s="52">
        <f t="shared" si="41"/>
        <v>0</v>
      </c>
      <c r="K205" s="52">
        <f t="shared" si="42"/>
        <v>0</v>
      </c>
      <c r="L205" s="52">
        <f t="shared" si="43"/>
        <v>0</v>
      </c>
      <c r="M205" s="52">
        <f t="shared" ca="1" si="44"/>
        <v>-3.7524922614928713E-3</v>
      </c>
      <c r="N205" s="52">
        <f t="shared" ca="1" si="45"/>
        <v>0</v>
      </c>
      <c r="O205" s="12">
        <f t="shared" ca="1" si="46"/>
        <v>0</v>
      </c>
      <c r="P205" s="52">
        <f t="shared" ca="1" si="47"/>
        <v>0</v>
      </c>
      <c r="Q205" s="52">
        <f t="shared" ca="1" si="48"/>
        <v>0</v>
      </c>
      <c r="R205" s="5">
        <f t="shared" ca="1" si="49"/>
        <v>3.7524922614928713E-3</v>
      </c>
    </row>
    <row r="206" spans="1:18">
      <c r="A206" s="50"/>
      <c r="B206" s="50"/>
      <c r="C206" s="50"/>
      <c r="D206" s="51">
        <f t="shared" si="35"/>
        <v>0</v>
      </c>
      <c r="E206" s="51">
        <f t="shared" si="36"/>
        <v>0</v>
      </c>
      <c r="F206" s="52">
        <f t="shared" si="37"/>
        <v>0</v>
      </c>
      <c r="G206" s="52">
        <f t="shared" si="38"/>
        <v>0</v>
      </c>
      <c r="H206" s="52">
        <f t="shared" si="39"/>
        <v>0</v>
      </c>
      <c r="I206" s="52">
        <f t="shared" si="40"/>
        <v>0</v>
      </c>
      <c r="J206" s="52">
        <f t="shared" si="41"/>
        <v>0</v>
      </c>
      <c r="K206" s="52">
        <f t="shared" si="42"/>
        <v>0</v>
      </c>
      <c r="L206" s="52">
        <f t="shared" si="43"/>
        <v>0</v>
      </c>
      <c r="M206" s="52">
        <f t="shared" ca="1" si="44"/>
        <v>-3.7524922614928713E-3</v>
      </c>
      <c r="N206" s="52">
        <f t="shared" ca="1" si="45"/>
        <v>0</v>
      </c>
      <c r="O206" s="12">
        <f t="shared" ca="1" si="46"/>
        <v>0</v>
      </c>
      <c r="P206" s="52">
        <f t="shared" ca="1" si="47"/>
        <v>0</v>
      </c>
      <c r="Q206" s="52">
        <f t="shared" ca="1" si="48"/>
        <v>0</v>
      </c>
      <c r="R206" s="5">
        <f t="shared" ca="1" si="49"/>
        <v>3.7524922614928713E-3</v>
      </c>
    </row>
    <row r="207" spans="1:18">
      <c r="A207" s="50"/>
      <c r="B207" s="50"/>
      <c r="C207" s="50"/>
      <c r="D207" s="51">
        <f t="shared" si="35"/>
        <v>0</v>
      </c>
      <c r="E207" s="51">
        <f t="shared" si="36"/>
        <v>0</v>
      </c>
      <c r="F207" s="52">
        <f t="shared" si="37"/>
        <v>0</v>
      </c>
      <c r="G207" s="52">
        <f t="shared" si="38"/>
        <v>0</v>
      </c>
      <c r="H207" s="52">
        <f t="shared" si="39"/>
        <v>0</v>
      </c>
      <c r="I207" s="52">
        <f t="shared" si="40"/>
        <v>0</v>
      </c>
      <c r="J207" s="52">
        <f t="shared" si="41"/>
        <v>0</v>
      </c>
      <c r="K207" s="52">
        <f t="shared" si="42"/>
        <v>0</v>
      </c>
      <c r="L207" s="52">
        <f t="shared" si="43"/>
        <v>0</v>
      </c>
      <c r="M207" s="52">
        <f t="shared" ca="1" si="44"/>
        <v>-3.7524922614928713E-3</v>
      </c>
      <c r="N207" s="52">
        <f t="shared" ca="1" si="45"/>
        <v>0</v>
      </c>
      <c r="O207" s="12">
        <f t="shared" ca="1" si="46"/>
        <v>0</v>
      </c>
      <c r="P207" s="52">
        <f t="shared" ca="1" si="47"/>
        <v>0</v>
      </c>
      <c r="Q207" s="52">
        <f t="shared" ca="1" si="48"/>
        <v>0</v>
      </c>
      <c r="R207" s="5">
        <f t="shared" ca="1" si="49"/>
        <v>3.7524922614928713E-3</v>
      </c>
    </row>
    <row r="208" spans="1:18">
      <c r="A208" s="50"/>
      <c r="B208" s="50"/>
      <c r="C208" s="50"/>
      <c r="D208" s="51">
        <f t="shared" si="35"/>
        <v>0</v>
      </c>
      <c r="E208" s="51">
        <f t="shared" si="36"/>
        <v>0</v>
      </c>
      <c r="F208" s="52">
        <f t="shared" si="37"/>
        <v>0</v>
      </c>
      <c r="G208" s="52">
        <f t="shared" si="38"/>
        <v>0</v>
      </c>
      <c r="H208" s="52">
        <f t="shared" si="39"/>
        <v>0</v>
      </c>
      <c r="I208" s="52">
        <f t="shared" si="40"/>
        <v>0</v>
      </c>
      <c r="J208" s="52">
        <f t="shared" si="41"/>
        <v>0</v>
      </c>
      <c r="K208" s="52">
        <f t="shared" si="42"/>
        <v>0</v>
      </c>
      <c r="L208" s="52">
        <f t="shared" si="43"/>
        <v>0</v>
      </c>
      <c r="M208" s="52">
        <f t="shared" ca="1" si="44"/>
        <v>-3.7524922614928713E-3</v>
      </c>
      <c r="N208" s="52">
        <f t="shared" ca="1" si="45"/>
        <v>0</v>
      </c>
      <c r="O208" s="12">
        <f t="shared" ca="1" si="46"/>
        <v>0</v>
      </c>
      <c r="P208" s="52">
        <f t="shared" ca="1" si="47"/>
        <v>0</v>
      </c>
      <c r="Q208" s="52">
        <f t="shared" ca="1" si="48"/>
        <v>0</v>
      </c>
      <c r="R208" s="5">
        <f t="shared" ca="1" si="49"/>
        <v>3.7524922614928713E-3</v>
      </c>
    </row>
    <row r="209" spans="1:18">
      <c r="A209" s="50"/>
      <c r="B209" s="50"/>
      <c r="C209" s="50"/>
      <c r="D209" s="51">
        <f t="shared" si="35"/>
        <v>0</v>
      </c>
      <c r="E209" s="51">
        <f t="shared" si="36"/>
        <v>0</v>
      </c>
      <c r="F209" s="52">
        <f t="shared" si="37"/>
        <v>0</v>
      </c>
      <c r="G209" s="52">
        <f t="shared" si="38"/>
        <v>0</v>
      </c>
      <c r="H209" s="52">
        <f t="shared" si="39"/>
        <v>0</v>
      </c>
      <c r="I209" s="52">
        <f t="shared" si="40"/>
        <v>0</v>
      </c>
      <c r="J209" s="52">
        <f t="shared" si="41"/>
        <v>0</v>
      </c>
      <c r="K209" s="52">
        <f t="shared" si="42"/>
        <v>0</v>
      </c>
      <c r="L209" s="52">
        <f t="shared" si="43"/>
        <v>0</v>
      </c>
      <c r="M209" s="52">
        <f t="shared" ca="1" si="44"/>
        <v>-3.7524922614928713E-3</v>
      </c>
      <c r="N209" s="52">
        <f t="shared" ca="1" si="45"/>
        <v>0</v>
      </c>
      <c r="O209" s="12">
        <f t="shared" ca="1" si="46"/>
        <v>0</v>
      </c>
      <c r="P209" s="52">
        <f t="shared" ca="1" si="47"/>
        <v>0</v>
      </c>
      <c r="Q209" s="52">
        <f t="shared" ca="1" si="48"/>
        <v>0</v>
      </c>
      <c r="R209" s="5">
        <f t="shared" ca="1" si="49"/>
        <v>3.7524922614928713E-3</v>
      </c>
    </row>
    <row r="210" spans="1:18">
      <c r="A210" s="50"/>
      <c r="B210" s="50"/>
      <c r="C210" s="50"/>
      <c r="D210" s="51">
        <f t="shared" si="35"/>
        <v>0</v>
      </c>
      <c r="E210" s="51">
        <f t="shared" si="36"/>
        <v>0</v>
      </c>
      <c r="F210" s="52">
        <f t="shared" si="37"/>
        <v>0</v>
      </c>
      <c r="G210" s="52">
        <f t="shared" si="38"/>
        <v>0</v>
      </c>
      <c r="H210" s="52">
        <f t="shared" si="39"/>
        <v>0</v>
      </c>
      <c r="I210" s="52">
        <f t="shared" si="40"/>
        <v>0</v>
      </c>
      <c r="J210" s="52">
        <f t="shared" si="41"/>
        <v>0</v>
      </c>
      <c r="K210" s="52">
        <f t="shared" si="42"/>
        <v>0</v>
      </c>
      <c r="L210" s="52">
        <f t="shared" si="43"/>
        <v>0</v>
      </c>
      <c r="M210" s="52">
        <f t="shared" ca="1" si="44"/>
        <v>-3.7524922614928713E-3</v>
      </c>
      <c r="N210" s="52">
        <f t="shared" ca="1" si="45"/>
        <v>0</v>
      </c>
      <c r="O210" s="12">
        <f t="shared" ca="1" si="46"/>
        <v>0</v>
      </c>
      <c r="P210" s="52">
        <f t="shared" ca="1" si="47"/>
        <v>0</v>
      </c>
      <c r="Q210" s="52">
        <f t="shared" ca="1" si="48"/>
        <v>0</v>
      </c>
      <c r="R210" s="5">
        <f t="shared" ca="1" si="49"/>
        <v>3.7524922614928713E-3</v>
      </c>
    </row>
    <row r="211" spans="1:18">
      <c r="A211" s="50"/>
      <c r="B211" s="50"/>
      <c r="C211" s="50"/>
      <c r="D211" s="51">
        <f t="shared" si="35"/>
        <v>0</v>
      </c>
      <c r="E211" s="51">
        <f t="shared" si="36"/>
        <v>0</v>
      </c>
      <c r="F211" s="52">
        <f t="shared" si="37"/>
        <v>0</v>
      </c>
      <c r="G211" s="52">
        <f t="shared" si="38"/>
        <v>0</v>
      </c>
      <c r="H211" s="52">
        <f t="shared" si="39"/>
        <v>0</v>
      </c>
      <c r="I211" s="52">
        <f t="shared" si="40"/>
        <v>0</v>
      </c>
      <c r="J211" s="52">
        <f t="shared" si="41"/>
        <v>0</v>
      </c>
      <c r="K211" s="52">
        <f t="shared" si="42"/>
        <v>0</v>
      </c>
      <c r="L211" s="52">
        <f t="shared" si="43"/>
        <v>0</v>
      </c>
      <c r="M211" s="52">
        <f t="shared" ca="1" si="44"/>
        <v>-3.7524922614928713E-3</v>
      </c>
      <c r="N211" s="52">
        <f t="shared" ca="1" si="45"/>
        <v>0</v>
      </c>
      <c r="O211" s="12">
        <f t="shared" ca="1" si="46"/>
        <v>0</v>
      </c>
      <c r="P211" s="52">
        <f t="shared" ca="1" si="47"/>
        <v>0</v>
      </c>
      <c r="Q211" s="52">
        <f t="shared" ca="1" si="48"/>
        <v>0</v>
      </c>
      <c r="R211" s="5">
        <f t="shared" ca="1" si="49"/>
        <v>3.7524922614928713E-3</v>
      </c>
    </row>
    <row r="212" spans="1:18">
      <c r="A212" s="50"/>
      <c r="B212" s="50"/>
      <c r="C212" s="50"/>
      <c r="D212" s="51">
        <f t="shared" si="35"/>
        <v>0</v>
      </c>
      <c r="E212" s="51">
        <f t="shared" si="36"/>
        <v>0</v>
      </c>
      <c r="F212" s="52">
        <f t="shared" si="37"/>
        <v>0</v>
      </c>
      <c r="G212" s="52">
        <f t="shared" si="38"/>
        <v>0</v>
      </c>
      <c r="H212" s="52">
        <f t="shared" si="39"/>
        <v>0</v>
      </c>
      <c r="I212" s="52">
        <f t="shared" si="40"/>
        <v>0</v>
      </c>
      <c r="J212" s="52">
        <f t="shared" si="41"/>
        <v>0</v>
      </c>
      <c r="K212" s="52">
        <f t="shared" si="42"/>
        <v>0</v>
      </c>
      <c r="L212" s="52">
        <f t="shared" si="43"/>
        <v>0</v>
      </c>
      <c r="M212" s="52">
        <f t="shared" ca="1" si="44"/>
        <v>-3.7524922614928713E-3</v>
      </c>
      <c r="N212" s="52">
        <f t="shared" ca="1" si="45"/>
        <v>0</v>
      </c>
      <c r="O212" s="12">
        <f t="shared" ca="1" si="46"/>
        <v>0</v>
      </c>
      <c r="P212" s="52">
        <f t="shared" ca="1" si="47"/>
        <v>0</v>
      </c>
      <c r="Q212" s="52">
        <f t="shared" ca="1" si="48"/>
        <v>0</v>
      </c>
      <c r="R212" s="5">
        <f t="shared" ca="1" si="49"/>
        <v>3.7524922614928713E-3</v>
      </c>
    </row>
    <row r="213" spans="1:18">
      <c r="A213" s="50"/>
      <c r="B213" s="50"/>
      <c r="C213" s="50"/>
      <c r="D213" s="51">
        <f t="shared" ref="D213:D276" si="50">A213/A$18</f>
        <v>0</v>
      </c>
      <c r="E213" s="51">
        <f t="shared" ref="E213:E276" si="51">B213/B$18</f>
        <v>0</v>
      </c>
      <c r="F213" s="52">
        <f t="shared" ref="F213:F276" si="52">$C213*D213</f>
        <v>0</v>
      </c>
      <c r="G213" s="52">
        <f t="shared" ref="G213:G276" si="53">$C213*E213</f>
        <v>0</v>
      </c>
      <c r="H213" s="52">
        <f t="shared" ref="H213:H276" si="54">C213*D213*D213</f>
        <v>0</v>
      </c>
      <c r="I213" s="52">
        <f t="shared" ref="I213:I276" si="55">C213*D213*D213*D213</f>
        <v>0</v>
      </c>
      <c r="J213" s="52">
        <f t="shared" ref="J213:J276" si="56">C213*D213*D213*D213*D213</f>
        <v>0</v>
      </c>
      <c r="K213" s="52">
        <f t="shared" ref="K213:K276" si="57">C213*E213*D213</f>
        <v>0</v>
      </c>
      <c r="L213" s="52">
        <f t="shared" ref="L213:L276" si="58">C213*E213*D213*D213</f>
        <v>0</v>
      </c>
      <c r="M213" s="52">
        <f t="shared" ref="M213:M276" ca="1" si="59">+E$4+E$5*D213+E$6*D213^2</f>
        <v>-3.7524922614928713E-3</v>
      </c>
      <c r="N213" s="52">
        <f t="shared" ref="N213:N276" ca="1" si="60">C213*(M213-E213)^2</f>
        <v>0</v>
      </c>
      <c r="O213" s="12">
        <f t="shared" ref="O213:O276" ca="1" si="61">(C213*O$1-O$2*F213+O$3*H213)^2</f>
        <v>0</v>
      </c>
      <c r="P213" s="52">
        <f t="shared" ref="P213:P276" ca="1" si="62">(-C213*O$2+O$4*F213-O$5*H213)^2</f>
        <v>0</v>
      </c>
      <c r="Q213" s="52">
        <f t="shared" ref="Q213:Q276" ca="1" si="63">+(C213*O$3-F213*O$5+H213*O$6)^2</f>
        <v>0</v>
      </c>
      <c r="R213" s="5">
        <f t="shared" ref="R213:R276" ca="1" si="64">+E213-M213</f>
        <v>3.7524922614928713E-3</v>
      </c>
    </row>
    <row r="214" spans="1:18">
      <c r="A214" s="50"/>
      <c r="B214" s="50"/>
      <c r="C214" s="50"/>
      <c r="D214" s="51">
        <f t="shared" si="50"/>
        <v>0</v>
      </c>
      <c r="E214" s="51">
        <f t="shared" si="51"/>
        <v>0</v>
      </c>
      <c r="F214" s="52">
        <f t="shared" si="52"/>
        <v>0</v>
      </c>
      <c r="G214" s="52">
        <f t="shared" si="53"/>
        <v>0</v>
      </c>
      <c r="H214" s="52">
        <f t="shared" si="54"/>
        <v>0</v>
      </c>
      <c r="I214" s="52">
        <f t="shared" si="55"/>
        <v>0</v>
      </c>
      <c r="J214" s="52">
        <f t="shared" si="56"/>
        <v>0</v>
      </c>
      <c r="K214" s="52">
        <f t="shared" si="57"/>
        <v>0</v>
      </c>
      <c r="L214" s="52">
        <f t="shared" si="58"/>
        <v>0</v>
      </c>
      <c r="M214" s="52">
        <f t="shared" ca="1" si="59"/>
        <v>-3.7524922614928713E-3</v>
      </c>
      <c r="N214" s="52">
        <f t="shared" ca="1" si="60"/>
        <v>0</v>
      </c>
      <c r="O214" s="12">
        <f t="shared" ca="1" si="61"/>
        <v>0</v>
      </c>
      <c r="P214" s="52">
        <f t="shared" ca="1" si="62"/>
        <v>0</v>
      </c>
      <c r="Q214" s="52">
        <f t="shared" ca="1" si="63"/>
        <v>0</v>
      </c>
      <c r="R214" s="5">
        <f t="shared" ca="1" si="64"/>
        <v>3.7524922614928713E-3</v>
      </c>
    </row>
    <row r="215" spans="1:18">
      <c r="A215" s="50"/>
      <c r="B215" s="50"/>
      <c r="C215" s="50"/>
      <c r="D215" s="51">
        <f t="shared" si="50"/>
        <v>0</v>
      </c>
      <c r="E215" s="51">
        <f t="shared" si="51"/>
        <v>0</v>
      </c>
      <c r="F215" s="52">
        <f t="shared" si="52"/>
        <v>0</v>
      </c>
      <c r="G215" s="52">
        <f t="shared" si="53"/>
        <v>0</v>
      </c>
      <c r="H215" s="52">
        <f t="shared" si="54"/>
        <v>0</v>
      </c>
      <c r="I215" s="52">
        <f t="shared" si="55"/>
        <v>0</v>
      </c>
      <c r="J215" s="52">
        <f t="shared" si="56"/>
        <v>0</v>
      </c>
      <c r="K215" s="52">
        <f t="shared" si="57"/>
        <v>0</v>
      </c>
      <c r="L215" s="52">
        <f t="shared" si="58"/>
        <v>0</v>
      </c>
      <c r="M215" s="52">
        <f t="shared" ca="1" si="59"/>
        <v>-3.7524922614928713E-3</v>
      </c>
      <c r="N215" s="52">
        <f t="shared" ca="1" si="60"/>
        <v>0</v>
      </c>
      <c r="O215" s="12">
        <f t="shared" ca="1" si="61"/>
        <v>0</v>
      </c>
      <c r="P215" s="52">
        <f t="shared" ca="1" si="62"/>
        <v>0</v>
      </c>
      <c r="Q215" s="52">
        <f t="shared" ca="1" si="63"/>
        <v>0</v>
      </c>
      <c r="R215" s="5">
        <f t="shared" ca="1" si="64"/>
        <v>3.7524922614928713E-3</v>
      </c>
    </row>
    <row r="216" spans="1:18">
      <c r="A216" s="50"/>
      <c r="B216" s="50"/>
      <c r="C216" s="50"/>
      <c r="D216" s="51">
        <f t="shared" si="50"/>
        <v>0</v>
      </c>
      <c r="E216" s="51">
        <f t="shared" si="51"/>
        <v>0</v>
      </c>
      <c r="F216" s="52">
        <f t="shared" si="52"/>
        <v>0</v>
      </c>
      <c r="G216" s="52">
        <f t="shared" si="53"/>
        <v>0</v>
      </c>
      <c r="H216" s="52">
        <f t="shared" si="54"/>
        <v>0</v>
      </c>
      <c r="I216" s="52">
        <f t="shared" si="55"/>
        <v>0</v>
      </c>
      <c r="J216" s="52">
        <f t="shared" si="56"/>
        <v>0</v>
      </c>
      <c r="K216" s="52">
        <f t="shared" si="57"/>
        <v>0</v>
      </c>
      <c r="L216" s="52">
        <f t="shared" si="58"/>
        <v>0</v>
      </c>
      <c r="M216" s="52">
        <f t="shared" ca="1" si="59"/>
        <v>-3.7524922614928713E-3</v>
      </c>
      <c r="N216" s="52">
        <f t="shared" ca="1" si="60"/>
        <v>0</v>
      </c>
      <c r="O216" s="12">
        <f t="shared" ca="1" si="61"/>
        <v>0</v>
      </c>
      <c r="P216" s="52">
        <f t="shared" ca="1" si="62"/>
        <v>0</v>
      </c>
      <c r="Q216" s="52">
        <f t="shared" ca="1" si="63"/>
        <v>0</v>
      </c>
      <c r="R216" s="5">
        <f t="shared" ca="1" si="64"/>
        <v>3.7524922614928713E-3</v>
      </c>
    </row>
    <row r="217" spans="1:18">
      <c r="A217" s="50"/>
      <c r="B217" s="50"/>
      <c r="C217" s="50"/>
      <c r="D217" s="51">
        <f t="shared" si="50"/>
        <v>0</v>
      </c>
      <c r="E217" s="51">
        <f t="shared" si="51"/>
        <v>0</v>
      </c>
      <c r="F217" s="52">
        <f t="shared" si="52"/>
        <v>0</v>
      </c>
      <c r="G217" s="52">
        <f t="shared" si="53"/>
        <v>0</v>
      </c>
      <c r="H217" s="52">
        <f t="shared" si="54"/>
        <v>0</v>
      </c>
      <c r="I217" s="52">
        <f t="shared" si="55"/>
        <v>0</v>
      </c>
      <c r="J217" s="52">
        <f t="shared" si="56"/>
        <v>0</v>
      </c>
      <c r="K217" s="52">
        <f t="shared" si="57"/>
        <v>0</v>
      </c>
      <c r="L217" s="52">
        <f t="shared" si="58"/>
        <v>0</v>
      </c>
      <c r="M217" s="52">
        <f t="shared" ca="1" si="59"/>
        <v>-3.7524922614928713E-3</v>
      </c>
      <c r="N217" s="52">
        <f t="shared" ca="1" si="60"/>
        <v>0</v>
      </c>
      <c r="O217" s="12">
        <f t="shared" ca="1" si="61"/>
        <v>0</v>
      </c>
      <c r="P217" s="52">
        <f t="shared" ca="1" si="62"/>
        <v>0</v>
      </c>
      <c r="Q217" s="52">
        <f t="shared" ca="1" si="63"/>
        <v>0</v>
      </c>
      <c r="R217" s="5">
        <f t="shared" ca="1" si="64"/>
        <v>3.7524922614928713E-3</v>
      </c>
    </row>
    <row r="218" spans="1:18">
      <c r="A218" s="50"/>
      <c r="B218" s="50"/>
      <c r="C218" s="50"/>
      <c r="D218" s="51">
        <f t="shared" si="50"/>
        <v>0</v>
      </c>
      <c r="E218" s="51">
        <f t="shared" si="51"/>
        <v>0</v>
      </c>
      <c r="F218" s="52">
        <f t="shared" si="52"/>
        <v>0</v>
      </c>
      <c r="G218" s="52">
        <f t="shared" si="53"/>
        <v>0</v>
      </c>
      <c r="H218" s="52">
        <f t="shared" si="54"/>
        <v>0</v>
      </c>
      <c r="I218" s="52">
        <f t="shared" si="55"/>
        <v>0</v>
      </c>
      <c r="J218" s="52">
        <f t="shared" si="56"/>
        <v>0</v>
      </c>
      <c r="K218" s="52">
        <f t="shared" si="57"/>
        <v>0</v>
      </c>
      <c r="L218" s="52">
        <f t="shared" si="58"/>
        <v>0</v>
      </c>
      <c r="M218" s="52">
        <f t="shared" ca="1" si="59"/>
        <v>-3.7524922614928713E-3</v>
      </c>
      <c r="N218" s="52">
        <f t="shared" ca="1" si="60"/>
        <v>0</v>
      </c>
      <c r="O218" s="12">
        <f t="shared" ca="1" si="61"/>
        <v>0</v>
      </c>
      <c r="P218" s="52">
        <f t="shared" ca="1" si="62"/>
        <v>0</v>
      </c>
      <c r="Q218" s="52">
        <f t="shared" ca="1" si="63"/>
        <v>0</v>
      </c>
      <c r="R218" s="5">
        <f t="shared" ca="1" si="64"/>
        <v>3.7524922614928713E-3</v>
      </c>
    </row>
    <row r="219" spans="1:18">
      <c r="A219" s="50"/>
      <c r="B219" s="50"/>
      <c r="C219" s="50"/>
      <c r="D219" s="51">
        <f t="shared" si="50"/>
        <v>0</v>
      </c>
      <c r="E219" s="51">
        <f t="shared" si="51"/>
        <v>0</v>
      </c>
      <c r="F219" s="52">
        <f t="shared" si="52"/>
        <v>0</v>
      </c>
      <c r="G219" s="52">
        <f t="shared" si="53"/>
        <v>0</v>
      </c>
      <c r="H219" s="52">
        <f t="shared" si="54"/>
        <v>0</v>
      </c>
      <c r="I219" s="52">
        <f t="shared" si="55"/>
        <v>0</v>
      </c>
      <c r="J219" s="52">
        <f t="shared" si="56"/>
        <v>0</v>
      </c>
      <c r="K219" s="52">
        <f t="shared" si="57"/>
        <v>0</v>
      </c>
      <c r="L219" s="52">
        <f t="shared" si="58"/>
        <v>0</v>
      </c>
      <c r="M219" s="52">
        <f t="shared" ca="1" si="59"/>
        <v>-3.7524922614928713E-3</v>
      </c>
      <c r="N219" s="52">
        <f t="shared" ca="1" si="60"/>
        <v>0</v>
      </c>
      <c r="O219" s="12">
        <f t="shared" ca="1" si="61"/>
        <v>0</v>
      </c>
      <c r="P219" s="52">
        <f t="shared" ca="1" si="62"/>
        <v>0</v>
      </c>
      <c r="Q219" s="52">
        <f t="shared" ca="1" si="63"/>
        <v>0</v>
      </c>
      <c r="R219" s="5">
        <f t="shared" ca="1" si="64"/>
        <v>3.7524922614928713E-3</v>
      </c>
    </row>
    <row r="220" spans="1:18">
      <c r="A220" s="50"/>
      <c r="B220" s="50"/>
      <c r="C220" s="50"/>
      <c r="D220" s="51">
        <f t="shared" si="50"/>
        <v>0</v>
      </c>
      <c r="E220" s="51">
        <f t="shared" si="51"/>
        <v>0</v>
      </c>
      <c r="F220" s="52">
        <f t="shared" si="52"/>
        <v>0</v>
      </c>
      <c r="G220" s="52">
        <f t="shared" si="53"/>
        <v>0</v>
      </c>
      <c r="H220" s="52">
        <f t="shared" si="54"/>
        <v>0</v>
      </c>
      <c r="I220" s="52">
        <f t="shared" si="55"/>
        <v>0</v>
      </c>
      <c r="J220" s="52">
        <f t="shared" si="56"/>
        <v>0</v>
      </c>
      <c r="K220" s="52">
        <f t="shared" si="57"/>
        <v>0</v>
      </c>
      <c r="L220" s="52">
        <f t="shared" si="58"/>
        <v>0</v>
      </c>
      <c r="M220" s="52">
        <f t="shared" ca="1" si="59"/>
        <v>-3.7524922614928713E-3</v>
      </c>
      <c r="N220" s="52">
        <f t="shared" ca="1" si="60"/>
        <v>0</v>
      </c>
      <c r="O220" s="12">
        <f t="shared" ca="1" si="61"/>
        <v>0</v>
      </c>
      <c r="P220" s="52">
        <f t="shared" ca="1" si="62"/>
        <v>0</v>
      </c>
      <c r="Q220" s="52">
        <f t="shared" ca="1" si="63"/>
        <v>0</v>
      </c>
      <c r="R220" s="5">
        <f t="shared" ca="1" si="64"/>
        <v>3.7524922614928713E-3</v>
      </c>
    </row>
    <row r="221" spans="1:18">
      <c r="A221" s="50"/>
      <c r="B221" s="50"/>
      <c r="C221" s="50"/>
      <c r="D221" s="51">
        <f t="shared" si="50"/>
        <v>0</v>
      </c>
      <c r="E221" s="51">
        <f t="shared" si="51"/>
        <v>0</v>
      </c>
      <c r="F221" s="52">
        <f t="shared" si="52"/>
        <v>0</v>
      </c>
      <c r="G221" s="52">
        <f t="shared" si="53"/>
        <v>0</v>
      </c>
      <c r="H221" s="52">
        <f t="shared" si="54"/>
        <v>0</v>
      </c>
      <c r="I221" s="52">
        <f t="shared" si="55"/>
        <v>0</v>
      </c>
      <c r="J221" s="52">
        <f t="shared" si="56"/>
        <v>0</v>
      </c>
      <c r="K221" s="52">
        <f t="shared" si="57"/>
        <v>0</v>
      </c>
      <c r="L221" s="52">
        <f t="shared" si="58"/>
        <v>0</v>
      </c>
      <c r="M221" s="52">
        <f t="shared" ca="1" si="59"/>
        <v>-3.7524922614928713E-3</v>
      </c>
      <c r="N221" s="52">
        <f t="shared" ca="1" si="60"/>
        <v>0</v>
      </c>
      <c r="O221" s="12">
        <f t="shared" ca="1" si="61"/>
        <v>0</v>
      </c>
      <c r="P221" s="52">
        <f t="shared" ca="1" si="62"/>
        <v>0</v>
      </c>
      <c r="Q221" s="52">
        <f t="shared" ca="1" si="63"/>
        <v>0</v>
      </c>
      <c r="R221" s="5">
        <f t="shared" ca="1" si="64"/>
        <v>3.7524922614928713E-3</v>
      </c>
    </row>
    <row r="222" spans="1:18">
      <c r="A222" s="50"/>
      <c r="B222" s="50"/>
      <c r="C222" s="50"/>
      <c r="D222" s="51">
        <f t="shared" si="50"/>
        <v>0</v>
      </c>
      <c r="E222" s="51">
        <f t="shared" si="51"/>
        <v>0</v>
      </c>
      <c r="F222" s="52">
        <f t="shared" si="52"/>
        <v>0</v>
      </c>
      <c r="G222" s="52">
        <f t="shared" si="53"/>
        <v>0</v>
      </c>
      <c r="H222" s="52">
        <f t="shared" si="54"/>
        <v>0</v>
      </c>
      <c r="I222" s="52">
        <f t="shared" si="55"/>
        <v>0</v>
      </c>
      <c r="J222" s="52">
        <f t="shared" si="56"/>
        <v>0</v>
      </c>
      <c r="K222" s="52">
        <f t="shared" si="57"/>
        <v>0</v>
      </c>
      <c r="L222" s="52">
        <f t="shared" si="58"/>
        <v>0</v>
      </c>
      <c r="M222" s="52">
        <f t="shared" ca="1" si="59"/>
        <v>-3.7524922614928713E-3</v>
      </c>
      <c r="N222" s="52">
        <f t="shared" ca="1" si="60"/>
        <v>0</v>
      </c>
      <c r="O222" s="12">
        <f t="shared" ca="1" si="61"/>
        <v>0</v>
      </c>
      <c r="P222" s="52">
        <f t="shared" ca="1" si="62"/>
        <v>0</v>
      </c>
      <c r="Q222" s="52">
        <f t="shared" ca="1" si="63"/>
        <v>0</v>
      </c>
      <c r="R222" s="5">
        <f t="shared" ca="1" si="64"/>
        <v>3.7524922614928713E-3</v>
      </c>
    </row>
    <row r="223" spans="1:18">
      <c r="A223" s="50"/>
      <c r="B223" s="50"/>
      <c r="C223" s="50"/>
      <c r="D223" s="51">
        <f t="shared" si="50"/>
        <v>0</v>
      </c>
      <c r="E223" s="51">
        <f t="shared" si="51"/>
        <v>0</v>
      </c>
      <c r="F223" s="52">
        <f t="shared" si="52"/>
        <v>0</v>
      </c>
      <c r="G223" s="52">
        <f t="shared" si="53"/>
        <v>0</v>
      </c>
      <c r="H223" s="52">
        <f t="shared" si="54"/>
        <v>0</v>
      </c>
      <c r="I223" s="52">
        <f t="shared" si="55"/>
        <v>0</v>
      </c>
      <c r="J223" s="52">
        <f t="shared" si="56"/>
        <v>0</v>
      </c>
      <c r="K223" s="52">
        <f t="shared" si="57"/>
        <v>0</v>
      </c>
      <c r="L223" s="52">
        <f t="shared" si="58"/>
        <v>0</v>
      </c>
      <c r="M223" s="52">
        <f t="shared" ca="1" si="59"/>
        <v>-3.7524922614928713E-3</v>
      </c>
      <c r="N223" s="52">
        <f t="shared" ca="1" si="60"/>
        <v>0</v>
      </c>
      <c r="O223" s="12">
        <f t="shared" ca="1" si="61"/>
        <v>0</v>
      </c>
      <c r="P223" s="52">
        <f t="shared" ca="1" si="62"/>
        <v>0</v>
      </c>
      <c r="Q223" s="52">
        <f t="shared" ca="1" si="63"/>
        <v>0</v>
      </c>
      <c r="R223" s="5">
        <f t="shared" ca="1" si="64"/>
        <v>3.7524922614928713E-3</v>
      </c>
    </row>
    <row r="224" spans="1:18">
      <c r="A224" s="50"/>
      <c r="B224" s="50"/>
      <c r="C224" s="50"/>
      <c r="D224" s="51">
        <f t="shared" si="50"/>
        <v>0</v>
      </c>
      <c r="E224" s="51">
        <f t="shared" si="51"/>
        <v>0</v>
      </c>
      <c r="F224" s="52">
        <f t="shared" si="52"/>
        <v>0</v>
      </c>
      <c r="G224" s="52">
        <f t="shared" si="53"/>
        <v>0</v>
      </c>
      <c r="H224" s="52">
        <f t="shared" si="54"/>
        <v>0</v>
      </c>
      <c r="I224" s="52">
        <f t="shared" si="55"/>
        <v>0</v>
      </c>
      <c r="J224" s="52">
        <f t="shared" si="56"/>
        <v>0</v>
      </c>
      <c r="K224" s="52">
        <f t="shared" si="57"/>
        <v>0</v>
      </c>
      <c r="L224" s="52">
        <f t="shared" si="58"/>
        <v>0</v>
      </c>
      <c r="M224" s="52">
        <f t="shared" ca="1" si="59"/>
        <v>-3.7524922614928713E-3</v>
      </c>
      <c r="N224" s="52">
        <f t="shared" ca="1" si="60"/>
        <v>0</v>
      </c>
      <c r="O224" s="12">
        <f t="shared" ca="1" si="61"/>
        <v>0</v>
      </c>
      <c r="P224" s="52">
        <f t="shared" ca="1" si="62"/>
        <v>0</v>
      </c>
      <c r="Q224" s="52">
        <f t="shared" ca="1" si="63"/>
        <v>0</v>
      </c>
      <c r="R224" s="5">
        <f t="shared" ca="1" si="64"/>
        <v>3.7524922614928713E-3</v>
      </c>
    </row>
    <row r="225" spans="1:18">
      <c r="A225" s="50"/>
      <c r="B225" s="50"/>
      <c r="C225" s="50"/>
      <c r="D225" s="51">
        <f t="shared" si="50"/>
        <v>0</v>
      </c>
      <c r="E225" s="51">
        <f t="shared" si="51"/>
        <v>0</v>
      </c>
      <c r="F225" s="52">
        <f t="shared" si="52"/>
        <v>0</v>
      </c>
      <c r="G225" s="52">
        <f t="shared" si="53"/>
        <v>0</v>
      </c>
      <c r="H225" s="52">
        <f t="shared" si="54"/>
        <v>0</v>
      </c>
      <c r="I225" s="52">
        <f t="shared" si="55"/>
        <v>0</v>
      </c>
      <c r="J225" s="52">
        <f t="shared" si="56"/>
        <v>0</v>
      </c>
      <c r="K225" s="52">
        <f t="shared" si="57"/>
        <v>0</v>
      </c>
      <c r="L225" s="52">
        <f t="shared" si="58"/>
        <v>0</v>
      </c>
      <c r="M225" s="52">
        <f t="shared" ca="1" si="59"/>
        <v>-3.7524922614928713E-3</v>
      </c>
      <c r="N225" s="52">
        <f t="shared" ca="1" si="60"/>
        <v>0</v>
      </c>
      <c r="O225" s="12">
        <f t="shared" ca="1" si="61"/>
        <v>0</v>
      </c>
      <c r="P225" s="52">
        <f t="shared" ca="1" si="62"/>
        <v>0</v>
      </c>
      <c r="Q225" s="52">
        <f t="shared" ca="1" si="63"/>
        <v>0</v>
      </c>
      <c r="R225" s="5">
        <f t="shared" ca="1" si="64"/>
        <v>3.7524922614928713E-3</v>
      </c>
    </row>
    <row r="226" spans="1:18">
      <c r="A226" s="50"/>
      <c r="B226" s="50"/>
      <c r="C226" s="50"/>
      <c r="D226" s="51">
        <f t="shared" si="50"/>
        <v>0</v>
      </c>
      <c r="E226" s="51">
        <f t="shared" si="51"/>
        <v>0</v>
      </c>
      <c r="F226" s="52">
        <f t="shared" si="52"/>
        <v>0</v>
      </c>
      <c r="G226" s="52">
        <f t="shared" si="53"/>
        <v>0</v>
      </c>
      <c r="H226" s="52">
        <f t="shared" si="54"/>
        <v>0</v>
      </c>
      <c r="I226" s="52">
        <f t="shared" si="55"/>
        <v>0</v>
      </c>
      <c r="J226" s="52">
        <f t="shared" si="56"/>
        <v>0</v>
      </c>
      <c r="K226" s="52">
        <f t="shared" si="57"/>
        <v>0</v>
      </c>
      <c r="L226" s="52">
        <f t="shared" si="58"/>
        <v>0</v>
      </c>
      <c r="M226" s="52">
        <f t="shared" ca="1" si="59"/>
        <v>-3.7524922614928713E-3</v>
      </c>
      <c r="N226" s="52">
        <f t="shared" ca="1" si="60"/>
        <v>0</v>
      </c>
      <c r="O226" s="12">
        <f t="shared" ca="1" si="61"/>
        <v>0</v>
      </c>
      <c r="P226" s="52">
        <f t="shared" ca="1" si="62"/>
        <v>0</v>
      </c>
      <c r="Q226" s="52">
        <f t="shared" ca="1" si="63"/>
        <v>0</v>
      </c>
      <c r="R226" s="5">
        <f t="shared" ca="1" si="64"/>
        <v>3.7524922614928713E-3</v>
      </c>
    </row>
    <row r="227" spans="1:18">
      <c r="A227" s="50"/>
      <c r="B227" s="50"/>
      <c r="C227" s="50"/>
      <c r="D227" s="51">
        <f t="shared" si="50"/>
        <v>0</v>
      </c>
      <c r="E227" s="51">
        <f t="shared" si="51"/>
        <v>0</v>
      </c>
      <c r="F227" s="52">
        <f t="shared" si="52"/>
        <v>0</v>
      </c>
      <c r="G227" s="52">
        <f t="shared" si="53"/>
        <v>0</v>
      </c>
      <c r="H227" s="52">
        <f t="shared" si="54"/>
        <v>0</v>
      </c>
      <c r="I227" s="52">
        <f t="shared" si="55"/>
        <v>0</v>
      </c>
      <c r="J227" s="52">
        <f t="shared" si="56"/>
        <v>0</v>
      </c>
      <c r="K227" s="52">
        <f t="shared" si="57"/>
        <v>0</v>
      </c>
      <c r="L227" s="52">
        <f t="shared" si="58"/>
        <v>0</v>
      </c>
      <c r="M227" s="52">
        <f t="shared" ca="1" si="59"/>
        <v>-3.7524922614928713E-3</v>
      </c>
      <c r="N227" s="52">
        <f t="shared" ca="1" si="60"/>
        <v>0</v>
      </c>
      <c r="O227" s="12">
        <f t="shared" ca="1" si="61"/>
        <v>0</v>
      </c>
      <c r="P227" s="52">
        <f t="shared" ca="1" si="62"/>
        <v>0</v>
      </c>
      <c r="Q227" s="52">
        <f t="shared" ca="1" si="63"/>
        <v>0</v>
      </c>
      <c r="R227" s="5">
        <f t="shared" ca="1" si="64"/>
        <v>3.7524922614928713E-3</v>
      </c>
    </row>
    <row r="228" spans="1:18">
      <c r="A228" s="50"/>
      <c r="B228" s="50"/>
      <c r="C228" s="50"/>
      <c r="D228" s="51">
        <f t="shared" si="50"/>
        <v>0</v>
      </c>
      <c r="E228" s="51">
        <f t="shared" si="51"/>
        <v>0</v>
      </c>
      <c r="F228" s="52">
        <f t="shared" si="52"/>
        <v>0</v>
      </c>
      <c r="G228" s="52">
        <f t="shared" si="53"/>
        <v>0</v>
      </c>
      <c r="H228" s="52">
        <f t="shared" si="54"/>
        <v>0</v>
      </c>
      <c r="I228" s="52">
        <f t="shared" si="55"/>
        <v>0</v>
      </c>
      <c r="J228" s="52">
        <f t="shared" si="56"/>
        <v>0</v>
      </c>
      <c r="K228" s="52">
        <f t="shared" si="57"/>
        <v>0</v>
      </c>
      <c r="L228" s="52">
        <f t="shared" si="58"/>
        <v>0</v>
      </c>
      <c r="M228" s="52">
        <f t="shared" ca="1" si="59"/>
        <v>-3.7524922614928713E-3</v>
      </c>
      <c r="N228" s="52">
        <f t="shared" ca="1" si="60"/>
        <v>0</v>
      </c>
      <c r="O228" s="12">
        <f t="shared" ca="1" si="61"/>
        <v>0</v>
      </c>
      <c r="P228" s="52">
        <f t="shared" ca="1" si="62"/>
        <v>0</v>
      </c>
      <c r="Q228" s="52">
        <f t="shared" ca="1" si="63"/>
        <v>0</v>
      </c>
      <c r="R228" s="5">
        <f t="shared" ca="1" si="64"/>
        <v>3.7524922614928713E-3</v>
      </c>
    </row>
    <row r="229" spans="1:18">
      <c r="A229" s="50"/>
      <c r="B229" s="50"/>
      <c r="C229" s="50"/>
      <c r="D229" s="51">
        <f t="shared" si="50"/>
        <v>0</v>
      </c>
      <c r="E229" s="51">
        <f t="shared" si="51"/>
        <v>0</v>
      </c>
      <c r="F229" s="52">
        <f t="shared" si="52"/>
        <v>0</v>
      </c>
      <c r="G229" s="52">
        <f t="shared" si="53"/>
        <v>0</v>
      </c>
      <c r="H229" s="52">
        <f t="shared" si="54"/>
        <v>0</v>
      </c>
      <c r="I229" s="52">
        <f t="shared" si="55"/>
        <v>0</v>
      </c>
      <c r="J229" s="52">
        <f t="shared" si="56"/>
        <v>0</v>
      </c>
      <c r="K229" s="52">
        <f t="shared" si="57"/>
        <v>0</v>
      </c>
      <c r="L229" s="52">
        <f t="shared" si="58"/>
        <v>0</v>
      </c>
      <c r="M229" s="52">
        <f t="shared" ca="1" si="59"/>
        <v>-3.7524922614928713E-3</v>
      </c>
      <c r="N229" s="52">
        <f t="shared" ca="1" si="60"/>
        <v>0</v>
      </c>
      <c r="O229" s="12">
        <f t="shared" ca="1" si="61"/>
        <v>0</v>
      </c>
      <c r="P229" s="52">
        <f t="shared" ca="1" si="62"/>
        <v>0</v>
      </c>
      <c r="Q229" s="52">
        <f t="shared" ca="1" si="63"/>
        <v>0</v>
      </c>
      <c r="R229" s="5">
        <f t="shared" ca="1" si="64"/>
        <v>3.7524922614928713E-3</v>
      </c>
    </row>
    <row r="230" spans="1:18">
      <c r="A230" s="50"/>
      <c r="B230" s="50"/>
      <c r="C230" s="50"/>
      <c r="D230" s="51">
        <f t="shared" si="50"/>
        <v>0</v>
      </c>
      <c r="E230" s="51">
        <f t="shared" si="51"/>
        <v>0</v>
      </c>
      <c r="F230" s="52">
        <f t="shared" si="52"/>
        <v>0</v>
      </c>
      <c r="G230" s="52">
        <f t="shared" si="53"/>
        <v>0</v>
      </c>
      <c r="H230" s="52">
        <f t="shared" si="54"/>
        <v>0</v>
      </c>
      <c r="I230" s="52">
        <f t="shared" si="55"/>
        <v>0</v>
      </c>
      <c r="J230" s="52">
        <f t="shared" si="56"/>
        <v>0</v>
      </c>
      <c r="K230" s="52">
        <f t="shared" si="57"/>
        <v>0</v>
      </c>
      <c r="L230" s="52">
        <f t="shared" si="58"/>
        <v>0</v>
      </c>
      <c r="M230" s="52">
        <f t="shared" ca="1" si="59"/>
        <v>-3.7524922614928713E-3</v>
      </c>
      <c r="N230" s="52">
        <f t="shared" ca="1" si="60"/>
        <v>0</v>
      </c>
      <c r="O230" s="12">
        <f t="shared" ca="1" si="61"/>
        <v>0</v>
      </c>
      <c r="P230" s="52">
        <f t="shared" ca="1" si="62"/>
        <v>0</v>
      </c>
      <c r="Q230" s="52">
        <f t="shared" ca="1" si="63"/>
        <v>0</v>
      </c>
      <c r="R230" s="5">
        <f t="shared" ca="1" si="64"/>
        <v>3.7524922614928713E-3</v>
      </c>
    </row>
    <row r="231" spans="1:18">
      <c r="A231" s="50"/>
      <c r="B231" s="50"/>
      <c r="C231" s="50"/>
      <c r="D231" s="51">
        <f t="shared" si="50"/>
        <v>0</v>
      </c>
      <c r="E231" s="51">
        <f t="shared" si="51"/>
        <v>0</v>
      </c>
      <c r="F231" s="52">
        <f t="shared" si="52"/>
        <v>0</v>
      </c>
      <c r="G231" s="52">
        <f t="shared" si="53"/>
        <v>0</v>
      </c>
      <c r="H231" s="52">
        <f t="shared" si="54"/>
        <v>0</v>
      </c>
      <c r="I231" s="52">
        <f t="shared" si="55"/>
        <v>0</v>
      </c>
      <c r="J231" s="52">
        <f t="shared" si="56"/>
        <v>0</v>
      </c>
      <c r="K231" s="52">
        <f t="shared" si="57"/>
        <v>0</v>
      </c>
      <c r="L231" s="52">
        <f t="shared" si="58"/>
        <v>0</v>
      </c>
      <c r="M231" s="52">
        <f t="shared" ca="1" si="59"/>
        <v>-3.7524922614928713E-3</v>
      </c>
      <c r="N231" s="52">
        <f t="shared" ca="1" si="60"/>
        <v>0</v>
      </c>
      <c r="O231" s="12">
        <f t="shared" ca="1" si="61"/>
        <v>0</v>
      </c>
      <c r="P231" s="52">
        <f t="shared" ca="1" si="62"/>
        <v>0</v>
      </c>
      <c r="Q231" s="52">
        <f t="shared" ca="1" si="63"/>
        <v>0</v>
      </c>
      <c r="R231" s="5">
        <f t="shared" ca="1" si="64"/>
        <v>3.7524922614928713E-3</v>
      </c>
    </row>
    <row r="232" spans="1:18">
      <c r="A232" s="50"/>
      <c r="B232" s="50"/>
      <c r="C232" s="50"/>
      <c r="D232" s="51">
        <f t="shared" si="50"/>
        <v>0</v>
      </c>
      <c r="E232" s="51">
        <f t="shared" si="51"/>
        <v>0</v>
      </c>
      <c r="F232" s="52">
        <f t="shared" si="52"/>
        <v>0</v>
      </c>
      <c r="G232" s="52">
        <f t="shared" si="53"/>
        <v>0</v>
      </c>
      <c r="H232" s="52">
        <f t="shared" si="54"/>
        <v>0</v>
      </c>
      <c r="I232" s="52">
        <f t="shared" si="55"/>
        <v>0</v>
      </c>
      <c r="J232" s="52">
        <f t="shared" si="56"/>
        <v>0</v>
      </c>
      <c r="K232" s="52">
        <f t="shared" si="57"/>
        <v>0</v>
      </c>
      <c r="L232" s="52">
        <f t="shared" si="58"/>
        <v>0</v>
      </c>
      <c r="M232" s="52">
        <f t="shared" ca="1" si="59"/>
        <v>-3.7524922614928713E-3</v>
      </c>
      <c r="N232" s="52">
        <f t="shared" ca="1" si="60"/>
        <v>0</v>
      </c>
      <c r="O232" s="12">
        <f t="shared" ca="1" si="61"/>
        <v>0</v>
      </c>
      <c r="P232" s="52">
        <f t="shared" ca="1" si="62"/>
        <v>0</v>
      </c>
      <c r="Q232" s="52">
        <f t="shared" ca="1" si="63"/>
        <v>0</v>
      </c>
      <c r="R232" s="5">
        <f t="shared" ca="1" si="64"/>
        <v>3.7524922614928713E-3</v>
      </c>
    </row>
    <row r="233" spans="1:18">
      <c r="A233" s="50"/>
      <c r="B233" s="50"/>
      <c r="C233" s="50"/>
      <c r="D233" s="51">
        <f t="shared" si="50"/>
        <v>0</v>
      </c>
      <c r="E233" s="51">
        <f t="shared" si="51"/>
        <v>0</v>
      </c>
      <c r="F233" s="52">
        <f t="shared" si="52"/>
        <v>0</v>
      </c>
      <c r="G233" s="52">
        <f t="shared" si="53"/>
        <v>0</v>
      </c>
      <c r="H233" s="52">
        <f t="shared" si="54"/>
        <v>0</v>
      </c>
      <c r="I233" s="52">
        <f t="shared" si="55"/>
        <v>0</v>
      </c>
      <c r="J233" s="52">
        <f t="shared" si="56"/>
        <v>0</v>
      </c>
      <c r="K233" s="52">
        <f t="shared" si="57"/>
        <v>0</v>
      </c>
      <c r="L233" s="52">
        <f t="shared" si="58"/>
        <v>0</v>
      </c>
      <c r="M233" s="52">
        <f t="shared" ca="1" si="59"/>
        <v>-3.7524922614928713E-3</v>
      </c>
      <c r="N233" s="52">
        <f t="shared" ca="1" si="60"/>
        <v>0</v>
      </c>
      <c r="O233" s="12">
        <f t="shared" ca="1" si="61"/>
        <v>0</v>
      </c>
      <c r="P233" s="52">
        <f t="shared" ca="1" si="62"/>
        <v>0</v>
      </c>
      <c r="Q233" s="52">
        <f t="shared" ca="1" si="63"/>
        <v>0</v>
      </c>
      <c r="R233" s="5">
        <f t="shared" ca="1" si="64"/>
        <v>3.7524922614928713E-3</v>
      </c>
    </row>
    <row r="234" spans="1:18">
      <c r="A234" s="50"/>
      <c r="B234" s="50"/>
      <c r="C234" s="50"/>
      <c r="D234" s="51">
        <f t="shared" si="50"/>
        <v>0</v>
      </c>
      <c r="E234" s="51">
        <f t="shared" si="51"/>
        <v>0</v>
      </c>
      <c r="F234" s="52">
        <f t="shared" si="52"/>
        <v>0</v>
      </c>
      <c r="G234" s="52">
        <f t="shared" si="53"/>
        <v>0</v>
      </c>
      <c r="H234" s="52">
        <f t="shared" si="54"/>
        <v>0</v>
      </c>
      <c r="I234" s="52">
        <f t="shared" si="55"/>
        <v>0</v>
      </c>
      <c r="J234" s="52">
        <f t="shared" si="56"/>
        <v>0</v>
      </c>
      <c r="K234" s="52">
        <f t="shared" si="57"/>
        <v>0</v>
      </c>
      <c r="L234" s="52">
        <f t="shared" si="58"/>
        <v>0</v>
      </c>
      <c r="M234" s="52">
        <f t="shared" ca="1" si="59"/>
        <v>-3.7524922614928713E-3</v>
      </c>
      <c r="N234" s="52">
        <f t="shared" ca="1" si="60"/>
        <v>0</v>
      </c>
      <c r="O234" s="12">
        <f t="shared" ca="1" si="61"/>
        <v>0</v>
      </c>
      <c r="P234" s="52">
        <f t="shared" ca="1" si="62"/>
        <v>0</v>
      </c>
      <c r="Q234" s="52">
        <f t="shared" ca="1" si="63"/>
        <v>0</v>
      </c>
      <c r="R234" s="5">
        <f t="shared" ca="1" si="64"/>
        <v>3.7524922614928713E-3</v>
      </c>
    </row>
    <row r="235" spans="1:18">
      <c r="A235" s="50"/>
      <c r="B235" s="50"/>
      <c r="C235" s="50"/>
      <c r="D235" s="51">
        <f t="shared" si="50"/>
        <v>0</v>
      </c>
      <c r="E235" s="51">
        <f t="shared" si="51"/>
        <v>0</v>
      </c>
      <c r="F235" s="52">
        <f t="shared" si="52"/>
        <v>0</v>
      </c>
      <c r="G235" s="52">
        <f t="shared" si="53"/>
        <v>0</v>
      </c>
      <c r="H235" s="52">
        <f t="shared" si="54"/>
        <v>0</v>
      </c>
      <c r="I235" s="52">
        <f t="shared" si="55"/>
        <v>0</v>
      </c>
      <c r="J235" s="52">
        <f t="shared" si="56"/>
        <v>0</v>
      </c>
      <c r="K235" s="52">
        <f t="shared" si="57"/>
        <v>0</v>
      </c>
      <c r="L235" s="52">
        <f t="shared" si="58"/>
        <v>0</v>
      </c>
      <c r="M235" s="52">
        <f t="shared" ca="1" si="59"/>
        <v>-3.7524922614928713E-3</v>
      </c>
      <c r="N235" s="52">
        <f t="shared" ca="1" si="60"/>
        <v>0</v>
      </c>
      <c r="O235" s="12">
        <f t="shared" ca="1" si="61"/>
        <v>0</v>
      </c>
      <c r="P235" s="52">
        <f t="shared" ca="1" si="62"/>
        <v>0</v>
      </c>
      <c r="Q235" s="52">
        <f t="shared" ca="1" si="63"/>
        <v>0</v>
      </c>
      <c r="R235" s="5">
        <f t="shared" ca="1" si="64"/>
        <v>3.7524922614928713E-3</v>
      </c>
    </row>
    <row r="236" spans="1:18">
      <c r="A236" s="50"/>
      <c r="B236" s="50"/>
      <c r="C236" s="50"/>
      <c r="D236" s="51">
        <f t="shared" si="50"/>
        <v>0</v>
      </c>
      <c r="E236" s="51">
        <f t="shared" si="51"/>
        <v>0</v>
      </c>
      <c r="F236" s="52">
        <f t="shared" si="52"/>
        <v>0</v>
      </c>
      <c r="G236" s="52">
        <f t="shared" si="53"/>
        <v>0</v>
      </c>
      <c r="H236" s="52">
        <f t="shared" si="54"/>
        <v>0</v>
      </c>
      <c r="I236" s="52">
        <f t="shared" si="55"/>
        <v>0</v>
      </c>
      <c r="J236" s="52">
        <f t="shared" si="56"/>
        <v>0</v>
      </c>
      <c r="K236" s="52">
        <f t="shared" si="57"/>
        <v>0</v>
      </c>
      <c r="L236" s="52">
        <f t="shared" si="58"/>
        <v>0</v>
      </c>
      <c r="M236" s="52">
        <f t="shared" ca="1" si="59"/>
        <v>-3.7524922614928713E-3</v>
      </c>
      <c r="N236" s="52">
        <f t="shared" ca="1" si="60"/>
        <v>0</v>
      </c>
      <c r="O236" s="12">
        <f t="shared" ca="1" si="61"/>
        <v>0</v>
      </c>
      <c r="P236" s="52">
        <f t="shared" ca="1" si="62"/>
        <v>0</v>
      </c>
      <c r="Q236" s="52">
        <f t="shared" ca="1" si="63"/>
        <v>0</v>
      </c>
      <c r="R236" s="5">
        <f t="shared" ca="1" si="64"/>
        <v>3.7524922614928713E-3</v>
      </c>
    </row>
    <row r="237" spans="1:18">
      <c r="A237" s="50"/>
      <c r="B237" s="50"/>
      <c r="C237" s="50"/>
      <c r="D237" s="51">
        <f t="shared" si="50"/>
        <v>0</v>
      </c>
      <c r="E237" s="51">
        <f t="shared" si="51"/>
        <v>0</v>
      </c>
      <c r="F237" s="52">
        <f t="shared" si="52"/>
        <v>0</v>
      </c>
      <c r="G237" s="52">
        <f t="shared" si="53"/>
        <v>0</v>
      </c>
      <c r="H237" s="52">
        <f t="shared" si="54"/>
        <v>0</v>
      </c>
      <c r="I237" s="52">
        <f t="shared" si="55"/>
        <v>0</v>
      </c>
      <c r="J237" s="52">
        <f t="shared" si="56"/>
        <v>0</v>
      </c>
      <c r="K237" s="52">
        <f t="shared" si="57"/>
        <v>0</v>
      </c>
      <c r="L237" s="52">
        <f t="shared" si="58"/>
        <v>0</v>
      </c>
      <c r="M237" s="52">
        <f t="shared" ca="1" si="59"/>
        <v>-3.7524922614928713E-3</v>
      </c>
      <c r="N237" s="52">
        <f t="shared" ca="1" si="60"/>
        <v>0</v>
      </c>
      <c r="O237" s="12">
        <f t="shared" ca="1" si="61"/>
        <v>0</v>
      </c>
      <c r="P237" s="52">
        <f t="shared" ca="1" si="62"/>
        <v>0</v>
      </c>
      <c r="Q237" s="52">
        <f t="shared" ca="1" si="63"/>
        <v>0</v>
      </c>
      <c r="R237" s="5">
        <f t="shared" ca="1" si="64"/>
        <v>3.7524922614928713E-3</v>
      </c>
    </row>
    <row r="238" spans="1:18">
      <c r="A238" s="50"/>
      <c r="B238" s="50"/>
      <c r="C238" s="50"/>
      <c r="D238" s="51">
        <f t="shared" si="50"/>
        <v>0</v>
      </c>
      <c r="E238" s="51">
        <f t="shared" si="51"/>
        <v>0</v>
      </c>
      <c r="F238" s="52">
        <f t="shared" si="52"/>
        <v>0</v>
      </c>
      <c r="G238" s="52">
        <f t="shared" si="53"/>
        <v>0</v>
      </c>
      <c r="H238" s="52">
        <f t="shared" si="54"/>
        <v>0</v>
      </c>
      <c r="I238" s="52">
        <f t="shared" si="55"/>
        <v>0</v>
      </c>
      <c r="J238" s="52">
        <f t="shared" si="56"/>
        <v>0</v>
      </c>
      <c r="K238" s="52">
        <f t="shared" si="57"/>
        <v>0</v>
      </c>
      <c r="L238" s="52">
        <f t="shared" si="58"/>
        <v>0</v>
      </c>
      <c r="M238" s="52">
        <f t="shared" ca="1" si="59"/>
        <v>-3.7524922614928713E-3</v>
      </c>
      <c r="N238" s="52">
        <f t="shared" ca="1" si="60"/>
        <v>0</v>
      </c>
      <c r="O238" s="12">
        <f t="shared" ca="1" si="61"/>
        <v>0</v>
      </c>
      <c r="P238" s="52">
        <f t="shared" ca="1" si="62"/>
        <v>0</v>
      </c>
      <c r="Q238" s="52">
        <f t="shared" ca="1" si="63"/>
        <v>0</v>
      </c>
      <c r="R238" s="5">
        <f t="shared" ca="1" si="64"/>
        <v>3.7524922614928713E-3</v>
      </c>
    </row>
    <row r="239" spans="1:18">
      <c r="A239" s="50"/>
      <c r="B239" s="50"/>
      <c r="C239" s="50"/>
      <c r="D239" s="51">
        <f t="shared" si="50"/>
        <v>0</v>
      </c>
      <c r="E239" s="51">
        <f t="shared" si="51"/>
        <v>0</v>
      </c>
      <c r="F239" s="52">
        <f t="shared" si="52"/>
        <v>0</v>
      </c>
      <c r="G239" s="52">
        <f t="shared" si="53"/>
        <v>0</v>
      </c>
      <c r="H239" s="52">
        <f t="shared" si="54"/>
        <v>0</v>
      </c>
      <c r="I239" s="52">
        <f t="shared" si="55"/>
        <v>0</v>
      </c>
      <c r="J239" s="52">
        <f t="shared" si="56"/>
        <v>0</v>
      </c>
      <c r="K239" s="52">
        <f t="shared" si="57"/>
        <v>0</v>
      </c>
      <c r="L239" s="52">
        <f t="shared" si="58"/>
        <v>0</v>
      </c>
      <c r="M239" s="52">
        <f t="shared" ca="1" si="59"/>
        <v>-3.7524922614928713E-3</v>
      </c>
      <c r="N239" s="52">
        <f t="shared" ca="1" si="60"/>
        <v>0</v>
      </c>
      <c r="O239" s="12">
        <f t="shared" ca="1" si="61"/>
        <v>0</v>
      </c>
      <c r="P239" s="52">
        <f t="shared" ca="1" si="62"/>
        <v>0</v>
      </c>
      <c r="Q239" s="52">
        <f t="shared" ca="1" si="63"/>
        <v>0</v>
      </c>
      <c r="R239" s="5">
        <f t="shared" ca="1" si="64"/>
        <v>3.7524922614928713E-3</v>
      </c>
    </row>
    <row r="240" spans="1:18">
      <c r="A240" s="50"/>
      <c r="B240" s="50"/>
      <c r="C240" s="50"/>
      <c r="D240" s="51">
        <f t="shared" si="50"/>
        <v>0</v>
      </c>
      <c r="E240" s="51">
        <f t="shared" si="51"/>
        <v>0</v>
      </c>
      <c r="F240" s="52">
        <f t="shared" si="52"/>
        <v>0</v>
      </c>
      <c r="G240" s="52">
        <f t="shared" si="53"/>
        <v>0</v>
      </c>
      <c r="H240" s="52">
        <f t="shared" si="54"/>
        <v>0</v>
      </c>
      <c r="I240" s="52">
        <f t="shared" si="55"/>
        <v>0</v>
      </c>
      <c r="J240" s="52">
        <f t="shared" si="56"/>
        <v>0</v>
      </c>
      <c r="K240" s="52">
        <f t="shared" si="57"/>
        <v>0</v>
      </c>
      <c r="L240" s="52">
        <f t="shared" si="58"/>
        <v>0</v>
      </c>
      <c r="M240" s="52">
        <f t="shared" ca="1" si="59"/>
        <v>-3.7524922614928713E-3</v>
      </c>
      <c r="N240" s="52">
        <f t="shared" ca="1" si="60"/>
        <v>0</v>
      </c>
      <c r="O240" s="12">
        <f t="shared" ca="1" si="61"/>
        <v>0</v>
      </c>
      <c r="P240" s="52">
        <f t="shared" ca="1" si="62"/>
        <v>0</v>
      </c>
      <c r="Q240" s="52">
        <f t="shared" ca="1" si="63"/>
        <v>0</v>
      </c>
      <c r="R240" s="5">
        <f t="shared" ca="1" si="64"/>
        <v>3.7524922614928713E-3</v>
      </c>
    </row>
    <row r="241" spans="1:18">
      <c r="A241" s="50"/>
      <c r="B241" s="50"/>
      <c r="C241" s="50"/>
      <c r="D241" s="51">
        <f t="shared" si="50"/>
        <v>0</v>
      </c>
      <c r="E241" s="51">
        <f t="shared" si="51"/>
        <v>0</v>
      </c>
      <c r="F241" s="52">
        <f t="shared" si="52"/>
        <v>0</v>
      </c>
      <c r="G241" s="52">
        <f t="shared" si="53"/>
        <v>0</v>
      </c>
      <c r="H241" s="52">
        <f t="shared" si="54"/>
        <v>0</v>
      </c>
      <c r="I241" s="52">
        <f t="shared" si="55"/>
        <v>0</v>
      </c>
      <c r="J241" s="52">
        <f t="shared" si="56"/>
        <v>0</v>
      </c>
      <c r="K241" s="52">
        <f t="shared" si="57"/>
        <v>0</v>
      </c>
      <c r="L241" s="52">
        <f t="shared" si="58"/>
        <v>0</v>
      </c>
      <c r="M241" s="52">
        <f t="shared" ca="1" si="59"/>
        <v>-3.7524922614928713E-3</v>
      </c>
      <c r="N241" s="52">
        <f t="shared" ca="1" si="60"/>
        <v>0</v>
      </c>
      <c r="O241" s="12">
        <f t="shared" ca="1" si="61"/>
        <v>0</v>
      </c>
      <c r="P241" s="52">
        <f t="shared" ca="1" si="62"/>
        <v>0</v>
      </c>
      <c r="Q241" s="52">
        <f t="shared" ca="1" si="63"/>
        <v>0</v>
      </c>
      <c r="R241" s="5">
        <f t="shared" ca="1" si="64"/>
        <v>3.7524922614928713E-3</v>
      </c>
    </row>
    <row r="242" spans="1:18">
      <c r="A242" s="50"/>
      <c r="B242" s="50"/>
      <c r="C242" s="50"/>
      <c r="D242" s="51">
        <f t="shared" si="50"/>
        <v>0</v>
      </c>
      <c r="E242" s="51">
        <f t="shared" si="51"/>
        <v>0</v>
      </c>
      <c r="F242" s="52">
        <f t="shared" si="52"/>
        <v>0</v>
      </c>
      <c r="G242" s="52">
        <f t="shared" si="53"/>
        <v>0</v>
      </c>
      <c r="H242" s="52">
        <f t="shared" si="54"/>
        <v>0</v>
      </c>
      <c r="I242" s="52">
        <f t="shared" si="55"/>
        <v>0</v>
      </c>
      <c r="J242" s="52">
        <f t="shared" si="56"/>
        <v>0</v>
      </c>
      <c r="K242" s="52">
        <f t="shared" si="57"/>
        <v>0</v>
      </c>
      <c r="L242" s="52">
        <f t="shared" si="58"/>
        <v>0</v>
      </c>
      <c r="M242" s="52">
        <f t="shared" ca="1" si="59"/>
        <v>-3.7524922614928713E-3</v>
      </c>
      <c r="N242" s="52">
        <f t="shared" ca="1" si="60"/>
        <v>0</v>
      </c>
      <c r="O242" s="12">
        <f t="shared" ca="1" si="61"/>
        <v>0</v>
      </c>
      <c r="P242" s="52">
        <f t="shared" ca="1" si="62"/>
        <v>0</v>
      </c>
      <c r="Q242" s="52">
        <f t="shared" ca="1" si="63"/>
        <v>0</v>
      </c>
      <c r="R242" s="5">
        <f t="shared" ca="1" si="64"/>
        <v>3.7524922614928713E-3</v>
      </c>
    </row>
    <row r="243" spans="1:18">
      <c r="A243" s="50"/>
      <c r="B243" s="50"/>
      <c r="C243" s="50"/>
      <c r="D243" s="51">
        <f t="shared" si="50"/>
        <v>0</v>
      </c>
      <c r="E243" s="51">
        <f t="shared" si="51"/>
        <v>0</v>
      </c>
      <c r="F243" s="52">
        <f t="shared" si="52"/>
        <v>0</v>
      </c>
      <c r="G243" s="52">
        <f t="shared" si="53"/>
        <v>0</v>
      </c>
      <c r="H243" s="52">
        <f t="shared" si="54"/>
        <v>0</v>
      </c>
      <c r="I243" s="52">
        <f t="shared" si="55"/>
        <v>0</v>
      </c>
      <c r="J243" s="52">
        <f t="shared" si="56"/>
        <v>0</v>
      </c>
      <c r="K243" s="52">
        <f t="shared" si="57"/>
        <v>0</v>
      </c>
      <c r="L243" s="52">
        <f t="shared" si="58"/>
        <v>0</v>
      </c>
      <c r="M243" s="52">
        <f t="shared" ca="1" si="59"/>
        <v>-3.7524922614928713E-3</v>
      </c>
      <c r="N243" s="52">
        <f t="shared" ca="1" si="60"/>
        <v>0</v>
      </c>
      <c r="O243" s="12">
        <f t="shared" ca="1" si="61"/>
        <v>0</v>
      </c>
      <c r="P243" s="52">
        <f t="shared" ca="1" si="62"/>
        <v>0</v>
      </c>
      <c r="Q243" s="52">
        <f t="shared" ca="1" si="63"/>
        <v>0</v>
      </c>
      <c r="R243" s="5">
        <f t="shared" ca="1" si="64"/>
        <v>3.7524922614928713E-3</v>
      </c>
    </row>
    <row r="244" spans="1:18">
      <c r="A244" s="50"/>
      <c r="B244" s="50"/>
      <c r="C244" s="50"/>
      <c r="D244" s="51">
        <f t="shared" si="50"/>
        <v>0</v>
      </c>
      <c r="E244" s="51">
        <f t="shared" si="51"/>
        <v>0</v>
      </c>
      <c r="F244" s="52">
        <f t="shared" si="52"/>
        <v>0</v>
      </c>
      <c r="G244" s="52">
        <f t="shared" si="53"/>
        <v>0</v>
      </c>
      <c r="H244" s="52">
        <f t="shared" si="54"/>
        <v>0</v>
      </c>
      <c r="I244" s="52">
        <f t="shared" si="55"/>
        <v>0</v>
      </c>
      <c r="J244" s="52">
        <f t="shared" si="56"/>
        <v>0</v>
      </c>
      <c r="K244" s="52">
        <f t="shared" si="57"/>
        <v>0</v>
      </c>
      <c r="L244" s="52">
        <f t="shared" si="58"/>
        <v>0</v>
      </c>
      <c r="M244" s="52">
        <f t="shared" ca="1" si="59"/>
        <v>-3.7524922614928713E-3</v>
      </c>
      <c r="N244" s="52">
        <f t="shared" ca="1" si="60"/>
        <v>0</v>
      </c>
      <c r="O244" s="12">
        <f t="shared" ca="1" si="61"/>
        <v>0</v>
      </c>
      <c r="P244" s="52">
        <f t="shared" ca="1" si="62"/>
        <v>0</v>
      </c>
      <c r="Q244" s="52">
        <f t="shared" ca="1" si="63"/>
        <v>0</v>
      </c>
      <c r="R244" s="5">
        <f t="shared" ca="1" si="64"/>
        <v>3.7524922614928713E-3</v>
      </c>
    </row>
    <row r="245" spans="1:18">
      <c r="A245" s="50"/>
      <c r="B245" s="50"/>
      <c r="C245" s="50"/>
      <c r="D245" s="51">
        <f t="shared" si="50"/>
        <v>0</v>
      </c>
      <c r="E245" s="51">
        <f t="shared" si="51"/>
        <v>0</v>
      </c>
      <c r="F245" s="52">
        <f t="shared" si="52"/>
        <v>0</v>
      </c>
      <c r="G245" s="52">
        <f t="shared" si="53"/>
        <v>0</v>
      </c>
      <c r="H245" s="52">
        <f t="shared" si="54"/>
        <v>0</v>
      </c>
      <c r="I245" s="52">
        <f t="shared" si="55"/>
        <v>0</v>
      </c>
      <c r="J245" s="52">
        <f t="shared" si="56"/>
        <v>0</v>
      </c>
      <c r="K245" s="52">
        <f t="shared" si="57"/>
        <v>0</v>
      </c>
      <c r="L245" s="52">
        <f t="shared" si="58"/>
        <v>0</v>
      </c>
      <c r="M245" s="52">
        <f t="shared" ca="1" si="59"/>
        <v>-3.7524922614928713E-3</v>
      </c>
      <c r="N245" s="52">
        <f t="shared" ca="1" si="60"/>
        <v>0</v>
      </c>
      <c r="O245" s="12">
        <f t="shared" ca="1" si="61"/>
        <v>0</v>
      </c>
      <c r="P245" s="52">
        <f t="shared" ca="1" si="62"/>
        <v>0</v>
      </c>
      <c r="Q245" s="52">
        <f t="shared" ca="1" si="63"/>
        <v>0</v>
      </c>
      <c r="R245" s="5">
        <f t="shared" ca="1" si="64"/>
        <v>3.7524922614928713E-3</v>
      </c>
    </row>
    <row r="246" spans="1:18">
      <c r="A246" s="50"/>
      <c r="B246" s="50"/>
      <c r="C246" s="50"/>
      <c r="D246" s="51">
        <f t="shared" si="50"/>
        <v>0</v>
      </c>
      <c r="E246" s="51">
        <f t="shared" si="51"/>
        <v>0</v>
      </c>
      <c r="F246" s="52">
        <f t="shared" si="52"/>
        <v>0</v>
      </c>
      <c r="G246" s="52">
        <f t="shared" si="53"/>
        <v>0</v>
      </c>
      <c r="H246" s="52">
        <f t="shared" si="54"/>
        <v>0</v>
      </c>
      <c r="I246" s="52">
        <f t="shared" si="55"/>
        <v>0</v>
      </c>
      <c r="J246" s="52">
        <f t="shared" si="56"/>
        <v>0</v>
      </c>
      <c r="K246" s="52">
        <f t="shared" si="57"/>
        <v>0</v>
      </c>
      <c r="L246" s="52">
        <f t="shared" si="58"/>
        <v>0</v>
      </c>
      <c r="M246" s="52">
        <f t="shared" ca="1" si="59"/>
        <v>-3.7524922614928713E-3</v>
      </c>
      <c r="N246" s="52">
        <f t="shared" ca="1" si="60"/>
        <v>0</v>
      </c>
      <c r="O246" s="12">
        <f t="shared" ca="1" si="61"/>
        <v>0</v>
      </c>
      <c r="P246" s="52">
        <f t="shared" ca="1" si="62"/>
        <v>0</v>
      </c>
      <c r="Q246" s="52">
        <f t="shared" ca="1" si="63"/>
        <v>0</v>
      </c>
      <c r="R246" s="5">
        <f t="shared" ca="1" si="64"/>
        <v>3.7524922614928713E-3</v>
      </c>
    </row>
    <row r="247" spans="1:18">
      <c r="A247" s="50"/>
      <c r="B247" s="50"/>
      <c r="C247" s="50"/>
      <c r="D247" s="51">
        <f t="shared" si="50"/>
        <v>0</v>
      </c>
      <c r="E247" s="51">
        <f t="shared" si="51"/>
        <v>0</v>
      </c>
      <c r="F247" s="52">
        <f t="shared" si="52"/>
        <v>0</v>
      </c>
      <c r="G247" s="52">
        <f t="shared" si="53"/>
        <v>0</v>
      </c>
      <c r="H247" s="52">
        <f t="shared" si="54"/>
        <v>0</v>
      </c>
      <c r="I247" s="52">
        <f t="shared" si="55"/>
        <v>0</v>
      </c>
      <c r="J247" s="52">
        <f t="shared" si="56"/>
        <v>0</v>
      </c>
      <c r="K247" s="52">
        <f t="shared" si="57"/>
        <v>0</v>
      </c>
      <c r="L247" s="52">
        <f t="shared" si="58"/>
        <v>0</v>
      </c>
      <c r="M247" s="52">
        <f t="shared" ca="1" si="59"/>
        <v>-3.7524922614928713E-3</v>
      </c>
      <c r="N247" s="52">
        <f t="shared" ca="1" si="60"/>
        <v>0</v>
      </c>
      <c r="O247" s="12">
        <f t="shared" ca="1" si="61"/>
        <v>0</v>
      </c>
      <c r="P247" s="52">
        <f t="shared" ca="1" si="62"/>
        <v>0</v>
      </c>
      <c r="Q247" s="52">
        <f t="shared" ca="1" si="63"/>
        <v>0</v>
      </c>
      <c r="R247" s="5">
        <f t="shared" ca="1" si="64"/>
        <v>3.7524922614928713E-3</v>
      </c>
    </row>
    <row r="248" spans="1:18">
      <c r="A248" s="50"/>
      <c r="B248" s="50"/>
      <c r="C248" s="50"/>
      <c r="D248" s="51">
        <f t="shared" si="50"/>
        <v>0</v>
      </c>
      <c r="E248" s="51">
        <f t="shared" si="51"/>
        <v>0</v>
      </c>
      <c r="F248" s="52">
        <f t="shared" si="52"/>
        <v>0</v>
      </c>
      <c r="G248" s="52">
        <f t="shared" si="53"/>
        <v>0</v>
      </c>
      <c r="H248" s="52">
        <f t="shared" si="54"/>
        <v>0</v>
      </c>
      <c r="I248" s="52">
        <f t="shared" si="55"/>
        <v>0</v>
      </c>
      <c r="J248" s="52">
        <f t="shared" si="56"/>
        <v>0</v>
      </c>
      <c r="K248" s="52">
        <f t="shared" si="57"/>
        <v>0</v>
      </c>
      <c r="L248" s="52">
        <f t="shared" si="58"/>
        <v>0</v>
      </c>
      <c r="M248" s="52">
        <f t="shared" ca="1" si="59"/>
        <v>-3.7524922614928713E-3</v>
      </c>
      <c r="N248" s="52">
        <f t="shared" ca="1" si="60"/>
        <v>0</v>
      </c>
      <c r="O248" s="12">
        <f t="shared" ca="1" si="61"/>
        <v>0</v>
      </c>
      <c r="P248" s="52">
        <f t="shared" ca="1" si="62"/>
        <v>0</v>
      </c>
      <c r="Q248" s="52">
        <f t="shared" ca="1" si="63"/>
        <v>0</v>
      </c>
      <c r="R248" s="5">
        <f t="shared" ca="1" si="64"/>
        <v>3.7524922614928713E-3</v>
      </c>
    </row>
    <row r="249" spans="1:18">
      <c r="A249" s="50"/>
      <c r="B249" s="50"/>
      <c r="C249" s="50"/>
      <c r="D249" s="51">
        <f t="shared" si="50"/>
        <v>0</v>
      </c>
      <c r="E249" s="51">
        <f t="shared" si="51"/>
        <v>0</v>
      </c>
      <c r="F249" s="52">
        <f t="shared" si="52"/>
        <v>0</v>
      </c>
      <c r="G249" s="52">
        <f t="shared" si="53"/>
        <v>0</v>
      </c>
      <c r="H249" s="52">
        <f t="shared" si="54"/>
        <v>0</v>
      </c>
      <c r="I249" s="52">
        <f t="shared" si="55"/>
        <v>0</v>
      </c>
      <c r="J249" s="52">
        <f t="shared" si="56"/>
        <v>0</v>
      </c>
      <c r="K249" s="52">
        <f t="shared" si="57"/>
        <v>0</v>
      </c>
      <c r="L249" s="52">
        <f t="shared" si="58"/>
        <v>0</v>
      </c>
      <c r="M249" s="52">
        <f t="shared" ca="1" si="59"/>
        <v>-3.7524922614928713E-3</v>
      </c>
      <c r="N249" s="52">
        <f t="shared" ca="1" si="60"/>
        <v>0</v>
      </c>
      <c r="O249" s="12">
        <f t="shared" ca="1" si="61"/>
        <v>0</v>
      </c>
      <c r="P249" s="52">
        <f t="shared" ca="1" si="62"/>
        <v>0</v>
      </c>
      <c r="Q249" s="52">
        <f t="shared" ca="1" si="63"/>
        <v>0</v>
      </c>
      <c r="R249" s="5">
        <f t="shared" ca="1" si="64"/>
        <v>3.7524922614928713E-3</v>
      </c>
    </row>
    <row r="250" spans="1:18">
      <c r="A250" s="50"/>
      <c r="B250" s="50"/>
      <c r="C250" s="50"/>
      <c r="D250" s="51">
        <f t="shared" si="50"/>
        <v>0</v>
      </c>
      <c r="E250" s="51">
        <f t="shared" si="51"/>
        <v>0</v>
      </c>
      <c r="F250" s="52">
        <f t="shared" si="52"/>
        <v>0</v>
      </c>
      <c r="G250" s="52">
        <f t="shared" si="53"/>
        <v>0</v>
      </c>
      <c r="H250" s="52">
        <f t="shared" si="54"/>
        <v>0</v>
      </c>
      <c r="I250" s="52">
        <f t="shared" si="55"/>
        <v>0</v>
      </c>
      <c r="J250" s="52">
        <f t="shared" si="56"/>
        <v>0</v>
      </c>
      <c r="K250" s="52">
        <f t="shared" si="57"/>
        <v>0</v>
      </c>
      <c r="L250" s="52">
        <f t="shared" si="58"/>
        <v>0</v>
      </c>
      <c r="M250" s="52">
        <f t="shared" ca="1" si="59"/>
        <v>-3.7524922614928713E-3</v>
      </c>
      <c r="N250" s="52">
        <f t="shared" ca="1" si="60"/>
        <v>0</v>
      </c>
      <c r="O250" s="12">
        <f t="shared" ca="1" si="61"/>
        <v>0</v>
      </c>
      <c r="P250" s="52">
        <f t="shared" ca="1" si="62"/>
        <v>0</v>
      </c>
      <c r="Q250" s="52">
        <f t="shared" ca="1" si="63"/>
        <v>0</v>
      </c>
      <c r="R250" s="5">
        <f t="shared" ca="1" si="64"/>
        <v>3.7524922614928713E-3</v>
      </c>
    </row>
    <row r="251" spans="1:18">
      <c r="A251" s="50"/>
      <c r="B251" s="50"/>
      <c r="C251" s="50"/>
      <c r="D251" s="51">
        <f t="shared" si="50"/>
        <v>0</v>
      </c>
      <c r="E251" s="51">
        <f t="shared" si="51"/>
        <v>0</v>
      </c>
      <c r="F251" s="52">
        <f t="shared" si="52"/>
        <v>0</v>
      </c>
      <c r="G251" s="52">
        <f t="shared" si="53"/>
        <v>0</v>
      </c>
      <c r="H251" s="52">
        <f t="shared" si="54"/>
        <v>0</v>
      </c>
      <c r="I251" s="52">
        <f t="shared" si="55"/>
        <v>0</v>
      </c>
      <c r="J251" s="52">
        <f t="shared" si="56"/>
        <v>0</v>
      </c>
      <c r="K251" s="52">
        <f t="shared" si="57"/>
        <v>0</v>
      </c>
      <c r="L251" s="52">
        <f t="shared" si="58"/>
        <v>0</v>
      </c>
      <c r="M251" s="52">
        <f t="shared" ca="1" si="59"/>
        <v>-3.7524922614928713E-3</v>
      </c>
      <c r="N251" s="52">
        <f t="shared" ca="1" si="60"/>
        <v>0</v>
      </c>
      <c r="O251" s="12">
        <f t="shared" ca="1" si="61"/>
        <v>0</v>
      </c>
      <c r="P251" s="52">
        <f t="shared" ca="1" si="62"/>
        <v>0</v>
      </c>
      <c r="Q251" s="52">
        <f t="shared" ca="1" si="63"/>
        <v>0</v>
      </c>
      <c r="R251" s="5">
        <f t="shared" ca="1" si="64"/>
        <v>3.7524922614928713E-3</v>
      </c>
    </row>
    <row r="252" spans="1:18">
      <c r="A252" s="50"/>
      <c r="B252" s="50"/>
      <c r="C252" s="50"/>
      <c r="D252" s="51">
        <f t="shared" si="50"/>
        <v>0</v>
      </c>
      <c r="E252" s="51">
        <f t="shared" si="51"/>
        <v>0</v>
      </c>
      <c r="F252" s="52">
        <f t="shared" si="52"/>
        <v>0</v>
      </c>
      <c r="G252" s="52">
        <f t="shared" si="53"/>
        <v>0</v>
      </c>
      <c r="H252" s="52">
        <f t="shared" si="54"/>
        <v>0</v>
      </c>
      <c r="I252" s="52">
        <f t="shared" si="55"/>
        <v>0</v>
      </c>
      <c r="J252" s="52">
        <f t="shared" si="56"/>
        <v>0</v>
      </c>
      <c r="K252" s="52">
        <f t="shared" si="57"/>
        <v>0</v>
      </c>
      <c r="L252" s="52">
        <f t="shared" si="58"/>
        <v>0</v>
      </c>
      <c r="M252" s="52">
        <f t="shared" ca="1" si="59"/>
        <v>-3.7524922614928713E-3</v>
      </c>
      <c r="N252" s="52">
        <f t="shared" ca="1" si="60"/>
        <v>0</v>
      </c>
      <c r="O252" s="12">
        <f t="shared" ca="1" si="61"/>
        <v>0</v>
      </c>
      <c r="P252" s="52">
        <f t="shared" ca="1" si="62"/>
        <v>0</v>
      </c>
      <c r="Q252" s="52">
        <f t="shared" ca="1" si="63"/>
        <v>0</v>
      </c>
      <c r="R252" s="5">
        <f t="shared" ca="1" si="64"/>
        <v>3.7524922614928713E-3</v>
      </c>
    </row>
    <row r="253" spans="1:18">
      <c r="A253" s="50"/>
      <c r="B253" s="50"/>
      <c r="C253" s="50"/>
      <c r="D253" s="51">
        <f t="shared" si="50"/>
        <v>0</v>
      </c>
      <c r="E253" s="51">
        <f t="shared" si="51"/>
        <v>0</v>
      </c>
      <c r="F253" s="52">
        <f t="shared" si="52"/>
        <v>0</v>
      </c>
      <c r="G253" s="52">
        <f t="shared" si="53"/>
        <v>0</v>
      </c>
      <c r="H253" s="52">
        <f t="shared" si="54"/>
        <v>0</v>
      </c>
      <c r="I253" s="52">
        <f t="shared" si="55"/>
        <v>0</v>
      </c>
      <c r="J253" s="52">
        <f t="shared" si="56"/>
        <v>0</v>
      </c>
      <c r="K253" s="52">
        <f t="shared" si="57"/>
        <v>0</v>
      </c>
      <c r="L253" s="52">
        <f t="shared" si="58"/>
        <v>0</v>
      </c>
      <c r="M253" s="52">
        <f t="shared" ca="1" si="59"/>
        <v>-3.7524922614928713E-3</v>
      </c>
      <c r="N253" s="52">
        <f t="shared" ca="1" si="60"/>
        <v>0</v>
      </c>
      <c r="O253" s="12">
        <f t="shared" ca="1" si="61"/>
        <v>0</v>
      </c>
      <c r="P253" s="52">
        <f t="shared" ca="1" si="62"/>
        <v>0</v>
      </c>
      <c r="Q253" s="52">
        <f t="shared" ca="1" si="63"/>
        <v>0</v>
      </c>
      <c r="R253" s="5">
        <f t="shared" ca="1" si="64"/>
        <v>3.7524922614928713E-3</v>
      </c>
    </row>
    <row r="254" spans="1:18">
      <c r="A254" s="50"/>
      <c r="B254" s="50"/>
      <c r="C254" s="50"/>
      <c r="D254" s="51">
        <f t="shared" si="50"/>
        <v>0</v>
      </c>
      <c r="E254" s="51">
        <f t="shared" si="51"/>
        <v>0</v>
      </c>
      <c r="F254" s="52">
        <f t="shared" si="52"/>
        <v>0</v>
      </c>
      <c r="G254" s="52">
        <f t="shared" si="53"/>
        <v>0</v>
      </c>
      <c r="H254" s="52">
        <f t="shared" si="54"/>
        <v>0</v>
      </c>
      <c r="I254" s="52">
        <f t="shared" si="55"/>
        <v>0</v>
      </c>
      <c r="J254" s="52">
        <f t="shared" si="56"/>
        <v>0</v>
      </c>
      <c r="K254" s="52">
        <f t="shared" si="57"/>
        <v>0</v>
      </c>
      <c r="L254" s="52">
        <f t="shared" si="58"/>
        <v>0</v>
      </c>
      <c r="M254" s="52">
        <f t="shared" ca="1" si="59"/>
        <v>-3.7524922614928713E-3</v>
      </c>
      <c r="N254" s="52">
        <f t="shared" ca="1" si="60"/>
        <v>0</v>
      </c>
      <c r="O254" s="12">
        <f t="shared" ca="1" si="61"/>
        <v>0</v>
      </c>
      <c r="P254" s="52">
        <f t="shared" ca="1" si="62"/>
        <v>0</v>
      </c>
      <c r="Q254" s="52">
        <f t="shared" ca="1" si="63"/>
        <v>0</v>
      </c>
      <c r="R254" s="5">
        <f t="shared" ca="1" si="64"/>
        <v>3.7524922614928713E-3</v>
      </c>
    </row>
    <row r="255" spans="1:18">
      <c r="A255" s="50"/>
      <c r="B255" s="50"/>
      <c r="C255" s="50"/>
      <c r="D255" s="51">
        <f t="shared" si="50"/>
        <v>0</v>
      </c>
      <c r="E255" s="51">
        <f t="shared" si="51"/>
        <v>0</v>
      </c>
      <c r="F255" s="52">
        <f t="shared" si="52"/>
        <v>0</v>
      </c>
      <c r="G255" s="52">
        <f t="shared" si="53"/>
        <v>0</v>
      </c>
      <c r="H255" s="52">
        <f t="shared" si="54"/>
        <v>0</v>
      </c>
      <c r="I255" s="52">
        <f t="shared" si="55"/>
        <v>0</v>
      </c>
      <c r="J255" s="52">
        <f t="shared" si="56"/>
        <v>0</v>
      </c>
      <c r="K255" s="52">
        <f t="shared" si="57"/>
        <v>0</v>
      </c>
      <c r="L255" s="52">
        <f t="shared" si="58"/>
        <v>0</v>
      </c>
      <c r="M255" s="52">
        <f t="shared" ca="1" si="59"/>
        <v>-3.7524922614928713E-3</v>
      </c>
      <c r="N255" s="52">
        <f t="shared" ca="1" si="60"/>
        <v>0</v>
      </c>
      <c r="O255" s="12">
        <f t="shared" ca="1" si="61"/>
        <v>0</v>
      </c>
      <c r="P255" s="52">
        <f t="shared" ca="1" si="62"/>
        <v>0</v>
      </c>
      <c r="Q255" s="52">
        <f t="shared" ca="1" si="63"/>
        <v>0</v>
      </c>
      <c r="R255" s="5">
        <f t="shared" ca="1" si="64"/>
        <v>3.7524922614928713E-3</v>
      </c>
    </row>
    <row r="256" spans="1:18">
      <c r="A256" s="50"/>
      <c r="B256" s="50"/>
      <c r="C256" s="50"/>
      <c r="D256" s="51">
        <f t="shared" si="50"/>
        <v>0</v>
      </c>
      <c r="E256" s="51">
        <f t="shared" si="51"/>
        <v>0</v>
      </c>
      <c r="F256" s="52">
        <f t="shared" si="52"/>
        <v>0</v>
      </c>
      <c r="G256" s="52">
        <f t="shared" si="53"/>
        <v>0</v>
      </c>
      <c r="H256" s="52">
        <f t="shared" si="54"/>
        <v>0</v>
      </c>
      <c r="I256" s="52">
        <f t="shared" si="55"/>
        <v>0</v>
      </c>
      <c r="J256" s="52">
        <f t="shared" si="56"/>
        <v>0</v>
      </c>
      <c r="K256" s="52">
        <f t="shared" si="57"/>
        <v>0</v>
      </c>
      <c r="L256" s="52">
        <f t="shared" si="58"/>
        <v>0</v>
      </c>
      <c r="M256" s="52">
        <f t="shared" ca="1" si="59"/>
        <v>-3.7524922614928713E-3</v>
      </c>
      <c r="N256" s="52">
        <f t="shared" ca="1" si="60"/>
        <v>0</v>
      </c>
      <c r="O256" s="12">
        <f t="shared" ca="1" si="61"/>
        <v>0</v>
      </c>
      <c r="P256" s="52">
        <f t="shared" ca="1" si="62"/>
        <v>0</v>
      </c>
      <c r="Q256" s="52">
        <f t="shared" ca="1" si="63"/>
        <v>0</v>
      </c>
      <c r="R256" s="5">
        <f t="shared" ca="1" si="64"/>
        <v>3.7524922614928713E-3</v>
      </c>
    </row>
    <row r="257" spans="1:18">
      <c r="A257" s="50"/>
      <c r="B257" s="50"/>
      <c r="C257" s="50"/>
      <c r="D257" s="51">
        <f t="shared" si="50"/>
        <v>0</v>
      </c>
      <c r="E257" s="51">
        <f t="shared" si="51"/>
        <v>0</v>
      </c>
      <c r="F257" s="52">
        <f t="shared" si="52"/>
        <v>0</v>
      </c>
      <c r="G257" s="52">
        <f t="shared" si="53"/>
        <v>0</v>
      </c>
      <c r="H257" s="52">
        <f t="shared" si="54"/>
        <v>0</v>
      </c>
      <c r="I257" s="52">
        <f t="shared" si="55"/>
        <v>0</v>
      </c>
      <c r="J257" s="52">
        <f t="shared" si="56"/>
        <v>0</v>
      </c>
      <c r="K257" s="52">
        <f t="shared" si="57"/>
        <v>0</v>
      </c>
      <c r="L257" s="52">
        <f t="shared" si="58"/>
        <v>0</v>
      </c>
      <c r="M257" s="52">
        <f t="shared" ca="1" si="59"/>
        <v>-3.7524922614928713E-3</v>
      </c>
      <c r="N257" s="52">
        <f t="shared" ca="1" si="60"/>
        <v>0</v>
      </c>
      <c r="O257" s="12">
        <f t="shared" ca="1" si="61"/>
        <v>0</v>
      </c>
      <c r="P257" s="52">
        <f t="shared" ca="1" si="62"/>
        <v>0</v>
      </c>
      <c r="Q257" s="52">
        <f t="shared" ca="1" si="63"/>
        <v>0</v>
      </c>
      <c r="R257" s="5">
        <f t="shared" ca="1" si="64"/>
        <v>3.7524922614928713E-3</v>
      </c>
    </row>
    <row r="258" spans="1:18">
      <c r="A258" s="50"/>
      <c r="B258" s="50"/>
      <c r="C258" s="50"/>
      <c r="D258" s="51">
        <f t="shared" si="50"/>
        <v>0</v>
      </c>
      <c r="E258" s="51">
        <f t="shared" si="51"/>
        <v>0</v>
      </c>
      <c r="F258" s="52">
        <f t="shared" si="52"/>
        <v>0</v>
      </c>
      <c r="G258" s="52">
        <f t="shared" si="53"/>
        <v>0</v>
      </c>
      <c r="H258" s="52">
        <f t="shared" si="54"/>
        <v>0</v>
      </c>
      <c r="I258" s="52">
        <f t="shared" si="55"/>
        <v>0</v>
      </c>
      <c r="J258" s="52">
        <f t="shared" si="56"/>
        <v>0</v>
      </c>
      <c r="K258" s="52">
        <f t="shared" si="57"/>
        <v>0</v>
      </c>
      <c r="L258" s="52">
        <f t="shared" si="58"/>
        <v>0</v>
      </c>
      <c r="M258" s="52">
        <f t="shared" ca="1" si="59"/>
        <v>-3.7524922614928713E-3</v>
      </c>
      <c r="N258" s="52">
        <f t="shared" ca="1" si="60"/>
        <v>0</v>
      </c>
      <c r="O258" s="12">
        <f t="shared" ca="1" si="61"/>
        <v>0</v>
      </c>
      <c r="P258" s="52">
        <f t="shared" ca="1" si="62"/>
        <v>0</v>
      </c>
      <c r="Q258" s="52">
        <f t="shared" ca="1" si="63"/>
        <v>0</v>
      </c>
      <c r="R258" s="5">
        <f t="shared" ca="1" si="64"/>
        <v>3.7524922614928713E-3</v>
      </c>
    </row>
    <row r="259" spans="1:18">
      <c r="A259" s="50"/>
      <c r="B259" s="50"/>
      <c r="C259" s="50"/>
      <c r="D259" s="51">
        <f t="shared" si="50"/>
        <v>0</v>
      </c>
      <c r="E259" s="51">
        <f t="shared" si="51"/>
        <v>0</v>
      </c>
      <c r="F259" s="52">
        <f t="shared" si="52"/>
        <v>0</v>
      </c>
      <c r="G259" s="52">
        <f t="shared" si="53"/>
        <v>0</v>
      </c>
      <c r="H259" s="52">
        <f t="shared" si="54"/>
        <v>0</v>
      </c>
      <c r="I259" s="52">
        <f t="shared" si="55"/>
        <v>0</v>
      </c>
      <c r="J259" s="52">
        <f t="shared" si="56"/>
        <v>0</v>
      </c>
      <c r="K259" s="52">
        <f t="shared" si="57"/>
        <v>0</v>
      </c>
      <c r="L259" s="52">
        <f t="shared" si="58"/>
        <v>0</v>
      </c>
      <c r="M259" s="52">
        <f t="shared" ca="1" si="59"/>
        <v>-3.7524922614928713E-3</v>
      </c>
      <c r="N259" s="52">
        <f t="shared" ca="1" si="60"/>
        <v>0</v>
      </c>
      <c r="O259" s="12">
        <f t="shared" ca="1" si="61"/>
        <v>0</v>
      </c>
      <c r="P259" s="52">
        <f t="shared" ca="1" si="62"/>
        <v>0</v>
      </c>
      <c r="Q259" s="52">
        <f t="shared" ca="1" si="63"/>
        <v>0</v>
      </c>
      <c r="R259" s="5">
        <f t="shared" ca="1" si="64"/>
        <v>3.7524922614928713E-3</v>
      </c>
    </row>
    <row r="260" spans="1:18">
      <c r="A260" s="50"/>
      <c r="B260" s="50"/>
      <c r="C260" s="50"/>
      <c r="D260" s="51">
        <f t="shared" si="50"/>
        <v>0</v>
      </c>
      <c r="E260" s="51">
        <f t="shared" si="51"/>
        <v>0</v>
      </c>
      <c r="F260" s="52">
        <f t="shared" si="52"/>
        <v>0</v>
      </c>
      <c r="G260" s="52">
        <f t="shared" si="53"/>
        <v>0</v>
      </c>
      <c r="H260" s="52">
        <f t="shared" si="54"/>
        <v>0</v>
      </c>
      <c r="I260" s="52">
        <f t="shared" si="55"/>
        <v>0</v>
      </c>
      <c r="J260" s="52">
        <f t="shared" si="56"/>
        <v>0</v>
      </c>
      <c r="K260" s="52">
        <f t="shared" si="57"/>
        <v>0</v>
      </c>
      <c r="L260" s="52">
        <f t="shared" si="58"/>
        <v>0</v>
      </c>
      <c r="M260" s="52">
        <f t="shared" ca="1" si="59"/>
        <v>-3.7524922614928713E-3</v>
      </c>
      <c r="N260" s="52">
        <f t="shared" ca="1" si="60"/>
        <v>0</v>
      </c>
      <c r="O260" s="12">
        <f t="shared" ca="1" si="61"/>
        <v>0</v>
      </c>
      <c r="P260" s="52">
        <f t="shared" ca="1" si="62"/>
        <v>0</v>
      </c>
      <c r="Q260" s="52">
        <f t="shared" ca="1" si="63"/>
        <v>0</v>
      </c>
      <c r="R260" s="5">
        <f t="shared" ca="1" si="64"/>
        <v>3.7524922614928713E-3</v>
      </c>
    </row>
    <row r="261" spans="1:18">
      <c r="A261" s="50"/>
      <c r="B261" s="50"/>
      <c r="C261" s="50"/>
      <c r="D261" s="51">
        <f t="shared" si="50"/>
        <v>0</v>
      </c>
      <c r="E261" s="51">
        <f t="shared" si="51"/>
        <v>0</v>
      </c>
      <c r="F261" s="52">
        <f t="shared" si="52"/>
        <v>0</v>
      </c>
      <c r="G261" s="52">
        <f t="shared" si="53"/>
        <v>0</v>
      </c>
      <c r="H261" s="52">
        <f t="shared" si="54"/>
        <v>0</v>
      </c>
      <c r="I261" s="52">
        <f t="shared" si="55"/>
        <v>0</v>
      </c>
      <c r="J261" s="52">
        <f t="shared" si="56"/>
        <v>0</v>
      </c>
      <c r="K261" s="52">
        <f t="shared" si="57"/>
        <v>0</v>
      </c>
      <c r="L261" s="52">
        <f t="shared" si="58"/>
        <v>0</v>
      </c>
      <c r="M261" s="52">
        <f t="shared" ca="1" si="59"/>
        <v>-3.7524922614928713E-3</v>
      </c>
      <c r="N261" s="52">
        <f t="shared" ca="1" si="60"/>
        <v>0</v>
      </c>
      <c r="O261" s="12">
        <f t="shared" ca="1" si="61"/>
        <v>0</v>
      </c>
      <c r="P261" s="52">
        <f t="shared" ca="1" si="62"/>
        <v>0</v>
      </c>
      <c r="Q261" s="52">
        <f t="shared" ca="1" si="63"/>
        <v>0</v>
      </c>
      <c r="R261" s="5">
        <f t="shared" ca="1" si="64"/>
        <v>3.7524922614928713E-3</v>
      </c>
    </row>
    <row r="262" spans="1:18">
      <c r="A262" s="50"/>
      <c r="B262" s="50"/>
      <c r="C262" s="50"/>
      <c r="D262" s="51">
        <f t="shared" si="50"/>
        <v>0</v>
      </c>
      <c r="E262" s="51">
        <f t="shared" si="51"/>
        <v>0</v>
      </c>
      <c r="F262" s="52">
        <f t="shared" si="52"/>
        <v>0</v>
      </c>
      <c r="G262" s="52">
        <f t="shared" si="53"/>
        <v>0</v>
      </c>
      <c r="H262" s="52">
        <f t="shared" si="54"/>
        <v>0</v>
      </c>
      <c r="I262" s="52">
        <f t="shared" si="55"/>
        <v>0</v>
      </c>
      <c r="J262" s="52">
        <f t="shared" si="56"/>
        <v>0</v>
      </c>
      <c r="K262" s="52">
        <f t="shared" si="57"/>
        <v>0</v>
      </c>
      <c r="L262" s="52">
        <f t="shared" si="58"/>
        <v>0</v>
      </c>
      <c r="M262" s="52">
        <f t="shared" ca="1" si="59"/>
        <v>-3.7524922614928713E-3</v>
      </c>
      <c r="N262" s="52">
        <f t="shared" ca="1" si="60"/>
        <v>0</v>
      </c>
      <c r="O262" s="12">
        <f t="shared" ca="1" si="61"/>
        <v>0</v>
      </c>
      <c r="P262" s="52">
        <f t="shared" ca="1" si="62"/>
        <v>0</v>
      </c>
      <c r="Q262" s="52">
        <f t="shared" ca="1" si="63"/>
        <v>0</v>
      </c>
      <c r="R262" s="5">
        <f t="shared" ca="1" si="64"/>
        <v>3.7524922614928713E-3</v>
      </c>
    </row>
    <row r="263" spans="1:18">
      <c r="A263" s="50"/>
      <c r="B263" s="50"/>
      <c r="C263" s="50"/>
      <c r="D263" s="51">
        <f t="shared" si="50"/>
        <v>0</v>
      </c>
      <c r="E263" s="51">
        <f t="shared" si="51"/>
        <v>0</v>
      </c>
      <c r="F263" s="52">
        <f t="shared" si="52"/>
        <v>0</v>
      </c>
      <c r="G263" s="52">
        <f t="shared" si="53"/>
        <v>0</v>
      </c>
      <c r="H263" s="52">
        <f t="shared" si="54"/>
        <v>0</v>
      </c>
      <c r="I263" s="52">
        <f t="shared" si="55"/>
        <v>0</v>
      </c>
      <c r="J263" s="52">
        <f t="shared" si="56"/>
        <v>0</v>
      </c>
      <c r="K263" s="52">
        <f t="shared" si="57"/>
        <v>0</v>
      </c>
      <c r="L263" s="52">
        <f t="shared" si="58"/>
        <v>0</v>
      </c>
      <c r="M263" s="52">
        <f t="shared" ca="1" si="59"/>
        <v>-3.7524922614928713E-3</v>
      </c>
      <c r="N263" s="52">
        <f t="shared" ca="1" si="60"/>
        <v>0</v>
      </c>
      <c r="O263" s="12">
        <f t="shared" ca="1" si="61"/>
        <v>0</v>
      </c>
      <c r="P263" s="52">
        <f t="shared" ca="1" si="62"/>
        <v>0</v>
      </c>
      <c r="Q263" s="52">
        <f t="shared" ca="1" si="63"/>
        <v>0</v>
      </c>
      <c r="R263" s="5">
        <f t="shared" ca="1" si="64"/>
        <v>3.7524922614928713E-3</v>
      </c>
    </row>
    <row r="264" spans="1:18">
      <c r="A264" s="50"/>
      <c r="B264" s="50"/>
      <c r="C264" s="50"/>
      <c r="D264" s="51">
        <f t="shared" si="50"/>
        <v>0</v>
      </c>
      <c r="E264" s="51">
        <f t="shared" si="51"/>
        <v>0</v>
      </c>
      <c r="F264" s="52">
        <f t="shared" si="52"/>
        <v>0</v>
      </c>
      <c r="G264" s="52">
        <f t="shared" si="53"/>
        <v>0</v>
      </c>
      <c r="H264" s="52">
        <f t="shared" si="54"/>
        <v>0</v>
      </c>
      <c r="I264" s="52">
        <f t="shared" si="55"/>
        <v>0</v>
      </c>
      <c r="J264" s="52">
        <f t="shared" si="56"/>
        <v>0</v>
      </c>
      <c r="K264" s="52">
        <f t="shared" si="57"/>
        <v>0</v>
      </c>
      <c r="L264" s="52">
        <f t="shared" si="58"/>
        <v>0</v>
      </c>
      <c r="M264" s="52">
        <f t="shared" ca="1" si="59"/>
        <v>-3.7524922614928713E-3</v>
      </c>
      <c r="N264" s="52">
        <f t="shared" ca="1" si="60"/>
        <v>0</v>
      </c>
      <c r="O264" s="12">
        <f t="shared" ca="1" si="61"/>
        <v>0</v>
      </c>
      <c r="P264" s="52">
        <f t="shared" ca="1" si="62"/>
        <v>0</v>
      </c>
      <c r="Q264" s="52">
        <f t="shared" ca="1" si="63"/>
        <v>0</v>
      </c>
      <c r="R264" s="5">
        <f t="shared" ca="1" si="64"/>
        <v>3.7524922614928713E-3</v>
      </c>
    </row>
    <row r="265" spans="1:18">
      <c r="A265" s="50"/>
      <c r="B265" s="50"/>
      <c r="C265" s="50"/>
      <c r="D265" s="51">
        <f t="shared" si="50"/>
        <v>0</v>
      </c>
      <c r="E265" s="51">
        <f t="shared" si="51"/>
        <v>0</v>
      </c>
      <c r="F265" s="52">
        <f t="shared" si="52"/>
        <v>0</v>
      </c>
      <c r="G265" s="52">
        <f t="shared" si="53"/>
        <v>0</v>
      </c>
      <c r="H265" s="52">
        <f t="shared" si="54"/>
        <v>0</v>
      </c>
      <c r="I265" s="52">
        <f t="shared" si="55"/>
        <v>0</v>
      </c>
      <c r="J265" s="52">
        <f t="shared" si="56"/>
        <v>0</v>
      </c>
      <c r="K265" s="52">
        <f t="shared" si="57"/>
        <v>0</v>
      </c>
      <c r="L265" s="52">
        <f t="shared" si="58"/>
        <v>0</v>
      </c>
      <c r="M265" s="52">
        <f t="shared" ca="1" si="59"/>
        <v>-3.7524922614928713E-3</v>
      </c>
      <c r="N265" s="52">
        <f t="shared" ca="1" si="60"/>
        <v>0</v>
      </c>
      <c r="O265" s="12">
        <f t="shared" ca="1" si="61"/>
        <v>0</v>
      </c>
      <c r="P265" s="52">
        <f t="shared" ca="1" si="62"/>
        <v>0</v>
      </c>
      <c r="Q265" s="52">
        <f t="shared" ca="1" si="63"/>
        <v>0</v>
      </c>
      <c r="R265" s="5">
        <f t="shared" ca="1" si="64"/>
        <v>3.7524922614928713E-3</v>
      </c>
    </row>
    <row r="266" spans="1:18">
      <c r="A266" s="50"/>
      <c r="B266" s="50"/>
      <c r="C266" s="50"/>
      <c r="D266" s="51">
        <f t="shared" si="50"/>
        <v>0</v>
      </c>
      <c r="E266" s="51">
        <f t="shared" si="51"/>
        <v>0</v>
      </c>
      <c r="F266" s="52">
        <f t="shared" si="52"/>
        <v>0</v>
      </c>
      <c r="G266" s="52">
        <f t="shared" si="53"/>
        <v>0</v>
      </c>
      <c r="H266" s="52">
        <f t="shared" si="54"/>
        <v>0</v>
      </c>
      <c r="I266" s="52">
        <f t="shared" si="55"/>
        <v>0</v>
      </c>
      <c r="J266" s="52">
        <f t="shared" si="56"/>
        <v>0</v>
      </c>
      <c r="K266" s="52">
        <f t="shared" si="57"/>
        <v>0</v>
      </c>
      <c r="L266" s="52">
        <f t="shared" si="58"/>
        <v>0</v>
      </c>
      <c r="M266" s="52">
        <f t="shared" ca="1" si="59"/>
        <v>-3.7524922614928713E-3</v>
      </c>
      <c r="N266" s="52">
        <f t="shared" ca="1" si="60"/>
        <v>0</v>
      </c>
      <c r="O266" s="12">
        <f t="shared" ca="1" si="61"/>
        <v>0</v>
      </c>
      <c r="P266" s="52">
        <f t="shared" ca="1" si="62"/>
        <v>0</v>
      </c>
      <c r="Q266" s="52">
        <f t="shared" ca="1" si="63"/>
        <v>0</v>
      </c>
      <c r="R266" s="5">
        <f t="shared" ca="1" si="64"/>
        <v>3.7524922614928713E-3</v>
      </c>
    </row>
    <row r="267" spans="1:18">
      <c r="A267" s="50"/>
      <c r="B267" s="50"/>
      <c r="C267" s="50"/>
      <c r="D267" s="51">
        <f t="shared" si="50"/>
        <v>0</v>
      </c>
      <c r="E267" s="51">
        <f t="shared" si="51"/>
        <v>0</v>
      </c>
      <c r="F267" s="52">
        <f t="shared" si="52"/>
        <v>0</v>
      </c>
      <c r="G267" s="52">
        <f t="shared" si="53"/>
        <v>0</v>
      </c>
      <c r="H267" s="52">
        <f t="shared" si="54"/>
        <v>0</v>
      </c>
      <c r="I267" s="52">
        <f t="shared" si="55"/>
        <v>0</v>
      </c>
      <c r="J267" s="52">
        <f t="shared" si="56"/>
        <v>0</v>
      </c>
      <c r="K267" s="52">
        <f t="shared" si="57"/>
        <v>0</v>
      </c>
      <c r="L267" s="52">
        <f t="shared" si="58"/>
        <v>0</v>
      </c>
      <c r="M267" s="52">
        <f t="shared" ca="1" si="59"/>
        <v>-3.7524922614928713E-3</v>
      </c>
      <c r="N267" s="52">
        <f t="shared" ca="1" si="60"/>
        <v>0</v>
      </c>
      <c r="O267" s="12">
        <f t="shared" ca="1" si="61"/>
        <v>0</v>
      </c>
      <c r="P267" s="52">
        <f t="shared" ca="1" si="62"/>
        <v>0</v>
      </c>
      <c r="Q267" s="52">
        <f t="shared" ca="1" si="63"/>
        <v>0</v>
      </c>
      <c r="R267" s="5">
        <f t="shared" ca="1" si="64"/>
        <v>3.7524922614928713E-3</v>
      </c>
    </row>
    <row r="268" spans="1:18">
      <c r="A268" s="50"/>
      <c r="B268" s="50"/>
      <c r="C268" s="50"/>
      <c r="D268" s="51">
        <f t="shared" si="50"/>
        <v>0</v>
      </c>
      <c r="E268" s="51">
        <f t="shared" si="51"/>
        <v>0</v>
      </c>
      <c r="F268" s="52">
        <f t="shared" si="52"/>
        <v>0</v>
      </c>
      <c r="G268" s="52">
        <f t="shared" si="53"/>
        <v>0</v>
      </c>
      <c r="H268" s="52">
        <f t="shared" si="54"/>
        <v>0</v>
      </c>
      <c r="I268" s="52">
        <f t="shared" si="55"/>
        <v>0</v>
      </c>
      <c r="J268" s="52">
        <f t="shared" si="56"/>
        <v>0</v>
      </c>
      <c r="K268" s="52">
        <f t="shared" si="57"/>
        <v>0</v>
      </c>
      <c r="L268" s="52">
        <f t="shared" si="58"/>
        <v>0</v>
      </c>
      <c r="M268" s="52">
        <f t="shared" ca="1" si="59"/>
        <v>-3.7524922614928713E-3</v>
      </c>
      <c r="N268" s="52">
        <f t="shared" ca="1" si="60"/>
        <v>0</v>
      </c>
      <c r="O268" s="12">
        <f t="shared" ca="1" si="61"/>
        <v>0</v>
      </c>
      <c r="P268" s="52">
        <f t="shared" ca="1" si="62"/>
        <v>0</v>
      </c>
      <c r="Q268" s="52">
        <f t="shared" ca="1" si="63"/>
        <v>0</v>
      </c>
      <c r="R268" s="5">
        <f t="shared" ca="1" si="64"/>
        <v>3.7524922614928713E-3</v>
      </c>
    </row>
    <row r="269" spans="1:18">
      <c r="A269" s="50"/>
      <c r="B269" s="50"/>
      <c r="C269" s="50"/>
      <c r="D269" s="51">
        <f t="shared" si="50"/>
        <v>0</v>
      </c>
      <c r="E269" s="51">
        <f t="shared" si="51"/>
        <v>0</v>
      </c>
      <c r="F269" s="52">
        <f t="shared" si="52"/>
        <v>0</v>
      </c>
      <c r="G269" s="52">
        <f t="shared" si="53"/>
        <v>0</v>
      </c>
      <c r="H269" s="52">
        <f t="shared" si="54"/>
        <v>0</v>
      </c>
      <c r="I269" s="52">
        <f t="shared" si="55"/>
        <v>0</v>
      </c>
      <c r="J269" s="52">
        <f t="shared" si="56"/>
        <v>0</v>
      </c>
      <c r="K269" s="52">
        <f t="shared" si="57"/>
        <v>0</v>
      </c>
      <c r="L269" s="52">
        <f t="shared" si="58"/>
        <v>0</v>
      </c>
      <c r="M269" s="52">
        <f t="shared" ca="1" si="59"/>
        <v>-3.7524922614928713E-3</v>
      </c>
      <c r="N269" s="52">
        <f t="shared" ca="1" si="60"/>
        <v>0</v>
      </c>
      <c r="O269" s="12">
        <f t="shared" ca="1" si="61"/>
        <v>0</v>
      </c>
      <c r="P269" s="52">
        <f t="shared" ca="1" si="62"/>
        <v>0</v>
      </c>
      <c r="Q269" s="52">
        <f t="shared" ca="1" si="63"/>
        <v>0</v>
      </c>
      <c r="R269" s="5">
        <f t="shared" ca="1" si="64"/>
        <v>3.7524922614928713E-3</v>
      </c>
    </row>
    <row r="270" spans="1:18">
      <c r="A270" s="50"/>
      <c r="B270" s="50"/>
      <c r="C270" s="50"/>
      <c r="D270" s="51">
        <f t="shared" si="50"/>
        <v>0</v>
      </c>
      <c r="E270" s="51">
        <f t="shared" si="51"/>
        <v>0</v>
      </c>
      <c r="F270" s="52">
        <f t="shared" si="52"/>
        <v>0</v>
      </c>
      <c r="G270" s="52">
        <f t="shared" si="53"/>
        <v>0</v>
      </c>
      <c r="H270" s="52">
        <f t="shared" si="54"/>
        <v>0</v>
      </c>
      <c r="I270" s="52">
        <f t="shared" si="55"/>
        <v>0</v>
      </c>
      <c r="J270" s="52">
        <f t="shared" si="56"/>
        <v>0</v>
      </c>
      <c r="K270" s="52">
        <f t="shared" si="57"/>
        <v>0</v>
      </c>
      <c r="L270" s="52">
        <f t="shared" si="58"/>
        <v>0</v>
      </c>
      <c r="M270" s="52">
        <f t="shared" ca="1" si="59"/>
        <v>-3.7524922614928713E-3</v>
      </c>
      <c r="N270" s="52">
        <f t="shared" ca="1" si="60"/>
        <v>0</v>
      </c>
      <c r="O270" s="12">
        <f t="shared" ca="1" si="61"/>
        <v>0</v>
      </c>
      <c r="P270" s="52">
        <f t="shared" ca="1" si="62"/>
        <v>0</v>
      </c>
      <c r="Q270" s="52">
        <f t="shared" ca="1" si="63"/>
        <v>0</v>
      </c>
      <c r="R270" s="5">
        <f t="shared" ca="1" si="64"/>
        <v>3.7524922614928713E-3</v>
      </c>
    </row>
    <row r="271" spans="1:18">
      <c r="A271" s="50"/>
      <c r="B271" s="50"/>
      <c r="C271" s="50"/>
      <c r="D271" s="51">
        <f t="shared" si="50"/>
        <v>0</v>
      </c>
      <c r="E271" s="51">
        <f t="shared" si="51"/>
        <v>0</v>
      </c>
      <c r="F271" s="52">
        <f t="shared" si="52"/>
        <v>0</v>
      </c>
      <c r="G271" s="52">
        <f t="shared" si="53"/>
        <v>0</v>
      </c>
      <c r="H271" s="52">
        <f t="shared" si="54"/>
        <v>0</v>
      </c>
      <c r="I271" s="52">
        <f t="shared" si="55"/>
        <v>0</v>
      </c>
      <c r="J271" s="52">
        <f t="shared" si="56"/>
        <v>0</v>
      </c>
      <c r="K271" s="52">
        <f t="shared" si="57"/>
        <v>0</v>
      </c>
      <c r="L271" s="52">
        <f t="shared" si="58"/>
        <v>0</v>
      </c>
      <c r="M271" s="52">
        <f t="shared" ca="1" si="59"/>
        <v>-3.7524922614928713E-3</v>
      </c>
      <c r="N271" s="52">
        <f t="shared" ca="1" si="60"/>
        <v>0</v>
      </c>
      <c r="O271" s="12">
        <f t="shared" ca="1" si="61"/>
        <v>0</v>
      </c>
      <c r="P271" s="52">
        <f t="shared" ca="1" si="62"/>
        <v>0</v>
      </c>
      <c r="Q271" s="52">
        <f t="shared" ca="1" si="63"/>
        <v>0</v>
      </c>
      <c r="R271" s="5">
        <f t="shared" ca="1" si="64"/>
        <v>3.7524922614928713E-3</v>
      </c>
    </row>
    <row r="272" spans="1:18">
      <c r="A272" s="50"/>
      <c r="B272" s="50"/>
      <c r="C272" s="50"/>
      <c r="D272" s="51">
        <f t="shared" si="50"/>
        <v>0</v>
      </c>
      <c r="E272" s="51">
        <f t="shared" si="51"/>
        <v>0</v>
      </c>
      <c r="F272" s="52">
        <f t="shared" si="52"/>
        <v>0</v>
      </c>
      <c r="G272" s="52">
        <f t="shared" si="53"/>
        <v>0</v>
      </c>
      <c r="H272" s="52">
        <f t="shared" si="54"/>
        <v>0</v>
      </c>
      <c r="I272" s="52">
        <f t="shared" si="55"/>
        <v>0</v>
      </c>
      <c r="J272" s="52">
        <f t="shared" si="56"/>
        <v>0</v>
      </c>
      <c r="K272" s="52">
        <f t="shared" si="57"/>
        <v>0</v>
      </c>
      <c r="L272" s="52">
        <f t="shared" si="58"/>
        <v>0</v>
      </c>
      <c r="M272" s="52">
        <f t="shared" ca="1" si="59"/>
        <v>-3.7524922614928713E-3</v>
      </c>
      <c r="N272" s="52">
        <f t="shared" ca="1" si="60"/>
        <v>0</v>
      </c>
      <c r="O272" s="12">
        <f t="shared" ca="1" si="61"/>
        <v>0</v>
      </c>
      <c r="P272" s="52">
        <f t="shared" ca="1" si="62"/>
        <v>0</v>
      </c>
      <c r="Q272" s="52">
        <f t="shared" ca="1" si="63"/>
        <v>0</v>
      </c>
      <c r="R272" s="5">
        <f t="shared" ca="1" si="64"/>
        <v>3.7524922614928713E-3</v>
      </c>
    </row>
    <row r="273" spans="1:18">
      <c r="A273" s="50"/>
      <c r="B273" s="50"/>
      <c r="C273" s="50"/>
      <c r="D273" s="51">
        <f t="shared" si="50"/>
        <v>0</v>
      </c>
      <c r="E273" s="51">
        <f t="shared" si="51"/>
        <v>0</v>
      </c>
      <c r="F273" s="52">
        <f t="shared" si="52"/>
        <v>0</v>
      </c>
      <c r="G273" s="52">
        <f t="shared" si="53"/>
        <v>0</v>
      </c>
      <c r="H273" s="52">
        <f t="shared" si="54"/>
        <v>0</v>
      </c>
      <c r="I273" s="52">
        <f t="shared" si="55"/>
        <v>0</v>
      </c>
      <c r="J273" s="52">
        <f t="shared" si="56"/>
        <v>0</v>
      </c>
      <c r="K273" s="52">
        <f t="shared" si="57"/>
        <v>0</v>
      </c>
      <c r="L273" s="52">
        <f t="shared" si="58"/>
        <v>0</v>
      </c>
      <c r="M273" s="52">
        <f t="shared" ca="1" si="59"/>
        <v>-3.7524922614928713E-3</v>
      </c>
      <c r="N273" s="52">
        <f t="shared" ca="1" si="60"/>
        <v>0</v>
      </c>
      <c r="O273" s="12">
        <f t="shared" ca="1" si="61"/>
        <v>0</v>
      </c>
      <c r="P273" s="52">
        <f t="shared" ca="1" si="62"/>
        <v>0</v>
      </c>
      <c r="Q273" s="52">
        <f t="shared" ca="1" si="63"/>
        <v>0</v>
      </c>
      <c r="R273" s="5">
        <f t="shared" ca="1" si="64"/>
        <v>3.7524922614928713E-3</v>
      </c>
    </row>
    <row r="274" spans="1:18">
      <c r="A274" s="50"/>
      <c r="B274" s="50"/>
      <c r="C274" s="50"/>
      <c r="D274" s="51">
        <f t="shared" si="50"/>
        <v>0</v>
      </c>
      <c r="E274" s="51">
        <f t="shared" si="51"/>
        <v>0</v>
      </c>
      <c r="F274" s="52">
        <f t="shared" si="52"/>
        <v>0</v>
      </c>
      <c r="G274" s="52">
        <f t="shared" si="53"/>
        <v>0</v>
      </c>
      <c r="H274" s="52">
        <f t="shared" si="54"/>
        <v>0</v>
      </c>
      <c r="I274" s="52">
        <f t="shared" si="55"/>
        <v>0</v>
      </c>
      <c r="J274" s="52">
        <f t="shared" si="56"/>
        <v>0</v>
      </c>
      <c r="K274" s="52">
        <f t="shared" si="57"/>
        <v>0</v>
      </c>
      <c r="L274" s="52">
        <f t="shared" si="58"/>
        <v>0</v>
      </c>
      <c r="M274" s="52">
        <f t="shared" ca="1" si="59"/>
        <v>-3.7524922614928713E-3</v>
      </c>
      <c r="N274" s="52">
        <f t="shared" ca="1" si="60"/>
        <v>0</v>
      </c>
      <c r="O274" s="12">
        <f t="shared" ca="1" si="61"/>
        <v>0</v>
      </c>
      <c r="P274" s="52">
        <f t="shared" ca="1" si="62"/>
        <v>0</v>
      </c>
      <c r="Q274" s="52">
        <f t="shared" ca="1" si="63"/>
        <v>0</v>
      </c>
      <c r="R274" s="5">
        <f t="shared" ca="1" si="64"/>
        <v>3.7524922614928713E-3</v>
      </c>
    </row>
    <row r="275" spans="1:18">
      <c r="A275" s="50"/>
      <c r="B275" s="50"/>
      <c r="C275" s="50"/>
      <c r="D275" s="51">
        <f t="shared" si="50"/>
        <v>0</v>
      </c>
      <c r="E275" s="51">
        <f t="shared" si="51"/>
        <v>0</v>
      </c>
      <c r="F275" s="52">
        <f t="shared" si="52"/>
        <v>0</v>
      </c>
      <c r="G275" s="52">
        <f t="shared" si="53"/>
        <v>0</v>
      </c>
      <c r="H275" s="52">
        <f t="shared" si="54"/>
        <v>0</v>
      </c>
      <c r="I275" s="52">
        <f t="shared" si="55"/>
        <v>0</v>
      </c>
      <c r="J275" s="52">
        <f t="shared" si="56"/>
        <v>0</v>
      </c>
      <c r="K275" s="52">
        <f t="shared" si="57"/>
        <v>0</v>
      </c>
      <c r="L275" s="52">
        <f t="shared" si="58"/>
        <v>0</v>
      </c>
      <c r="M275" s="52">
        <f t="shared" ca="1" si="59"/>
        <v>-3.7524922614928713E-3</v>
      </c>
      <c r="N275" s="52">
        <f t="shared" ca="1" si="60"/>
        <v>0</v>
      </c>
      <c r="O275" s="12">
        <f t="shared" ca="1" si="61"/>
        <v>0</v>
      </c>
      <c r="P275" s="52">
        <f t="shared" ca="1" si="62"/>
        <v>0</v>
      </c>
      <c r="Q275" s="52">
        <f t="shared" ca="1" si="63"/>
        <v>0</v>
      </c>
      <c r="R275" s="5">
        <f t="shared" ca="1" si="64"/>
        <v>3.7524922614928713E-3</v>
      </c>
    </row>
    <row r="276" spans="1:18">
      <c r="A276" s="50"/>
      <c r="B276" s="50"/>
      <c r="C276" s="50"/>
      <c r="D276" s="51">
        <f t="shared" si="50"/>
        <v>0</v>
      </c>
      <c r="E276" s="51">
        <f t="shared" si="51"/>
        <v>0</v>
      </c>
      <c r="F276" s="52">
        <f t="shared" si="52"/>
        <v>0</v>
      </c>
      <c r="G276" s="52">
        <f t="shared" si="53"/>
        <v>0</v>
      </c>
      <c r="H276" s="52">
        <f t="shared" si="54"/>
        <v>0</v>
      </c>
      <c r="I276" s="52">
        <f t="shared" si="55"/>
        <v>0</v>
      </c>
      <c r="J276" s="52">
        <f t="shared" si="56"/>
        <v>0</v>
      </c>
      <c r="K276" s="52">
        <f t="shared" si="57"/>
        <v>0</v>
      </c>
      <c r="L276" s="52">
        <f t="shared" si="58"/>
        <v>0</v>
      </c>
      <c r="M276" s="52">
        <f t="shared" ca="1" si="59"/>
        <v>-3.7524922614928713E-3</v>
      </c>
      <c r="N276" s="52">
        <f t="shared" ca="1" si="60"/>
        <v>0</v>
      </c>
      <c r="O276" s="12">
        <f t="shared" ca="1" si="61"/>
        <v>0</v>
      </c>
      <c r="P276" s="52">
        <f t="shared" ca="1" si="62"/>
        <v>0</v>
      </c>
      <c r="Q276" s="52">
        <f t="shared" ca="1" si="63"/>
        <v>0</v>
      </c>
      <c r="R276" s="5">
        <f t="shared" ca="1" si="64"/>
        <v>3.7524922614928713E-3</v>
      </c>
    </row>
    <row r="277" spans="1:18">
      <c r="A277" s="50"/>
      <c r="B277" s="50"/>
      <c r="C277" s="50"/>
      <c r="D277" s="51">
        <f t="shared" ref="D277:D339" si="65">A277/A$18</f>
        <v>0</v>
      </c>
      <c r="E277" s="51">
        <f t="shared" ref="E277:E339" si="66">B277/B$18</f>
        <v>0</v>
      </c>
      <c r="F277" s="52">
        <f t="shared" ref="F277:F339" si="67">$C277*D277</f>
        <v>0</v>
      </c>
      <c r="G277" s="52">
        <f t="shared" ref="G277:G339" si="68">$C277*E277</f>
        <v>0</v>
      </c>
      <c r="H277" s="52">
        <f t="shared" ref="H277:H339" si="69">C277*D277*D277</f>
        <v>0</v>
      </c>
      <c r="I277" s="52">
        <f t="shared" ref="I277:I339" si="70">C277*D277*D277*D277</f>
        <v>0</v>
      </c>
      <c r="J277" s="52">
        <f t="shared" ref="J277:J339" si="71">C277*D277*D277*D277*D277</f>
        <v>0</v>
      </c>
      <c r="K277" s="52">
        <f t="shared" ref="K277:K339" si="72">C277*E277*D277</f>
        <v>0</v>
      </c>
      <c r="L277" s="52">
        <f t="shared" ref="L277:L339" si="73">C277*E277*D277*D277</f>
        <v>0</v>
      </c>
      <c r="M277" s="52">
        <f t="shared" ref="M277:M339" ca="1" si="74">+E$4+E$5*D277+E$6*D277^2</f>
        <v>-3.7524922614928713E-3</v>
      </c>
      <c r="N277" s="52">
        <f t="shared" ref="N277:N339" ca="1" si="75">C277*(M277-E277)^2</f>
        <v>0</v>
      </c>
      <c r="O277" s="12">
        <f t="shared" ref="O277:O339" ca="1" si="76">(C277*O$1-O$2*F277+O$3*H277)^2</f>
        <v>0</v>
      </c>
      <c r="P277" s="52">
        <f t="shared" ref="P277:P339" ca="1" si="77">(-C277*O$2+O$4*F277-O$5*H277)^2</f>
        <v>0</v>
      </c>
      <c r="Q277" s="52">
        <f t="shared" ref="Q277:Q339" ca="1" si="78">+(C277*O$3-F277*O$5+H277*O$6)^2</f>
        <v>0</v>
      </c>
      <c r="R277" s="5">
        <f t="shared" ref="R277:R339" ca="1" si="79">+E277-M277</f>
        <v>3.7524922614928713E-3</v>
      </c>
    </row>
    <row r="278" spans="1:18">
      <c r="A278" s="50"/>
      <c r="B278" s="50"/>
      <c r="C278" s="50"/>
      <c r="D278" s="51">
        <f t="shared" si="65"/>
        <v>0</v>
      </c>
      <c r="E278" s="51">
        <f t="shared" si="66"/>
        <v>0</v>
      </c>
      <c r="F278" s="52">
        <f t="shared" si="67"/>
        <v>0</v>
      </c>
      <c r="G278" s="52">
        <f t="shared" si="68"/>
        <v>0</v>
      </c>
      <c r="H278" s="52">
        <f t="shared" si="69"/>
        <v>0</v>
      </c>
      <c r="I278" s="52">
        <f t="shared" si="70"/>
        <v>0</v>
      </c>
      <c r="J278" s="52">
        <f t="shared" si="71"/>
        <v>0</v>
      </c>
      <c r="K278" s="52">
        <f t="shared" si="72"/>
        <v>0</v>
      </c>
      <c r="L278" s="52">
        <f t="shared" si="73"/>
        <v>0</v>
      </c>
      <c r="M278" s="52">
        <f t="shared" ca="1" si="74"/>
        <v>-3.7524922614928713E-3</v>
      </c>
      <c r="N278" s="52">
        <f t="shared" ca="1" si="75"/>
        <v>0</v>
      </c>
      <c r="O278" s="12">
        <f t="shared" ca="1" si="76"/>
        <v>0</v>
      </c>
      <c r="P278" s="52">
        <f t="shared" ca="1" si="77"/>
        <v>0</v>
      </c>
      <c r="Q278" s="52">
        <f t="shared" ca="1" si="78"/>
        <v>0</v>
      </c>
      <c r="R278" s="5">
        <f t="shared" ca="1" si="79"/>
        <v>3.7524922614928713E-3</v>
      </c>
    </row>
    <row r="279" spans="1:18">
      <c r="A279" s="50"/>
      <c r="B279" s="50"/>
      <c r="C279" s="50"/>
      <c r="D279" s="51">
        <f t="shared" si="65"/>
        <v>0</v>
      </c>
      <c r="E279" s="51">
        <f t="shared" si="66"/>
        <v>0</v>
      </c>
      <c r="F279" s="52">
        <f t="shared" si="67"/>
        <v>0</v>
      </c>
      <c r="G279" s="52">
        <f t="shared" si="68"/>
        <v>0</v>
      </c>
      <c r="H279" s="52">
        <f t="shared" si="69"/>
        <v>0</v>
      </c>
      <c r="I279" s="52">
        <f t="shared" si="70"/>
        <v>0</v>
      </c>
      <c r="J279" s="52">
        <f t="shared" si="71"/>
        <v>0</v>
      </c>
      <c r="K279" s="52">
        <f t="shared" si="72"/>
        <v>0</v>
      </c>
      <c r="L279" s="52">
        <f t="shared" si="73"/>
        <v>0</v>
      </c>
      <c r="M279" s="52">
        <f t="shared" ca="1" si="74"/>
        <v>-3.7524922614928713E-3</v>
      </c>
      <c r="N279" s="52">
        <f t="shared" ca="1" si="75"/>
        <v>0</v>
      </c>
      <c r="O279" s="12">
        <f t="shared" ca="1" si="76"/>
        <v>0</v>
      </c>
      <c r="P279" s="52">
        <f t="shared" ca="1" si="77"/>
        <v>0</v>
      </c>
      <c r="Q279" s="52">
        <f t="shared" ca="1" si="78"/>
        <v>0</v>
      </c>
      <c r="R279" s="5">
        <f t="shared" ca="1" si="79"/>
        <v>3.7524922614928713E-3</v>
      </c>
    </row>
    <row r="280" spans="1:18">
      <c r="A280" s="50"/>
      <c r="B280" s="50"/>
      <c r="C280" s="50"/>
      <c r="D280" s="51">
        <f t="shared" si="65"/>
        <v>0</v>
      </c>
      <c r="E280" s="51">
        <f t="shared" si="66"/>
        <v>0</v>
      </c>
      <c r="F280" s="52">
        <f t="shared" si="67"/>
        <v>0</v>
      </c>
      <c r="G280" s="52">
        <f t="shared" si="68"/>
        <v>0</v>
      </c>
      <c r="H280" s="52">
        <f t="shared" si="69"/>
        <v>0</v>
      </c>
      <c r="I280" s="52">
        <f t="shared" si="70"/>
        <v>0</v>
      </c>
      <c r="J280" s="52">
        <f t="shared" si="71"/>
        <v>0</v>
      </c>
      <c r="K280" s="52">
        <f t="shared" si="72"/>
        <v>0</v>
      </c>
      <c r="L280" s="52">
        <f t="shared" si="73"/>
        <v>0</v>
      </c>
      <c r="M280" s="52">
        <f t="shared" ca="1" si="74"/>
        <v>-3.7524922614928713E-3</v>
      </c>
      <c r="N280" s="52">
        <f t="shared" ca="1" si="75"/>
        <v>0</v>
      </c>
      <c r="O280" s="12">
        <f t="shared" ca="1" si="76"/>
        <v>0</v>
      </c>
      <c r="P280" s="52">
        <f t="shared" ca="1" si="77"/>
        <v>0</v>
      </c>
      <c r="Q280" s="52">
        <f t="shared" ca="1" si="78"/>
        <v>0</v>
      </c>
      <c r="R280" s="5">
        <f t="shared" ca="1" si="79"/>
        <v>3.7524922614928713E-3</v>
      </c>
    </row>
    <row r="281" spans="1:18">
      <c r="A281" s="50"/>
      <c r="B281" s="50"/>
      <c r="C281" s="50"/>
      <c r="D281" s="51">
        <f t="shared" si="65"/>
        <v>0</v>
      </c>
      <c r="E281" s="51">
        <f t="shared" si="66"/>
        <v>0</v>
      </c>
      <c r="F281" s="52">
        <f t="shared" si="67"/>
        <v>0</v>
      </c>
      <c r="G281" s="52">
        <f t="shared" si="68"/>
        <v>0</v>
      </c>
      <c r="H281" s="52">
        <f t="shared" si="69"/>
        <v>0</v>
      </c>
      <c r="I281" s="52">
        <f t="shared" si="70"/>
        <v>0</v>
      </c>
      <c r="J281" s="52">
        <f t="shared" si="71"/>
        <v>0</v>
      </c>
      <c r="K281" s="52">
        <f t="shared" si="72"/>
        <v>0</v>
      </c>
      <c r="L281" s="52">
        <f t="shared" si="73"/>
        <v>0</v>
      </c>
      <c r="M281" s="52">
        <f t="shared" ca="1" si="74"/>
        <v>-3.7524922614928713E-3</v>
      </c>
      <c r="N281" s="52">
        <f t="shared" ca="1" si="75"/>
        <v>0</v>
      </c>
      <c r="O281" s="12">
        <f t="shared" ca="1" si="76"/>
        <v>0</v>
      </c>
      <c r="P281" s="52">
        <f t="shared" ca="1" si="77"/>
        <v>0</v>
      </c>
      <c r="Q281" s="52">
        <f t="shared" ca="1" si="78"/>
        <v>0</v>
      </c>
      <c r="R281" s="5">
        <f t="shared" ca="1" si="79"/>
        <v>3.7524922614928713E-3</v>
      </c>
    </row>
    <row r="282" spans="1:18">
      <c r="A282" s="50"/>
      <c r="B282" s="50"/>
      <c r="C282" s="50"/>
      <c r="D282" s="51">
        <f t="shared" si="65"/>
        <v>0</v>
      </c>
      <c r="E282" s="51">
        <f t="shared" si="66"/>
        <v>0</v>
      </c>
      <c r="F282" s="52">
        <f t="shared" si="67"/>
        <v>0</v>
      </c>
      <c r="G282" s="52">
        <f t="shared" si="68"/>
        <v>0</v>
      </c>
      <c r="H282" s="52">
        <f t="shared" si="69"/>
        <v>0</v>
      </c>
      <c r="I282" s="52">
        <f t="shared" si="70"/>
        <v>0</v>
      </c>
      <c r="J282" s="52">
        <f t="shared" si="71"/>
        <v>0</v>
      </c>
      <c r="K282" s="52">
        <f t="shared" si="72"/>
        <v>0</v>
      </c>
      <c r="L282" s="52">
        <f t="shared" si="73"/>
        <v>0</v>
      </c>
      <c r="M282" s="52">
        <f t="shared" ca="1" si="74"/>
        <v>-3.7524922614928713E-3</v>
      </c>
      <c r="N282" s="52">
        <f t="shared" ca="1" si="75"/>
        <v>0</v>
      </c>
      <c r="O282" s="12">
        <f t="shared" ca="1" si="76"/>
        <v>0</v>
      </c>
      <c r="P282" s="52">
        <f t="shared" ca="1" si="77"/>
        <v>0</v>
      </c>
      <c r="Q282" s="52">
        <f t="shared" ca="1" si="78"/>
        <v>0</v>
      </c>
      <c r="R282" s="5">
        <f t="shared" ca="1" si="79"/>
        <v>3.7524922614928713E-3</v>
      </c>
    </row>
    <row r="283" spans="1:18">
      <c r="A283" s="50"/>
      <c r="B283" s="50"/>
      <c r="C283" s="50"/>
      <c r="D283" s="51">
        <f t="shared" si="65"/>
        <v>0</v>
      </c>
      <c r="E283" s="51">
        <f t="shared" si="66"/>
        <v>0</v>
      </c>
      <c r="F283" s="52">
        <f t="shared" si="67"/>
        <v>0</v>
      </c>
      <c r="G283" s="52">
        <f t="shared" si="68"/>
        <v>0</v>
      </c>
      <c r="H283" s="52">
        <f t="shared" si="69"/>
        <v>0</v>
      </c>
      <c r="I283" s="52">
        <f t="shared" si="70"/>
        <v>0</v>
      </c>
      <c r="J283" s="52">
        <f t="shared" si="71"/>
        <v>0</v>
      </c>
      <c r="K283" s="52">
        <f t="shared" si="72"/>
        <v>0</v>
      </c>
      <c r="L283" s="52">
        <f t="shared" si="73"/>
        <v>0</v>
      </c>
      <c r="M283" s="52">
        <f t="shared" ca="1" si="74"/>
        <v>-3.7524922614928713E-3</v>
      </c>
      <c r="N283" s="52">
        <f t="shared" ca="1" si="75"/>
        <v>0</v>
      </c>
      <c r="O283" s="12">
        <f t="shared" ca="1" si="76"/>
        <v>0</v>
      </c>
      <c r="P283" s="52">
        <f t="shared" ca="1" si="77"/>
        <v>0</v>
      </c>
      <c r="Q283" s="52">
        <f t="shared" ca="1" si="78"/>
        <v>0</v>
      </c>
      <c r="R283" s="5">
        <f t="shared" ca="1" si="79"/>
        <v>3.7524922614928713E-3</v>
      </c>
    </row>
    <row r="284" spans="1:18">
      <c r="A284" s="50"/>
      <c r="B284" s="50"/>
      <c r="C284" s="50"/>
      <c r="D284" s="51">
        <f t="shared" si="65"/>
        <v>0</v>
      </c>
      <c r="E284" s="51">
        <f t="shared" si="66"/>
        <v>0</v>
      </c>
      <c r="F284" s="52">
        <f t="shared" si="67"/>
        <v>0</v>
      </c>
      <c r="G284" s="52">
        <f t="shared" si="68"/>
        <v>0</v>
      </c>
      <c r="H284" s="52">
        <f t="shared" si="69"/>
        <v>0</v>
      </c>
      <c r="I284" s="52">
        <f t="shared" si="70"/>
        <v>0</v>
      </c>
      <c r="J284" s="52">
        <f t="shared" si="71"/>
        <v>0</v>
      </c>
      <c r="K284" s="52">
        <f t="shared" si="72"/>
        <v>0</v>
      </c>
      <c r="L284" s="52">
        <f t="shared" si="73"/>
        <v>0</v>
      </c>
      <c r="M284" s="52">
        <f t="shared" ca="1" si="74"/>
        <v>-3.7524922614928713E-3</v>
      </c>
      <c r="N284" s="52">
        <f t="shared" ca="1" si="75"/>
        <v>0</v>
      </c>
      <c r="O284" s="12">
        <f t="shared" ca="1" si="76"/>
        <v>0</v>
      </c>
      <c r="P284" s="52">
        <f t="shared" ca="1" si="77"/>
        <v>0</v>
      </c>
      <c r="Q284" s="52">
        <f t="shared" ca="1" si="78"/>
        <v>0</v>
      </c>
      <c r="R284" s="5">
        <f t="shared" ca="1" si="79"/>
        <v>3.7524922614928713E-3</v>
      </c>
    </row>
    <row r="285" spans="1:18">
      <c r="A285" s="50"/>
      <c r="B285" s="50"/>
      <c r="C285" s="50"/>
      <c r="D285" s="51">
        <f t="shared" si="65"/>
        <v>0</v>
      </c>
      <c r="E285" s="51">
        <f t="shared" si="66"/>
        <v>0</v>
      </c>
      <c r="F285" s="52">
        <f t="shared" si="67"/>
        <v>0</v>
      </c>
      <c r="G285" s="52">
        <f t="shared" si="68"/>
        <v>0</v>
      </c>
      <c r="H285" s="52">
        <f t="shared" si="69"/>
        <v>0</v>
      </c>
      <c r="I285" s="52">
        <f t="shared" si="70"/>
        <v>0</v>
      </c>
      <c r="J285" s="52">
        <f t="shared" si="71"/>
        <v>0</v>
      </c>
      <c r="K285" s="52">
        <f t="shared" si="72"/>
        <v>0</v>
      </c>
      <c r="L285" s="52">
        <f t="shared" si="73"/>
        <v>0</v>
      </c>
      <c r="M285" s="52">
        <f t="shared" ca="1" si="74"/>
        <v>-3.7524922614928713E-3</v>
      </c>
      <c r="N285" s="52">
        <f t="shared" ca="1" si="75"/>
        <v>0</v>
      </c>
      <c r="O285" s="12">
        <f t="shared" ca="1" si="76"/>
        <v>0</v>
      </c>
      <c r="P285" s="52">
        <f t="shared" ca="1" si="77"/>
        <v>0</v>
      </c>
      <c r="Q285" s="52">
        <f t="shared" ca="1" si="78"/>
        <v>0</v>
      </c>
      <c r="R285" s="5">
        <f t="shared" ca="1" si="79"/>
        <v>3.7524922614928713E-3</v>
      </c>
    </row>
    <row r="286" spans="1:18">
      <c r="A286" s="50"/>
      <c r="B286" s="50"/>
      <c r="C286" s="50"/>
      <c r="D286" s="51">
        <f t="shared" si="65"/>
        <v>0</v>
      </c>
      <c r="E286" s="51">
        <f t="shared" si="66"/>
        <v>0</v>
      </c>
      <c r="F286" s="52">
        <f t="shared" si="67"/>
        <v>0</v>
      </c>
      <c r="G286" s="52">
        <f t="shared" si="68"/>
        <v>0</v>
      </c>
      <c r="H286" s="52">
        <f t="shared" si="69"/>
        <v>0</v>
      </c>
      <c r="I286" s="52">
        <f t="shared" si="70"/>
        <v>0</v>
      </c>
      <c r="J286" s="52">
        <f t="shared" si="71"/>
        <v>0</v>
      </c>
      <c r="K286" s="52">
        <f t="shared" si="72"/>
        <v>0</v>
      </c>
      <c r="L286" s="52">
        <f t="shared" si="73"/>
        <v>0</v>
      </c>
      <c r="M286" s="52">
        <f t="shared" ca="1" si="74"/>
        <v>-3.7524922614928713E-3</v>
      </c>
      <c r="N286" s="52">
        <f t="shared" ca="1" si="75"/>
        <v>0</v>
      </c>
      <c r="O286" s="12">
        <f t="shared" ca="1" si="76"/>
        <v>0</v>
      </c>
      <c r="P286" s="52">
        <f t="shared" ca="1" si="77"/>
        <v>0</v>
      </c>
      <c r="Q286" s="52">
        <f t="shared" ca="1" si="78"/>
        <v>0</v>
      </c>
      <c r="R286" s="5">
        <f t="shared" ca="1" si="79"/>
        <v>3.7524922614928713E-3</v>
      </c>
    </row>
    <row r="287" spans="1:18">
      <c r="A287" s="50"/>
      <c r="B287" s="50"/>
      <c r="C287" s="50"/>
      <c r="D287" s="51">
        <f t="shared" si="65"/>
        <v>0</v>
      </c>
      <c r="E287" s="51">
        <f t="shared" si="66"/>
        <v>0</v>
      </c>
      <c r="F287" s="52">
        <f t="shared" si="67"/>
        <v>0</v>
      </c>
      <c r="G287" s="52">
        <f t="shared" si="68"/>
        <v>0</v>
      </c>
      <c r="H287" s="52">
        <f t="shared" si="69"/>
        <v>0</v>
      </c>
      <c r="I287" s="52">
        <f t="shared" si="70"/>
        <v>0</v>
      </c>
      <c r="J287" s="52">
        <f t="shared" si="71"/>
        <v>0</v>
      </c>
      <c r="K287" s="52">
        <f t="shared" si="72"/>
        <v>0</v>
      </c>
      <c r="L287" s="52">
        <f t="shared" si="73"/>
        <v>0</v>
      </c>
      <c r="M287" s="52">
        <f t="shared" ca="1" si="74"/>
        <v>-3.7524922614928713E-3</v>
      </c>
      <c r="N287" s="52">
        <f t="shared" ca="1" si="75"/>
        <v>0</v>
      </c>
      <c r="O287" s="12">
        <f t="shared" ca="1" si="76"/>
        <v>0</v>
      </c>
      <c r="P287" s="52">
        <f t="shared" ca="1" si="77"/>
        <v>0</v>
      </c>
      <c r="Q287" s="52">
        <f t="shared" ca="1" si="78"/>
        <v>0</v>
      </c>
      <c r="R287" s="5">
        <f t="shared" ca="1" si="79"/>
        <v>3.7524922614928713E-3</v>
      </c>
    </row>
    <row r="288" spans="1:18">
      <c r="A288" s="50"/>
      <c r="B288" s="50"/>
      <c r="C288" s="50"/>
      <c r="D288" s="51">
        <f t="shared" si="65"/>
        <v>0</v>
      </c>
      <c r="E288" s="51">
        <f t="shared" si="66"/>
        <v>0</v>
      </c>
      <c r="F288" s="52">
        <f t="shared" si="67"/>
        <v>0</v>
      </c>
      <c r="G288" s="52">
        <f t="shared" si="68"/>
        <v>0</v>
      </c>
      <c r="H288" s="52">
        <f t="shared" si="69"/>
        <v>0</v>
      </c>
      <c r="I288" s="52">
        <f t="shared" si="70"/>
        <v>0</v>
      </c>
      <c r="J288" s="52">
        <f t="shared" si="71"/>
        <v>0</v>
      </c>
      <c r="K288" s="52">
        <f t="shared" si="72"/>
        <v>0</v>
      </c>
      <c r="L288" s="52">
        <f t="shared" si="73"/>
        <v>0</v>
      </c>
      <c r="M288" s="52">
        <f t="shared" ca="1" si="74"/>
        <v>-3.7524922614928713E-3</v>
      </c>
      <c r="N288" s="52">
        <f t="shared" ca="1" si="75"/>
        <v>0</v>
      </c>
      <c r="O288" s="12">
        <f t="shared" ca="1" si="76"/>
        <v>0</v>
      </c>
      <c r="P288" s="52">
        <f t="shared" ca="1" si="77"/>
        <v>0</v>
      </c>
      <c r="Q288" s="52">
        <f t="shared" ca="1" si="78"/>
        <v>0</v>
      </c>
      <c r="R288" s="5">
        <f t="shared" ca="1" si="79"/>
        <v>3.7524922614928713E-3</v>
      </c>
    </row>
    <row r="289" spans="1:18">
      <c r="A289" s="50"/>
      <c r="B289" s="50"/>
      <c r="C289" s="50"/>
      <c r="D289" s="51">
        <f t="shared" si="65"/>
        <v>0</v>
      </c>
      <c r="E289" s="51">
        <f t="shared" si="66"/>
        <v>0</v>
      </c>
      <c r="F289" s="52">
        <f t="shared" si="67"/>
        <v>0</v>
      </c>
      <c r="G289" s="52">
        <f t="shared" si="68"/>
        <v>0</v>
      </c>
      <c r="H289" s="52">
        <f t="shared" si="69"/>
        <v>0</v>
      </c>
      <c r="I289" s="52">
        <f t="shared" si="70"/>
        <v>0</v>
      </c>
      <c r="J289" s="52">
        <f t="shared" si="71"/>
        <v>0</v>
      </c>
      <c r="K289" s="52">
        <f t="shared" si="72"/>
        <v>0</v>
      </c>
      <c r="L289" s="52">
        <f t="shared" si="73"/>
        <v>0</v>
      </c>
      <c r="M289" s="52">
        <f t="shared" ca="1" si="74"/>
        <v>-3.7524922614928713E-3</v>
      </c>
      <c r="N289" s="52">
        <f t="shared" ca="1" si="75"/>
        <v>0</v>
      </c>
      <c r="O289" s="12">
        <f t="shared" ca="1" si="76"/>
        <v>0</v>
      </c>
      <c r="P289" s="52">
        <f t="shared" ca="1" si="77"/>
        <v>0</v>
      </c>
      <c r="Q289" s="52">
        <f t="shared" ca="1" si="78"/>
        <v>0</v>
      </c>
      <c r="R289" s="5">
        <f t="shared" ca="1" si="79"/>
        <v>3.7524922614928713E-3</v>
      </c>
    </row>
    <row r="290" spans="1:18">
      <c r="A290" s="50"/>
      <c r="B290" s="50"/>
      <c r="C290" s="50"/>
      <c r="D290" s="51">
        <f t="shared" si="65"/>
        <v>0</v>
      </c>
      <c r="E290" s="51">
        <f t="shared" si="66"/>
        <v>0</v>
      </c>
      <c r="F290" s="52">
        <f t="shared" si="67"/>
        <v>0</v>
      </c>
      <c r="G290" s="52">
        <f t="shared" si="68"/>
        <v>0</v>
      </c>
      <c r="H290" s="52">
        <f t="shared" si="69"/>
        <v>0</v>
      </c>
      <c r="I290" s="52">
        <f t="shared" si="70"/>
        <v>0</v>
      </c>
      <c r="J290" s="52">
        <f t="shared" si="71"/>
        <v>0</v>
      </c>
      <c r="K290" s="52">
        <f t="shared" si="72"/>
        <v>0</v>
      </c>
      <c r="L290" s="52">
        <f t="shared" si="73"/>
        <v>0</v>
      </c>
      <c r="M290" s="52">
        <f t="shared" ca="1" si="74"/>
        <v>-3.7524922614928713E-3</v>
      </c>
      <c r="N290" s="52">
        <f t="shared" ca="1" si="75"/>
        <v>0</v>
      </c>
      <c r="O290" s="12">
        <f t="shared" ca="1" si="76"/>
        <v>0</v>
      </c>
      <c r="P290" s="52">
        <f t="shared" ca="1" si="77"/>
        <v>0</v>
      </c>
      <c r="Q290" s="52">
        <f t="shared" ca="1" si="78"/>
        <v>0</v>
      </c>
      <c r="R290" s="5">
        <f t="shared" ca="1" si="79"/>
        <v>3.7524922614928713E-3</v>
      </c>
    </row>
    <row r="291" spans="1:18">
      <c r="A291" s="50"/>
      <c r="B291" s="50"/>
      <c r="C291" s="50"/>
      <c r="D291" s="51">
        <f t="shared" si="65"/>
        <v>0</v>
      </c>
      <c r="E291" s="51">
        <f t="shared" si="66"/>
        <v>0</v>
      </c>
      <c r="F291" s="52">
        <f t="shared" si="67"/>
        <v>0</v>
      </c>
      <c r="G291" s="52">
        <f t="shared" si="68"/>
        <v>0</v>
      </c>
      <c r="H291" s="52">
        <f t="shared" si="69"/>
        <v>0</v>
      </c>
      <c r="I291" s="52">
        <f t="shared" si="70"/>
        <v>0</v>
      </c>
      <c r="J291" s="52">
        <f t="shared" si="71"/>
        <v>0</v>
      </c>
      <c r="K291" s="52">
        <f t="shared" si="72"/>
        <v>0</v>
      </c>
      <c r="L291" s="52">
        <f t="shared" si="73"/>
        <v>0</v>
      </c>
      <c r="M291" s="52">
        <f t="shared" ca="1" si="74"/>
        <v>-3.7524922614928713E-3</v>
      </c>
      <c r="N291" s="52">
        <f t="shared" ca="1" si="75"/>
        <v>0</v>
      </c>
      <c r="O291" s="12">
        <f t="shared" ca="1" si="76"/>
        <v>0</v>
      </c>
      <c r="P291" s="52">
        <f t="shared" ca="1" si="77"/>
        <v>0</v>
      </c>
      <c r="Q291" s="52">
        <f t="shared" ca="1" si="78"/>
        <v>0</v>
      </c>
      <c r="R291" s="5">
        <f t="shared" ca="1" si="79"/>
        <v>3.7524922614928713E-3</v>
      </c>
    </row>
    <row r="292" spans="1:18">
      <c r="A292" s="50"/>
      <c r="B292" s="50"/>
      <c r="C292" s="50"/>
      <c r="D292" s="51">
        <f t="shared" si="65"/>
        <v>0</v>
      </c>
      <c r="E292" s="51">
        <f t="shared" si="66"/>
        <v>0</v>
      </c>
      <c r="F292" s="52">
        <f t="shared" si="67"/>
        <v>0</v>
      </c>
      <c r="G292" s="52">
        <f t="shared" si="68"/>
        <v>0</v>
      </c>
      <c r="H292" s="52">
        <f t="shared" si="69"/>
        <v>0</v>
      </c>
      <c r="I292" s="52">
        <f t="shared" si="70"/>
        <v>0</v>
      </c>
      <c r="J292" s="52">
        <f t="shared" si="71"/>
        <v>0</v>
      </c>
      <c r="K292" s="52">
        <f t="shared" si="72"/>
        <v>0</v>
      </c>
      <c r="L292" s="52">
        <f t="shared" si="73"/>
        <v>0</v>
      </c>
      <c r="M292" s="52">
        <f t="shared" ca="1" si="74"/>
        <v>-3.7524922614928713E-3</v>
      </c>
      <c r="N292" s="52">
        <f t="shared" ca="1" si="75"/>
        <v>0</v>
      </c>
      <c r="O292" s="12">
        <f t="shared" ca="1" si="76"/>
        <v>0</v>
      </c>
      <c r="P292" s="52">
        <f t="shared" ca="1" si="77"/>
        <v>0</v>
      </c>
      <c r="Q292" s="52">
        <f t="shared" ca="1" si="78"/>
        <v>0</v>
      </c>
      <c r="R292" s="5">
        <f t="shared" ca="1" si="79"/>
        <v>3.7524922614928713E-3</v>
      </c>
    </row>
    <row r="293" spans="1:18">
      <c r="A293" s="50"/>
      <c r="B293" s="50"/>
      <c r="C293" s="50"/>
      <c r="D293" s="51">
        <f t="shared" si="65"/>
        <v>0</v>
      </c>
      <c r="E293" s="51">
        <f t="shared" si="66"/>
        <v>0</v>
      </c>
      <c r="F293" s="52">
        <f t="shared" si="67"/>
        <v>0</v>
      </c>
      <c r="G293" s="52">
        <f t="shared" si="68"/>
        <v>0</v>
      </c>
      <c r="H293" s="52">
        <f t="shared" si="69"/>
        <v>0</v>
      </c>
      <c r="I293" s="52">
        <f t="shared" si="70"/>
        <v>0</v>
      </c>
      <c r="J293" s="52">
        <f t="shared" si="71"/>
        <v>0</v>
      </c>
      <c r="K293" s="52">
        <f t="shared" si="72"/>
        <v>0</v>
      </c>
      <c r="L293" s="52">
        <f t="shared" si="73"/>
        <v>0</v>
      </c>
      <c r="M293" s="52">
        <f t="shared" ca="1" si="74"/>
        <v>-3.7524922614928713E-3</v>
      </c>
      <c r="N293" s="52">
        <f t="shared" ca="1" si="75"/>
        <v>0</v>
      </c>
      <c r="O293" s="12">
        <f t="shared" ca="1" si="76"/>
        <v>0</v>
      </c>
      <c r="P293" s="52">
        <f t="shared" ca="1" si="77"/>
        <v>0</v>
      </c>
      <c r="Q293" s="52">
        <f t="shared" ca="1" si="78"/>
        <v>0</v>
      </c>
      <c r="R293" s="5">
        <f t="shared" ca="1" si="79"/>
        <v>3.7524922614928713E-3</v>
      </c>
    </row>
    <row r="294" spans="1:18">
      <c r="A294" s="50"/>
      <c r="B294" s="50"/>
      <c r="C294" s="50"/>
      <c r="D294" s="51">
        <f t="shared" si="65"/>
        <v>0</v>
      </c>
      <c r="E294" s="51">
        <f t="shared" si="66"/>
        <v>0</v>
      </c>
      <c r="F294" s="52">
        <f t="shared" si="67"/>
        <v>0</v>
      </c>
      <c r="G294" s="52">
        <f t="shared" si="68"/>
        <v>0</v>
      </c>
      <c r="H294" s="52">
        <f t="shared" si="69"/>
        <v>0</v>
      </c>
      <c r="I294" s="52">
        <f t="shared" si="70"/>
        <v>0</v>
      </c>
      <c r="J294" s="52">
        <f t="shared" si="71"/>
        <v>0</v>
      </c>
      <c r="K294" s="52">
        <f t="shared" si="72"/>
        <v>0</v>
      </c>
      <c r="L294" s="52">
        <f t="shared" si="73"/>
        <v>0</v>
      </c>
      <c r="M294" s="52">
        <f t="shared" ca="1" si="74"/>
        <v>-3.7524922614928713E-3</v>
      </c>
      <c r="N294" s="52">
        <f t="shared" ca="1" si="75"/>
        <v>0</v>
      </c>
      <c r="O294" s="12">
        <f t="shared" ca="1" si="76"/>
        <v>0</v>
      </c>
      <c r="P294" s="52">
        <f t="shared" ca="1" si="77"/>
        <v>0</v>
      </c>
      <c r="Q294" s="52">
        <f t="shared" ca="1" si="78"/>
        <v>0</v>
      </c>
      <c r="R294" s="5">
        <f t="shared" ca="1" si="79"/>
        <v>3.7524922614928713E-3</v>
      </c>
    </row>
    <row r="295" spans="1:18">
      <c r="A295" s="50"/>
      <c r="B295" s="50"/>
      <c r="C295" s="50"/>
      <c r="D295" s="51">
        <f t="shared" si="65"/>
        <v>0</v>
      </c>
      <c r="E295" s="51">
        <f t="shared" si="66"/>
        <v>0</v>
      </c>
      <c r="F295" s="52">
        <f t="shared" si="67"/>
        <v>0</v>
      </c>
      <c r="G295" s="52">
        <f t="shared" si="68"/>
        <v>0</v>
      </c>
      <c r="H295" s="52">
        <f t="shared" si="69"/>
        <v>0</v>
      </c>
      <c r="I295" s="52">
        <f t="shared" si="70"/>
        <v>0</v>
      </c>
      <c r="J295" s="52">
        <f t="shared" si="71"/>
        <v>0</v>
      </c>
      <c r="K295" s="52">
        <f t="shared" si="72"/>
        <v>0</v>
      </c>
      <c r="L295" s="52">
        <f t="shared" si="73"/>
        <v>0</v>
      </c>
      <c r="M295" s="52">
        <f t="shared" ca="1" si="74"/>
        <v>-3.7524922614928713E-3</v>
      </c>
      <c r="N295" s="52">
        <f t="shared" ca="1" si="75"/>
        <v>0</v>
      </c>
      <c r="O295" s="12">
        <f t="shared" ca="1" si="76"/>
        <v>0</v>
      </c>
      <c r="P295" s="52">
        <f t="shared" ca="1" si="77"/>
        <v>0</v>
      </c>
      <c r="Q295" s="52">
        <f t="shared" ca="1" si="78"/>
        <v>0</v>
      </c>
      <c r="R295" s="5">
        <f t="shared" ca="1" si="79"/>
        <v>3.7524922614928713E-3</v>
      </c>
    </row>
    <row r="296" spans="1:18">
      <c r="A296" s="50"/>
      <c r="B296" s="50"/>
      <c r="C296" s="50"/>
      <c r="D296" s="51">
        <f t="shared" si="65"/>
        <v>0</v>
      </c>
      <c r="E296" s="51">
        <f t="shared" si="66"/>
        <v>0</v>
      </c>
      <c r="F296" s="52">
        <f t="shared" si="67"/>
        <v>0</v>
      </c>
      <c r="G296" s="52">
        <f t="shared" si="68"/>
        <v>0</v>
      </c>
      <c r="H296" s="52">
        <f t="shared" si="69"/>
        <v>0</v>
      </c>
      <c r="I296" s="52">
        <f t="shared" si="70"/>
        <v>0</v>
      </c>
      <c r="J296" s="52">
        <f t="shared" si="71"/>
        <v>0</v>
      </c>
      <c r="K296" s="52">
        <f t="shared" si="72"/>
        <v>0</v>
      </c>
      <c r="L296" s="52">
        <f t="shared" si="73"/>
        <v>0</v>
      </c>
      <c r="M296" s="52">
        <f t="shared" ca="1" si="74"/>
        <v>-3.7524922614928713E-3</v>
      </c>
      <c r="N296" s="52">
        <f t="shared" ca="1" si="75"/>
        <v>0</v>
      </c>
      <c r="O296" s="12">
        <f t="shared" ca="1" si="76"/>
        <v>0</v>
      </c>
      <c r="P296" s="52">
        <f t="shared" ca="1" si="77"/>
        <v>0</v>
      </c>
      <c r="Q296" s="52">
        <f t="shared" ca="1" si="78"/>
        <v>0</v>
      </c>
      <c r="R296" s="5">
        <f t="shared" ca="1" si="79"/>
        <v>3.7524922614928713E-3</v>
      </c>
    </row>
    <row r="297" spans="1:18">
      <c r="A297" s="50"/>
      <c r="B297" s="50"/>
      <c r="C297" s="50"/>
      <c r="D297" s="51">
        <f t="shared" si="65"/>
        <v>0</v>
      </c>
      <c r="E297" s="51">
        <f t="shared" si="66"/>
        <v>0</v>
      </c>
      <c r="F297" s="52">
        <f t="shared" si="67"/>
        <v>0</v>
      </c>
      <c r="G297" s="52">
        <f t="shared" si="68"/>
        <v>0</v>
      </c>
      <c r="H297" s="52">
        <f t="shared" si="69"/>
        <v>0</v>
      </c>
      <c r="I297" s="52">
        <f t="shared" si="70"/>
        <v>0</v>
      </c>
      <c r="J297" s="52">
        <f t="shared" si="71"/>
        <v>0</v>
      </c>
      <c r="K297" s="52">
        <f t="shared" si="72"/>
        <v>0</v>
      </c>
      <c r="L297" s="52">
        <f t="shared" si="73"/>
        <v>0</v>
      </c>
      <c r="M297" s="52">
        <f t="shared" ca="1" si="74"/>
        <v>-3.7524922614928713E-3</v>
      </c>
      <c r="N297" s="52">
        <f t="shared" ca="1" si="75"/>
        <v>0</v>
      </c>
      <c r="O297" s="12">
        <f t="shared" ca="1" si="76"/>
        <v>0</v>
      </c>
      <c r="P297" s="52">
        <f t="shared" ca="1" si="77"/>
        <v>0</v>
      </c>
      <c r="Q297" s="52">
        <f t="shared" ca="1" si="78"/>
        <v>0</v>
      </c>
      <c r="R297" s="5">
        <f t="shared" ca="1" si="79"/>
        <v>3.7524922614928713E-3</v>
      </c>
    </row>
    <row r="298" spans="1:18">
      <c r="A298" s="50"/>
      <c r="B298" s="50"/>
      <c r="C298" s="50"/>
      <c r="D298" s="51">
        <f t="shared" si="65"/>
        <v>0</v>
      </c>
      <c r="E298" s="51">
        <f t="shared" si="66"/>
        <v>0</v>
      </c>
      <c r="F298" s="52">
        <f t="shared" si="67"/>
        <v>0</v>
      </c>
      <c r="G298" s="52">
        <f t="shared" si="68"/>
        <v>0</v>
      </c>
      <c r="H298" s="52">
        <f t="shared" si="69"/>
        <v>0</v>
      </c>
      <c r="I298" s="52">
        <f t="shared" si="70"/>
        <v>0</v>
      </c>
      <c r="J298" s="52">
        <f t="shared" si="71"/>
        <v>0</v>
      </c>
      <c r="K298" s="52">
        <f t="shared" si="72"/>
        <v>0</v>
      </c>
      <c r="L298" s="52">
        <f t="shared" si="73"/>
        <v>0</v>
      </c>
      <c r="M298" s="52">
        <f t="shared" ca="1" si="74"/>
        <v>-3.7524922614928713E-3</v>
      </c>
      <c r="N298" s="52">
        <f t="shared" ca="1" si="75"/>
        <v>0</v>
      </c>
      <c r="O298" s="12">
        <f t="shared" ca="1" si="76"/>
        <v>0</v>
      </c>
      <c r="P298" s="52">
        <f t="shared" ca="1" si="77"/>
        <v>0</v>
      </c>
      <c r="Q298" s="52">
        <f t="shared" ca="1" si="78"/>
        <v>0</v>
      </c>
      <c r="R298" s="5">
        <f t="shared" ca="1" si="79"/>
        <v>3.7524922614928713E-3</v>
      </c>
    </row>
    <row r="299" spans="1:18">
      <c r="A299" s="50"/>
      <c r="B299" s="50"/>
      <c r="C299" s="50"/>
      <c r="D299" s="51">
        <f t="shared" si="65"/>
        <v>0</v>
      </c>
      <c r="E299" s="51">
        <f t="shared" si="66"/>
        <v>0</v>
      </c>
      <c r="F299" s="52">
        <f t="shared" si="67"/>
        <v>0</v>
      </c>
      <c r="G299" s="52">
        <f t="shared" si="68"/>
        <v>0</v>
      </c>
      <c r="H299" s="52">
        <f t="shared" si="69"/>
        <v>0</v>
      </c>
      <c r="I299" s="52">
        <f t="shared" si="70"/>
        <v>0</v>
      </c>
      <c r="J299" s="52">
        <f t="shared" si="71"/>
        <v>0</v>
      </c>
      <c r="K299" s="52">
        <f t="shared" si="72"/>
        <v>0</v>
      </c>
      <c r="L299" s="52">
        <f t="shared" si="73"/>
        <v>0</v>
      </c>
      <c r="M299" s="52">
        <f t="shared" ca="1" si="74"/>
        <v>-3.7524922614928713E-3</v>
      </c>
      <c r="N299" s="52">
        <f t="shared" ca="1" si="75"/>
        <v>0</v>
      </c>
      <c r="O299" s="12">
        <f t="shared" ca="1" si="76"/>
        <v>0</v>
      </c>
      <c r="P299" s="52">
        <f t="shared" ca="1" si="77"/>
        <v>0</v>
      </c>
      <c r="Q299" s="52">
        <f t="shared" ca="1" si="78"/>
        <v>0</v>
      </c>
      <c r="R299" s="5">
        <f t="shared" ca="1" si="79"/>
        <v>3.7524922614928713E-3</v>
      </c>
    </row>
    <row r="300" spans="1:18">
      <c r="A300" s="50"/>
      <c r="B300" s="50"/>
      <c r="C300" s="50"/>
      <c r="D300" s="51">
        <f t="shared" si="65"/>
        <v>0</v>
      </c>
      <c r="E300" s="51">
        <f t="shared" si="66"/>
        <v>0</v>
      </c>
      <c r="F300" s="52">
        <f t="shared" si="67"/>
        <v>0</v>
      </c>
      <c r="G300" s="52">
        <f t="shared" si="68"/>
        <v>0</v>
      </c>
      <c r="H300" s="52">
        <f t="shared" si="69"/>
        <v>0</v>
      </c>
      <c r="I300" s="52">
        <f t="shared" si="70"/>
        <v>0</v>
      </c>
      <c r="J300" s="52">
        <f t="shared" si="71"/>
        <v>0</v>
      </c>
      <c r="K300" s="52">
        <f t="shared" si="72"/>
        <v>0</v>
      </c>
      <c r="L300" s="52">
        <f t="shared" si="73"/>
        <v>0</v>
      </c>
      <c r="M300" s="52">
        <f t="shared" ca="1" si="74"/>
        <v>-3.7524922614928713E-3</v>
      </c>
      <c r="N300" s="52">
        <f t="shared" ca="1" si="75"/>
        <v>0</v>
      </c>
      <c r="O300" s="12">
        <f t="shared" ca="1" si="76"/>
        <v>0</v>
      </c>
      <c r="P300" s="52">
        <f t="shared" ca="1" si="77"/>
        <v>0</v>
      </c>
      <c r="Q300" s="52">
        <f t="shared" ca="1" si="78"/>
        <v>0</v>
      </c>
      <c r="R300" s="5">
        <f t="shared" ca="1" si="79"/>
        <v>3.7524922614928713E-3</v>
      </c>
    </row>
    <row r="301" spans="1:18">
      <c r="A301" s="50"/>
      <c r="B301" s="50"/>
      <c r="C301" s="50"/>
      <c r="D301" s="51">
        <f t="shared" si="65"/>
        <v>0</v>
      </c>
      <c r="E301" s="51">
        <f t="shared" si="66"/>
        <v>0</v>
      </c>
      <c r="F301" s="52">
        <f t="shared" si="67"/>
        <v>0</v>
      </c>
      <c r="G301" s="52">
        <f t="shared" si="68"/>
        <v>0</v>
      </c>
      <c r="H301" s="52">
        <f t="shared" si="69"/>
        <v>0</v>
      </c>
      <c r="I301" s="52">
        <f t="shared" si="70"/>
        <v>0</v>
      </c>
      <c r="J301" s="52">
        <f t="shared" si="71"/>
        <v>0</v>
      </c>
      <c r="K301" s="52">
        <f t="shared" si="72"/>
        <v>0</v>
      </c>
      <c r="L301" s="52">
        <f t="shared" si="73"/>
        <v>0</v>
      </c>
      <c r="M301" s="52">
        <f t="shared" ca="1" si="74"/>
        <v>-3.7524922614928713E-3</v>
      </c>
      <c r="N301" s="52">
        <f t="shared" ca="1" si="75"/>
        <v>0</v>
      </c>
      <c r="O301" s="12">
        <f t="shared" ca="1" si="76"/>
        <v>0</v>
      </c>
      <c r="P301" s="52">
        <f t="shared" ca="1" si="77"/>
        <v>0</v>
      </c>
      <c r="Q301" s="52">
        <f t="shared" ca="1" si="78"/>
        <v>0</v>
      </c>
      <c r="R301" s="5">
        <f t="shared" ca="1" si="79"/>
        <v>3.7524922614928713E-3</v>
      </c>
    </row>
    <row r="302" spans="1:18">
      <c r="A302" s="50"/>
      <c r="B302" s="50"/>
      <c r="C302" s="50"/>
      <c r="D302" s="51">
        <f t="shared" si="65"/>
        <v>0</v>
      </c>
      <c r="E302" s="51">
        <f t="shared" si="66"/>
        <v>0</v>
      </c>
      <c r="F302" s="52">
        <f t="shared" si="67"/>
        <v>0</v>
      </c>
      <c r="G302" s="52">
        <f t="shared" si="68"/>
        <v>0</v>
      </c>
      <c r="H302" s="52">
        <f t="shared" si="69"/>
        <v>0</v>
      </c>
      <c r="I302" s="52">
        <f t="shared" si="70"/>
        <v>0</v>
      </c>
      <c r="J302" s="52">
        <f t="shared" si="71"/>
        <v>0</v>
      </c>
      <c r="K302" s="52">
        <f t="shared" si="72"/>
        <v>0</v>
      </c>
      <c r="L302" s="52">
        <f t="shared" si="73"/>
        <v>0</v>
      </c>
      <c r="M302" s="52">
        <f t="shared" ca="1" si="74"/>
        <v>-3.7524922614928713E-3</v>
      </c>
      <c r="N302" s="52">
        <f t="shared" ca="1" si="75"/>
        <v>0</v>
      </c>
      <c r="O302" s="12">
        <f t="shared" ca="1" si="76"/>
        <v>0</v>
      </c>
      <c r="P302" s="52">
        <f t="shared" ca="1" si="77"/>
        <v>0</v>
      </c>
      <c r="Q302" s="52">
        <f t="shared" ca="1" si="78"/>
        <v>0</v>
      </c>
      <c r="R302" s="5">
        <f t="shared" ca="1" si="79"/>
        <v>3.7524922614928713E-3</v>
      </c>
    </row>
    <row r="303" spans="1:18">
      <c r="A303" s="50"/>
      <c r="B303" s="50"/>
      <c r="C303" s="50"/>
      <c r="D303" s="51">
        <f t="shared" si="65"/>
        <v>0</v>
      </c>
      <c r="E303" s="51">
        <f t="shared" si="66"/>
        <v>0</v>
      </c>
      <c r="F303" s="52">
        <f t="shared" si="67"/>
        <v>0</v>
      </c>
      <c r="G303" s="52">
        <f t="shared" si="68"/>
        <v>0</v>
      </c>
      <c r="H303" s="52">
        <f t="shared" si="69"/>
        <v>0</v>
      </c>
      <c r="I303" s="52">
        <f t="shared" si="70"/>
        <v>0</v>
      </c>
      <c r="J303" s="52">
        <f t="shared" si="71"/>
        <v>0</v>
      </c>
      <c r="K303" s="52">
        <f t="shared" si="72"/>
        <v>0</v>
      </c>
      <c r="L303" s="52">
        <f t="shared" si="73"/>
        <v>0</v>
      </c>
      <c r="M303" s="52">
        <f t="shared" ca="1" si="74"/>
        <v>-3.7524922614928713E-3</v>
      </c>
      <c r="N303" s="52">
        <f t="shared" ca="1" si="75"/>
        <v>0</v>
      </c>
      <c r="O303" s="12">
        <f t="shared" ca="1" si="76"/>
        <v>0</v>
      </c>
      <c r="P303" s="52">
        <f t="shared" ca="1" si="77"/>
        <v>0</v>
      </c>
      <c r="Q303" s="52">
        <f t="shared" ca="1" si="78"/>
        <v>0</v>
      </c>
      <c r="R303" s="5">
        <f t="shared" ca="1" si="79"/>
        <v>3.7524922614928713E-3</v>
      </c>
    </row>
    <row r="304" spans="1:18">
      <c r="A304" s="50"/>
      <c r="B304" s="50"/>
      <c r="C304" s="50"/>
      <c r="D304" s="51">
        <f t="shared" si="65"/>
        <v>0</v>
      </c>
      <c r="E304" s="51">
        <f t="shared" si="66"/>
        <v>0</v>
      </c>
      <c r="F304" s="52">
        <f t="shared" si="67"/>
        <v>0</v>
      </c>
      <c r="G304" s="52">
        <f t="shared" si="68"/>
        <v>0</v>
      </c>
      <c r="H304" s="52">
        <f t="shared" si="69"/>
        <v>0</v>
      </c>
      <c r="I304" s="52">
        <f t="shared" si="70"/>
        <v>0</v>
      </c>
      <c r="J304" s="52">
        <f t="shared" si="71"/>
        <v>0</v>
      </c>
      <c r="K304" s="52">
        <f t="shared" si="72"/>
        <v>0</v>
      </c>
      <c r="L304" s="52">
        <f t="shared" si="73"/>
        <v>0</v>
      </c>
      <c r="M304" s="52">
        <f t="shared" ca="1" si="74"/>
        <v>-3.7524922614928713E-3</v>
      </c>
      <c r="N304" s="52">
        <f t="shared" ca="1" si="75"/>
        <v>0</v>
      </c>
      <c r="O304" s="12">
        <f t="shared" ca="1" si="76"/>
        <v>0</v>
      </c>
      <c r="P304" s="52">
        <f t="shared" ca="1" si="77"/>
        <v>0</v>
      </c>
      <c r="Q304" s="52">
        <f t="shared" ca="1" si="78"/>
        <v>0</v>
      </c>
      <c r="R304" s="5">
        <f t="shared" ca="1" si="79"/>
        <v>3.7524922614928713E-3</v>
      </c>
    </row>
    <row r="305" spans="1:18">
      <c r="A305" s="50"/>
      <c r="B305" s="50"/>
      <c r="C305" s="50"/>
      <c r="D305" s="51">
        <f t="shared" si="65"/>
        <v>0</v>
      </c>
      <c r="E305" s="51">
        <f t="shared" si="66"/>
        <v>0</v>
      </c>
      <c r="F305" s="52">
        <f t="shared" si="67"/>
        <v>0</v>
      </c>
      <c r="G305" s="52">
        <f t="shared" si="68"/>
        <v>0</v>
      </c>
      <c r="H305" s="52">
        <f t="shared" si="69"/>
        <v>0</v>
      </c>
      <c r="I305" s="52">
        <f t="shared" si="70"/>
        <v>0</v>
      </c>
      <c r="J305" s="52">
        <f t="shared" si="71"/>
        <v>0</v>
      </c>
      <c r="K305" s="52">
        <f t="shared" si="72"/>
        <v>0</v>
      </c>
      <c r="L305" s="52">
        <f t="shared" si="73"/>
        <v>0</v>
      </c>
      <c r="M305" s="52">
        <f t="shared" ca="1" si="74"/>
        <v>-3.7524922614928713E-3</v>
      </c>
      <c r="N305" s="52">
        <f t="shared" ca="1" si="75"/>
        <v>0</v>
      </c>
      <c r="O305" s="12">
        <f t="shared" ca="1" si="76"/>
        <v>0</v>
      </c>
      <c r="P305" s="52">
        <f t="shared" ca="1" si="77"/>
        <v>0</v>
      </c>
      <c r="Q305" s="52">
        <f t="shared" ca="1" si="78"/>
        <v>0</v>
      </c>
      <c r="R305" s="5">
        <f t="shared" ca="1" si="79"/>
        <v>3.7524922614928713E-3</v>
      </c>
    </row>
    <row r="306" spans="1:18">
      <c r="A306" s="50"/>
      <c r="B306" s="50"/>
      <c r="C306" s="50"/>
      <c r="D306" s="51">
        <f t="shared" si="65"/>
        <v>0</v>
      </c>
      <c r="E306" s="51">
        <f t="shared" si="66"/>
        <v>0</v>
      </c>
      <c r="F306" s="52">
        <f t="shared" si="67"/>
        <v>0</v>
      </c>
      <c r="G306" s="52">
        <f t="shared" si="68"/>
        <v>0</v>
      </c>
      <c r="H306" s="52">
        <f t="shared" si="69"/>
        <v>0</v>
      </c>
      <c r="I306" s="52">
        <f t="shared" si="70"/>
        <v>0</v>
      </c>
      <c r="J306" s="52">
        <f t="shared" si="71"/>
        <v>0</v>
      </c>
      <c r="K306" s="52">
        <f t="shared" si="72"/>
        <v>0</v>
      </c>
      <c r="L306" s="52">
        <f t="shared" si="73"/>
        <v>0</v>
      </c>
      <c r="M306" s="52">
        <f t="shared" ca="1" si="74"/>
        <v>-3.7524922614928713E-3</v>
      </c>
      <c r="N306" s="52">
        <f t="shared" ca="1" si="75"/>
        <v>0</v>
      </c>
      <c r="O306" s="12">
        <f t="shared" ca="1" si="76"/>
        <v>0</v>
      </c>
      <c r="P306" s="52">
        <f t="shared" ca="1" si="77"/>
        <v>0</v>
      </c>
      <c r="Q306" s="52">
        <f t="shared" ca="1" si="78"/>
        <v>0</v>
      </c>
      <c r="R306" s="5">
        <f t="shared" ca="1" si="79"/>
        <v>3.7524922614928713E-3</v>
      </c>
    </row>
    <row r="307" spans="1:18">
      <c r="A307" s="50"/>
      <c r="B307" s="50"/>
      <c r="C307" s="50"/>
      <c r="D307" s="51">
        <f t="shared" si="65"/>
        <v>0</v>
      </c>
      <c r="E307" s="51">
        <f t="shared" si="66"/>
        <v>0</v>
      </c>
      <c r="F307" s="52">
        <f t="shared" si="67"/>
        <v>0</v>
      </c>
      <c r="G307" s="52">
        <f t="shared" si="68"/>
        <v>0</v>
      </c>
      <c r="H307" s="52">
        <f t="shared" si="69"/>
        <v>0</v>
      </c>
      <c r="I307" s="52">
        <f t="shared" si="70"/>
        <v>0</v>
      </c>
      <c r="J307" s="52">
        <f t="shared" si="71"/>
        <v>0</v>
      </c>
      <c r="K307" s="52">
        <f t="shared" si="72"/>
        <v>0</v>
      </c>
      <c r="L307" s="52">
        <f t="shared" si="73"/>
        <v>0</v>
      </c>
      <c r="M307" s="52">
        <f t="shared" ca="1" si="74"/>
        <v>-3.7524922614928713E-3</v>
      </c>
      <c r="N307" s="52">
        <f t="shared" ca="1" si="75"/>
        <v>0</v>
      </c>
      <c r="O307" s="12">
        <f t="shared" ca="1" si="76"/>
        <v>0</v>
      </c>
      <c r="P307" s="52">
        <f t="shared" ca="1" si="77"/>
        <v>0</v>
      </c>
      <c r="Q307" s="52">
        <f t="shared" ca="1" si="78"/>
        <v>0</v>
      </c>
      <c r="R307" s="5">
        <f t="shared" ca="1" si="79"/>
        <v>3.7524922614928713E-3</v>
      </c>
    </row>
    <row r="308" spans="1:18">
      <c r="A308" s="50"/>
      <c r="B308" s="50"/>
      <c r="C308" s="50"/>
      <c r="D308" s="51">
        <f t="shared" si="65"/>
        <v>0</v>
      </c>
      <c r="E308" s="51">
        <f t="shared" si="66"/>
        <v>0</v>
      </c>
      <c r="F308" s="52">
        <f t="shared" si="67"/>
        <v>0</v>
      </c>
      <c r="G308" s="52">
        <f t="shared" si="68"/>
        <v>0</v>
      </c>
      <c r="H308" s="52">
        <f t="shared" si="69"/>
        <v>0</v>
      </c>
      <c r="I308" s="52">
        <f t="shared" si="70"/>
        <v>0</v>
      </c>
      <c r="J308" s="52">
        <f t="shared" si="71"/>
        <v>0</v>
      </c>
      <c r="K308" s="52">
        <f t="shared" si="72"/>
        <v>0</v>
      </c>
      <c r="L308" s="52">
        <f t="shared" si="73"/>
        <v>0</v>
      </c>
      <c r="M308" s="52">
        <f t="shared" ca="1" si="74"/>
        <v>-3.7524922614928713E-3</v>
      </c>
      <c r="N308" s="52">
        <f t="shared" ca="1" si="75"/>
        <v>0</v>
      </c>
      <c r="O308" s="12">
        <f t="shared" ca="1" si="76"/>
        <v>0</v>
      </c>
      <c r="P308" s="52">
        <f t="shared" ca="1" si="77"/>
        <v>0</v>
      </c>
      <c r="Q308" s="52">
        <f t="shared" ca="1" si="78"/>
        <v>0</v>
      </c>
      <c r="R308" s="5">
        <f t="shared" ca="1" si="79"/>
        <v>3.7524922614928713E-3</v>
      </c>
    </row>
    <row r="309" spans="1:18">
      <c r="A309" s="50"/>
      <c r="B309" s="50"/>
      <c r="C309" s="50"/>
      <c r="D309" s="51">
        <f t="shared" si="65"/>
        <v>0</v>
      </c>
      <c r="E309" s="51">
        <f t="shared" si="66"/>
        <v>0</v>
      </c>
      <c r="F309" s="52">
        <f t="shared" si="67"/>
        <v>0</v>
      </c>
      <c r="G309" s="52">
        <f t="shared" si="68"/>
        <v>0</v>
      </c>
      <c r="H309" s="52">
        <f t="shared" si="69"/>
        <v>0</v>
      </c>
      <c r="I309" s="52">
        <f t="shared" si="70"/>
        <v>0</v>
      </c>
      <c r="J309" s="52">
        <f t="shared" si="71"/>
        <v>0</v>
      </c>
      <c r="K309" s="52">
        <f t="shared" si="72"/>
        <v>0</v>
      </c>
      <c r="L309" s="52">
        <f t="shared" si="73"/>
        <v>0</v>
      </c>
      <c r="M309" s="52">
        <f t="shared" ca="1" si="74"/>
        <v>-3.7524922614928713E-3</v>
      </c>
      <c r="N309" s="52">
        <f t="shared" ca="1" si="75"/>
        <v>0</v>
      </c>
      <c r="O309" s="12">
        <f t="shared" ca="1" si="76"/>
        <v>0</v>
      </c>
      <c r="P309" s="52">
        <f t="shared" ca="1" si="77"/>
        <v>0</v>
      </c>
      <c r="Q309" s="52">
        <f t="shared" ca="1" si="78"/>
        <v>0</v>
      </c>
      <c r="R309" s="5">
        <f t="shared" ca="1" si="79"/>
        <v>3.7524922614928713E-3</v>
      </c>
    </row>
    <row r="310" spans="1:18">
      <c r="A310" s="50"/>
      <c r="B310" s="50"/>
      <c r="C310" s="50"/>
      <c r="D310" s="51">
        <f t="shared" si="65"/>
        <v>0</v>
      </c>
      <c r="E310" s="51">
        <f t="shared" si="66"/>
        <v>0</v>
      </c>
      <c r="F310" s="52">
        <f t="shared" si="67"/>
        <v>0</v>
      </c>
      <c r="G310" s="52">
        <f t="shared" si="68"/>
        <v>0</v>
      </c>
      <c r="H310" s="52">
        <f t="shared" si="69"/>
        <v>0</v>
      </c>
      <c r="I310" s="52">
        <f t="shared" si="70"/>
        <v>0</v>
      </c>
      <c r="J310" s="52">
        <f t="shared" si="71"/>
        <v>0</v>
      </c>
      <c r="K310" s="52">
        <f t="shared" si="72"/>
        <v>0</v>
      </c>
      <c r="L310" s="52">
        <f t="shared" si="73"/>
        <v>0</v>
      </c>
      <c r="M310" s="52">
        <f t="shared" ca="1" si="74"/>
        <v>-3.7524922614928713E-3</v>
      </c>
      <c r="N310" s="52">
        <f t="shared" ca="1" si="75"/>
        <v>0</v>
      </c>
      <c r="O310" s="12">
        <f t="shared" ca="1" si="76"/>
        <v>0</v>
      </c>
      <c r="P310" s="52">
        <f t="shared" ca="1" si="77"/>
        <v>0</v>
      </c>
      <c r="Q310" s="52">
        <f t="shared" ca="1" si="78"/>
        <v>0</v>
      </c>
      <c r="R310" s="5">
        <f t="shared" ca="1" si="79"/>
        <v>3.7524922614928713E-3</v>
      </c>
    </row>
    <row r="311" spans="1:18">
      <c r="A311" s="50"/>
      <c r="B311" s="50"/>
      <c r="C311" s="50"/>
      <c r="D311" s="51">
        <f t="shared" si="65"/>
        <v>0</v>
      </c>
      <c r="E311" s="51">
        <f t="shared" si="66"/>
        <v>0</v>
      </c>
      <c r="F311" s="52">
        <f t="shared" si="67"/>
        <v>0</v>
      </c>
      <c r="G311" s="52">
        <f t="shared" si="68"/>
        <v>0</v>
      </c>
      <c r="H311" s="52">
        <f t="shared" si="69"/>
        <v>0</v>
      </c>
      <c r="I311" s="52">
        <f t="shared" si="70"/>
        <v>0</v>
      </c>
      <c r="J311" s="52">
        <f t="shared" si="71"/>
        <v>0</v>
      </c>
      <c r="K311" s="52">
        <f t="shared" si="72"/>
        <v>0</v>
      </c>
      <c r="L311" s="52">
        <f t="shared" si="73"/>
        <v>0</v>
      </c>
      <c r="M311" s="52">
        <f t="shared" ca="1" si="74"/>
        <v>-3.7524922614928713E-3</v>
      </c>
      <c r="N311" s="52">
        <f t="shared" ca="1" si="75"/>
        <v>0</v>
      </c>
      <c r="O311" s="12">
        <f t="shared" ca="1" si="76"/>
        <v>0</v>
      </c>
      <c r="P311" s="52">
        <f t="shared" ca="1" si="77"/>
        <v>0</v>
      </c>
      <c r="Q311" s="52">
        <f t="shared" ca="1" si="78"/>
        <v>0</v>
      </c>
      <c r="R311" s="5">
        <f t="shared" ca="1" si="79"/>
        <v>3.7524922614928713E-3</v>
      </c>
    </row>
    <row r="312" spans="1:18">
      <c r="A312" s="50"/>
      <c r="B312" s="50"/>
      <c r="C312" s="50"/>
      <c r="D312" s="51">
        <f t="shared" si="65"/>
        <v>0</v>
      </c>
      <c r="E312" s="51">
        <f t="shared" si="66"/>
        <v>0</v>
      </c>
      <c r="F312" s="52">
        <f t="shared" si="67"/>
        <v>0</v>
      </c>
      <c r="G312" s="52">
        <f t="shared" si="68"/>
        <v>0</v>
      </c>
      <c r="H312" s="52">
        <f t="shared" si="69"/>
        <v>0</v>
      </c>
      <c r="I312" s="52">
        <f t="shared" si="70"/>
        <v>0</v>
      </c>
      <c r="J312" s="52">
        <f t="shared" si="71"/>
        <v>0</v>
      </c>
      <c r="K312" s="52">
        <f t="shared" si="72"/>
        <v>0</v>
      </c>
      <c r="L312" s="52">
        <f t="shared" si="73"/>
        <v>0</v>
      </c>
      <c r="M312" s="52">
        <f t="shared" ca="1" si="74"/>
        <v>-3.7524922614928713E-3</v>
      </c>
      <c r="N312" s="52">
        <f t="shared" ca="1" si="75"/>
        <v>0</v>
      </c>
      <c r="O312" s="12">
        <f t="shared" ca="1" si="76"/>
        <v>0</v>
      </c>
      <c r="P312" s="52">
        <f t="shared" ca="1" si="77"/>
        <v>0</v>
      </c>
      <c r="Q312" s="52">
        <f t="shared" ca="1" si="78"/>
        <v>0</v>
      </c>
      <c r="R312" s="5">
        <f t="shared" ca="1" si="79"/>
        <v>3.7524922614928713E-3</v>
      </c>
    </row>
    <row r="313" spans="1:18">
      <c r="A313" s="50"/>
      <c r="B313" s="50"/>
      <c r="C313" s="50"/>
      <c r="D313" s="51">
        <f t="shared" si="65"/>
        <v>0</v>
      </c>
      <c r="E313" s="51">
        <f t="shared" si="66"/>
        <v>0</v>
      </c>
      <c r="F313" s="52">
        <f t="shared" si="67"/>
        <v>0</v>
      </c>
      <c r="G313" s="52">
        <f t="shared" si="68"/>
        <v>0</v>
      </c>
      <c r="H313" s="52">
        <f t="shared" si="69"/>
        <v>0</v>
      </c>
      <c r="I313" s="52">
        <f t="shared" si="70"/>
        <v>0</v>
      </c>
      <c r="J313" s="52">
        <f t="shared" si="71"/>
        <v>0</v>
      </c>
      <c r="K313" s="52">
        <f t="shared" si="72"/>
        <v>0</v>
      </c>
      <c r="L313" s="52">
        <f t="shared" si="73"/>
        <v>0</v>
      </c>
      <c r="M313" s="52">
        <f t="shared" ca="1" si="74"/>
        <v>-3.7524922614928713E-3</v>
      </c>
      <c r="N313" s="52">
        <f t="shared" ca="1" si="75"/>
        <v>0</v>
      </c>
      <c r="O313" s="12">
        <f t="shared" ca="1" si="76"/>
        <v>0</v>
      </c>
      <c r="P313" s="52">
        <f t="shared" ca="1" si="77"/>
        <v>0</v>
      </c>
      <c r="Q313" s="52">
        <f t="shared" ca="1" si="78"/>
        <v>0</v>
      </c>
      <c r="R313" s="5">
        <f t="shared" ca="1" si="79"/>
        <v>3.7524922614928713E-3</v>
      </c>
    </row>
    <row r="314" spans="1:18">
      <c r="A314" s="50"/>
      <c r="B314" s="50"/>
      <c r="C314" s="50"/>
      <c r="D314" s="51">
        <f t="shared" si="65"/>
        <v>0</v>
      </c>
      <c r="E314" s="51">
        <f t="shared" si="66"/>
        <v>0</v>
      </c>
      <c r="F314" s="52">
        <f t="shared" si="67"/>
        <v>0</v>
      </c>
      <c r="G314" s="52">
        <f t="shared" si="68"/>
        <v>0</v>
      </c>
      <c r="H314" s="52">
        <f t="shared" si="69"/>
        <v>0</v>
      </c>
      <c r="I314" s="52">
        <f t="shared" si="70"/>
        <v>0</v>
      </c>
      <c r="J314" s="52">
        <f t="shared" si="71"/>
        <v>0</v>
      </c>
      <c r="K314" s="52">
        <f t="shared" si="72"/>
        <v>0</v>
      </c>
      <c r="L314" s="52">
        <f t="shared" si="73"/>
        <v>0</v>
      </c>
      <c r="M314" s="52">
        <f t="shared" ca="1" si="74"/>
        <v>-3.7524922614928713E-3</v>
      </c>
      <c r="N314" s="52">
        <f t="shared" ca="1" si="75"/>
        <v>0</v>
      </c>
      <c r="O314" s="12">
        <f t="shared" ca="1" si="76"/>
        <v>0</v>
      </c>
      <c r="P314" s="52">
        <f t="shared" ca="1" si="77"/>
        <v>0</v>
      </c>
      <c r="Q314" s="52">
        <f t="shared" ca="1" si="78"/>
        <v>0</v>
      </c>
      <c r="R314" s="5">
        <f t="shared" ca="1" si="79"/>
        <v>3.7524922614928713E-3</v>
      </c>
    </row>
    <row r="315" spans="1:18">
      <c r="A315" s="50"/>
      <c r="B315" s="50"/>
      <c r="C315" s="50"/>
      <c r="D315" s="51">
        <f t="shared" si="65"/>
        <v>0</v>
      </c>
      <c r="E315" s="51">
        <f t="shared" si="66"/>
        <v>0</v>
      </c>
      <c r="F315" s="52">
        <f t="shared" si="67"/>
        <v>0</v>
      </c>
      <c r="G315" s="52">
        <f t="shared" si="68"/>
        <v>0</v>
      </c>
      <c r="H315" s="52">
        <f t="shared" si="69"/>
        <v>0</v>
      </c>
      <c r="I315" s="52">
        <f t="shared" si="70"/>
        <v>0</v>
      </c>
      <c r="J315" s="52">
        <f t="shared" si="71"/>
        <v>0</v>
      </c>
      <c r="K315" s="52">
        <f t="shared" si="72"/>
        <v>0</v>
      </c>
      <c r="L315" s="52">
        <f t="shared" si="73"/>
        <v>0</v>
      </c>
      <c r="M315" s="52">
        <f t="shared" ca="1" si="74"/>
        <v>-3.7524922614928713E-3</v>
      </c>
      <c r="N315" s="52">
        <f t="shared" ca="1" si="75"/>
        <v>0</v>
      </c>
      <c r="O315" s="12">
        <f t="shared" ca="1" si="76"/>
        <v>0</v>
      </c>
      <c r="P315" s="52">
        <f t="shared" ca="1" si="77"/>
        <v>0</v>
      </c>
      <c r="Q315" s="52">
        <f t="shared" ca="1" si="78"/>
        <v>0</v>
      </c>
      <c r="R315" s="5">
        <f t="shared" ca="1" si="79"/>
        <v>3.7524922614928713E-3</v>
      </c>
    </row>
    <row r="316" spans="1:18">
      <c r="A316" s="50"/>
      <c r="B316" s="50"/>
      <c r="C316" s="50"/>
      <c r="D316" s="51">
        <f t="shared" si="65"/>
        <v>0</v>
      </c>
      <c r="E316" s="51">
        <f t="shared" si="66"/>
        <v>0</v>
      </c>
      <c r="F316" s="52">
        <f t="shared" si="67"/>
        <v>0</v>
      </c>
      <c r="G316" s="52">
        <f t="shared" si="68"/>
        <v>0</v>
      </c>
      <c r="H316" s="52">
        <f t="shared" si="69"/>
        <v>0</v>
      </c>
      <c r="I316" s="52">
        <f t="shared" si="70"/>
        <v>0</v>
      </c>
      <c r="J316" s="52">
        <f t="shared" si="71"/>
        <v>0</v>
      </c>
      <c r="K316" s="52">
        <f t="shared" si="72"/>
        <v>0</v>
      </c>
      <c r="L316" s="52">
        <f t="shared" si="73"/>
        <v>0</v>
      </c>
      <c r="M316" s="52">
        <f t="shared" ca="1" si="74"/>
        <v>-3.7524922614928713E-3</v>
      </c>
      <c r="N316" s="52">
        <f t="shared" ca="1" si="75"/>
        <v>0</v>
      </c>
      <c r="O316" s="12">
        <f t="shared" ca="1" si="76"/>
        <v>0</v>
      </c>
      <c r="P316" s="52">
        <f t="shared" ca="1" si="77"/>
        <v>0</v>
      </c>
      <c r="Q316" s="52">
        <f t="shared" ca="1" si="78"/>
        <v>0</v>
      </c>
      <c r="R316" s="5">
        <f t="shared" ca="1" si="79"/>
        <v>3.7524922614928713E-3</v>
      </c>
    </row>
    <row r="317" spans="1:18">
      <c r="A317" s="50"/>
      <c r="B317" s="50"/>
      <c r="C317" s="50"/>
      <c r="D317" s="51">
        <f t="shared" si="65"/>
        <v>0</v>
      </c>
      <c r="E317" s="51">
        <f t="shared" si="66"/>
        <v>0</v>
      </c>
      <c r="F317" s="52">
        <f t="shared" si="67"/>
        <v>0</v>
      </c>
      <c r="G317" s="52">
        <f t="shared" si="68"/>
        <v>0</v>
      </c>
      <c r="H317" s="52">
        <f t="shared" si="69"/>
        <v>0</v>
      </c>
      <c r="I317" s="52">
        <f t="shared" si="70"/>
        <v>0</v>
      </c>
      <c r="J317" s="52">
        <f t="shared" si="71"/>
        <v>0</v>
      </c>
      <c r="K317" s="52">
        <f t="shared" si="72"/>
        <v>0</v>
      </c>
      <c r="L317" s="52">
        <f t="shared" si="73"/>
        <v>0</v>
      </c>
      <c r="M317" s="52">
        <f t="shared" ca="1" si="74"/>
        <v>-3.7524922614928713E-3</v>
      </c>
      <c r="N317" s="52">
        <f t="shared" ca="1" si="75"/>
        <v>0</v>
      </c>
      <c r="O317" s="12">
        <f t="shared" ca="1" si="76"/>
        <v>0</v>
      </c>
      <c r="P317" s="52">
        <f t="shared" ca="1" si="77"/>
        <v>0</v>
      </c>
      <c r="Q317" s="52">
        <f t="shared" ca="1" si="78"/>
        <v>0</v>
      </c>
      <c r="R317" s="5">
        <f t="shared" ca="1" si="79"/>
        <v>3.7524922614928713E-3</v>
      </c>
    </row>
    <row r="318" spans="1:18">
      <c r="A318" s="50"/>
      <c r="B318" s="50"/>
      <c r="C318" s="50"/>
      <c r="D318" s="51">
        <f t="shared" si="65"/>
        <v>0</v>
      </c>
      <c r="E318" s="51">
        <f t="shared" si="66"/>
        <v>0</v>
      </c>
      <c r="F318" s="52">
        <f t="shared" si="67"/>
        <v>0</v>
      </c>
      <c r="G318" s="52">
        <f t="shared" si="68"/>
        <v>0</v>
      </c>
      <c r="H318" s="52">
        <f t="shared" si="69"/>
        <v>0</v>
      </c>
      <c r="I318" s="52">
        <f t="shared" si="70"/>
        <v>0</v>
      </c>
      <c r="J318" s="52">
        <f t="shared" si="71"/>
        <v>0</v>
      </c>
      <c r="K318" s="52">
        <f t="shared" si="72"/>
        <v>0</v>
      </c>
      <c r="L318" s="52">
        <f t="shared" si="73"/>
        <v>0</v>
      </c>
      <c r="M318" s="52">
        <f t="shared" ca="1" si="74"/>
        <v>-3.7524922614928713E-3</v>
      </c>
      <c r="N318" s="52">
        <f t="shared" ca="1" si="75"/>
        <v>0</v>
      </c>
      <c r="O318" s="12">
        <f t="shared" ca="1" si="76"/>
        <v>0</v>
      </c>
      <c r="P318" s="52">
        <f t="shared" ca="1" si="77"/>
        <v>0</v>
      </c>
      <c r="Q318" s="52">
        <f t="shared" ca="1" si="78"/>
        <v>0</v>
      </c>
      <c r="R318" s="5">
        <f t="shared" ca="1" si="79"/>
        <v>3.7524922614928713E-3</v>
      </c>
    </row>
    <row r="319" spans="1:18">
      <c r="A319" s="50"/>
      <c r="B319" s="50"/>
      <c r="C319" s="50"/>
      <c r="D319" s="51">
        <f t="shared" si="65"/>
        <v>0</v>
      </c>
      <c r="E319" s="51">
        <f t="shared" si="66"/>
        <v>0</v>
      </c>
      <c r="F319" s="52">
        <f t="shared" si="67"/>
        <v>0</v>
      </c>
      <c r="G319" s="52">
        <f t="shared" si="68"/>
        <v>0</v>
      </c>
      <c r="H319" s="52">
        <f t="shared" si="69"/>
        <v>0</v>
      </c>
      <c r="I319" s="52">
        <f t="shared" si="70"/>
        <v>0</v>
      </c>
      <c r="J319" s="52">
        <f t="shared" si="71"/>
        <v>0</v>
      </c>
      <c r="K319" s="52">
        <f t="shared" si="72"/>
        <v>0</v>
      </c>
      <c r="L319" s="52">
        <f t="shared" si="73"/>
        <v>0</v>
      </c>
      <c r="M319" s="52">
        <f t="shared" ca="1" si="74"/>
        <v>-3.7524922614928713E-3</v>
      </c>
      <c r="N319" s="52">
        <f t="shared" ca="1" si="75"/>
        <v>0</v>
      </c>
      <c r="O319" s="12">
        <f t="shared" ca="1" si="76"/>
        <v>0</v>
      </c>
      <c r="P319" s="52">
        <f t="shared" ca="1" si="77"/>
        <v>0</v>
      </c>
      <c r="Q319" s="52">
        <f t="shared" ca="1" si="78"/>
        <v>0</v>
      </c>
      <c r="R319" s="5">
        <f t="shared" ca="1" si="79"/>
        <v>3.7524922614928713E-3</v>
      </c>
    </row>
    <row r="320" spans="1:18">
      <c r="A320" s="50"/>
      <c r="B320" s="50"/>
      <c r="C320" s="50"/>
      <c r="D320" s="51">
        <f t="shared" si="65"/>
        <v>0</v>
      </c>
      <c r="E320" s="51">
        <f t="shared" si="66"/>
        <v>0</v>
      </c>
      <c r="F320" s="52">
        <f t="shared" si="67"/>
        <v>0</v>
      </c>
      <c r="G320" s="52">
        <f t="shared" si="68"/>
        <v>0</v>
      </c>
      <c r="H320" s="52">
        <f t="shared" si="69"/>
        <v>0</v>
      </c>
      <c r="I320" s="52">
        <f t="shared" si="70"/>
        <v>0</v>
      </c>
      <c r="J320" s="52">
        <f t="shared" si="71"/>
        <v>0</v>
      </c>
      <c r="K320" s="52">
        <f t="shared" si="72"/>
        <v>0</v>
      </c>
      <c r="L320" s="52">
        <f t="shared" si="73"/>
        <v>0</v>
      </c>
      <c r="M320" s="52">
        <f t="shared" ca="1" si="74"/>
        <v>-3.7524922614928713E-3</v>
      </c>
      <c r="N320" s="52">
        <f t="shared" ca="1" si="75"/>
        <v>0</v>
      </c>
      <c r="O320" s="12">
        <f t="shared" ca="1" si="76"/>
        <v>0</v>
      </c>
      <c r="P320" s="52">
        <f t="shared" ca="1" si="77"/>
        <v>0</v>
      </c>
      <c r="Q320" s="52">
        <f t="shared" ca="1" si="78"/>
        <v>0</v>
      </c>
      <c r="R320" s="5">
        <f t="shared" ca="1" si="79"/>
        <v>3.7524922614928713E-3</v>
      </c>
    </row>
    <row r="321" spans="1:18">
      <c r="A321" s="50"/>
      <c r="B321" s="50"/>
      <c r="C321" s="50"/>
      <c r="D321" s="51">
        <f t="shared" si="65"/>
        <v>0</v>
      </c>
      <c r="E321" s="51">
        <f t="shared" si="66"/>
        <v>0</v>
      </c>
      <c r="F321" s="52">
        <f t="shared" si="67"/>
        <v>0</v>
      </c>
      <c r="G321" s="52">
        <f t="shared" si="68"/>
        <v>0</v>
      </c>
      <c r="H321" s="52">
        <f t="shared" si="69"/>
        <v>0</v>
      </c>
      <c r="I321" s="52">
        <f t="shared" si="70"/>
        <v>0</v>
      </c>
      <c r="J321" s="52">
        <f t="shared" si="71"/>
        <v>0</v>
      </c>
      <c r="K321" s="52">
        <f t="shared" si="72"/>
        <v>0</v>
      </c>
      <c r="L321" s="52">
        <f t="shared" si="73"/>
        <v>0</v>
      </c>
      <c r="M321" s="52">
        <f t="shared" ca="1" si="74"/>
        <v>-3.7524922614928713E-3</v>
      </c>
      <c r="N321" s="52">
        <f t="shared" ca="1" si="75"/>
        <v>0</v>
      </c>
      <c r="O321" s="12">
        <f t="shared" ca="1" si="76"/>
        <v>0</v>
      </c>
      <c r="P321" s="52">
        <f t="shared" ca="1" si="77"/>
        <v>0</v>
      </c>
      <c r="Q321" s="52">
        <f t="shared" ca="1" si="78"/>
        <v>0</v>
      </c>
      <c r="R321" s="5">
        <f t="shared" ca="1" si="79"/>
        <v>3.7524922614928713E-3</v>
      </c>
    </row>
    <row r="322" spans="1:18">
      <c r="A322" s="50"/>
      <c r="B322" s="50"/>
      <c r="C322" s="50"/>
      <c r="D322" s="51">
        <f t="shared" si="65"/>
        <v>0</v>
      </c>
      <c r="E322" s="51">
        <f t="shared" si="66"/>
        <v>0</v>
      </c>
      <c r="F322" s="52">
        <f t="shared" si="67"/>
        <v>0</v>
      </c>
      <c r="G322" s="52">
        <f t="shared" si="68"/>
        <v>0</v>
      </c>
      <c r="H322" s="52">
        <f t="shared" si="69"/>
        <v>0</v>
      </c>
      <c r="I322" s="52">
        <f t="shared" si="70"/>
        <v>0</v>
      </c>
      <c r="J322" s="52">
        <f t="shared" si="71"/>
        <v>0</v>
      </c>
      <c r="K322" s="52">
        <f t="shared" si="72"/>
        <v>0</v>
      </c>
      <c r="L322" s="52">
        <f t="shared" si="73"/>
        <v>0</v>
      </c>
      <c r="M322" s="52">
        <f t="shared" ca="1" si="74"/>
        <v>-3.7524922614928713E-3</v>
      </c>
      <c r="N322" s="52">
        <f t="shared" ca="1" si="75"/>
        <v>0</v>
      </c>
      <c r="O322" s="12">
        <f t="shared" ca="1" si="76"/>
        <v>0</v>
      </c>
      <c r="P322" s="52">
        <f t="shared" ca="1" si="77"/>
        <v>0</v>
      </c>
      <c r="Q322" s="52">
        <f t="shared" ca="1" si="78"/>
        <v>0</v>
      </c>
      <c r="R322" s="5">
        <f t="shared" ca="1" si="79"/>
        <v>3.7524922614928713E-3</v>
      </c>
    </row>
    <row r="323" spans="1:18">
      <c r="A323" s="50"/>
      <c r="B323" s="50"/>
      <c r="C323" s="50"/>
      <c r="D323" s="51">
        <f t="shared" si="65"/>
        <v>0</v>
      </c>
      <c r="E323" s="51">
        <f t="shared" si="66"/>
        <v>0</v>
      </c>
      <c r="F323" s="52">
        <f t="shared" si="67"/>
        <v>0</v>
      </c>
      <c r="G323" s="52">
        <f t="shared" si="68"/>
        <v>0</v>
      </c>
      <c r="H323" s="52">
        <f t="shared" si="69"/>
        <v>0</v>
      </c>
      <c r="I323" s="52">
        <f t="shared" si="70"/>
        <v>0</v>
      </c>
      <c r="J323" s="52">
        <f t="shared" si="71"/>
        <v>0</v>
      </c>
      <c r="K323" s="52">
        <f t="shared" si="72"/>
        <v>0</v>
      </c>
      <c r="L323" s="52">
        <f t="shared" si="73"/>
        <v>0</v>
      </c>
      <c r="M323" s="52">
        <f t="shared" ca="1" si="74"/>
        <v>-3.7524922614928713E-3</v>
      </c>
      <c r="N323" s="52">
        <f t="shared" ca="1" si="75"/>
        <v>0</v>
      </c>
      <c r="O323" s="12">
        <f t="shared" ca="1" si="76"/>
        <v>0</v>
      </c>
      <c r="P323" s="52">
        <f t="shared" ca="1" si="77"/>
        <v>0</v>
      </c>
      <c r="Q323" s="52">
        <f t="shared" ca="1" si="78"/>
        <v>0</v>
      </c>
      <c r="R323" s="5">
        <f t="shared" ca="1" si="79"/>
        <v>3.7524922614928713E-3</v>
      </c>
    </row>
    <row r="324" spans="1:18">
      <c r="A324" s="50"/>
      <c r="B324" s="50"/>
      <c r="C324" s="50"/>
      <c r="D324" s="51">
        <f t="shared" si="65"/>
        <v>0</v>
      </c>
      <c r="E324" s="51">
        <f t="shared" si="66"/>
        <v>0</v>
      </c>
      <c r="F324" s="52">
        <f t="shared" si="67"/>
        <v>0</v>
      </c>
      <c r="G324" s="52">
        <f t="shared" si="68"/>
        <v>0</v>
      </c>
      <c r="H324" s="52">
        <f t="shared" si="69"/>
        <v>0</v>
      </c>
      <c r="I324" s="52">
        <f t="shared" si="70"/>
        <v>0</v>
      </c>
      <c r="J324" s="52">
        <f t="shared" si="71"/>
        <v>0</v>
      </c>
      <c r="K324" s="52">
        <f t="shared" si="72"/>
        <v>0</v>
      </c>
      <c r="L324" s="52">
        <f t="shared" si="73"/>
        <v>0</v>
      </c>
      <c r="M324" s="52">
        <f t="shared" ca="1" si="74"/>
        <v>-3.7524922614928713E-3</v>
      </c>
      <c r="N324" s="52">
        <f t="shared" ca="1" si="75"/>
        <v>0</v>
      </c>
      <c r="O324" s="12">
        <f t="shared" ca="1" si="76"/>
        <v>0</v>
      </c>
      <c r="P324" s="52">
        <f t="shared" ca="1" si="77"/>
        <v>0</v>
      </c>
      <c r="Q324" s="52">
        <f t="shared" ca="1" si="78"/>
        <v>0</v>
      </c>
      <c r="R324" s="5">
        <f t="shared" ca="1" si="79"/>
        <v>3.7524922614928713E-3</v>
      </c>
    </row>
    <row r="325" spans="1:18">
      <c r="A325" s="50"/>
      <c r="B325" s="50"/>
      <c r="C325" s="50"/>
      <c r="D325" s="51">
        <f t="shared" si="65"/>
        <v>0</v>
      </c>
      <c r="E325" s="51">
        <f t="shared" si="66"/>
        <v>0</v>
      </c>
      <c r="F325" s="52">
        <f t="shared" si="67"/>
        <v>0</v>
      </c>
      <c r="G325" s="52">
        <f t="shared" si="68"/>
        <v>0</v>
      </c>
      <c r="H325" s="52">
        <f t="shared" si="69"/>
        <v>0</v>
      </c>
      <c r="I325" s="52">
        <f t="shared" si="70"/>
        <v>0</v>
      </c>
      <c r="J325" s="52">
        <f t="shared" si="71"/>
        <v>0</v>
      </c>
      <c r="K325" s="52">
        <f t="shared" si="72"/>
        <v>0</v>
      </c>
      <c r="L325" s="52">
        <f t="shared" si="73"/>
        <v>0</v>
      </c>
      <c r="M325" s="52">
        <f t="shared" ca="1" si="74"/>
        <v>-3.7524922614928713E-3</v>
      </c>
      <c r="N325" s="52">
        <f t="shared" ca="1" si="75"/>
        <v>0</v>
      </c>
      <c r="O325" s="12">
        <f t="shared" ca="1" si="76"/>
        <v>0</v>
      </c>
      <c r="P325" s="52">
        <f t="shared" ca="1" si="77"/>
        <v>0</v>
      </c>
      <c r="Q325" s="52">
        <f t="shared" ca="1" si="78"/>
        <v>0</v>
      </c>
      <c r="R325" s="5">
        <f t="shared" ca="1" si="79"/>
        <v>3.7524922614928713E-3</v>
      </c>
    </row>
    <row r="326" spans="1:18">
      <c r="A326" s="50"/>
      <c r="B326" s="50"/>
      <c r="C326" s="50"/>
      <c r="D326" s="51">
        <f t="shared" si="65"/>
        <v>0</v>
      </c>
      <c r="E326" s="51">
        <f t="shared" si="66"/>
        <v>0</v>
      </c>
      <c r="F326" s="52">
        <f t="shared" si="67"/>
        <v>0</v>
      </c>
      <c r="G326" s="52">
        <f t="shared" si="68"/>
        <v>0</v>
      </c>
      <c r="H326" s="52">
        <f t="shared" si="69"/>
        <v>0</v>
      </c>
      <c r="I326" s="52">
        <f t="shared" si="70"/>
        <v>0</v>
      </c>
      <c r="J326" s="52">
        <f t="shared" si="71"/>
        <v>0</v>
      </c>
      <c r="K326" s="52">
        <f t="shared" si="72"/>
        <v>0</v>
      </c>
      <c r="L326" s="52">
        <f t="shared" si="73"/>
        <v>0</v>
      </c>
      <c r="M326" s="52">
        <f t="shared" ca="1" si="74"/>
        <v>-3.7524922614928713E-3</v>
      </c>
      <c r="N326" s="52">
        <f t="shared" ca="1" si="75"/>
        <v>0</v>
      </c>
      <c r="O326" s="12">
        <f t="shared" ca="1" si="76"/>
        <v>0</v>
      </c>
      <c r="P326" s="52">
        <f t="shared" ca="1" si="77"/>
        <v>0</v>
      </c>
      <c r="Q326" s="52">
        <f t="shared" ca="1" si="78"/>
        <v>0</v>
      </c>
      <c r="R326" s="5">
        <f t="shared" ca="1" si="79"/>
        <v>3.7524922614928713E-3</v>
      </c>
    </row>
    <row r="327" spans="1:18">
      <c r="A327" s="50"/>
      <c r="B327" s="50"/>
      <c r="C327" s="50"/>
      <c r="D327" s="51">
        <f t="shared" si="65"/>
        <v>0</v>
      </c>
      <c r="E327" s="51">
        <f t="shared" si="66"/>
        <v>0</v>
      </c>
      <c r="F327" s="52">
        <f t="shared" si="67"/>
        <v>0</v>
      </c>
      <c r="G327" s="52">
        <f t="shared" si="68"/>
        <v>0</v>
      </c>
      <c r="H327" s="52">
        <f t="shared" si="69"/>
        <v>0</v>
      </c>
      <c r="I327" s="52">
        <f t="shared" si="70"/>
        <v>0</v>
      </c>
      <c r="J327" s="52">
        <f t="shared" si="71"/>
        <v>0</v>
      </c>
      <c r="K327" s="52">
        <f t="shared" si="72"/>
        <v>0</v>
      </c>
      <c r="L327" s="52">
        <f t="shared" si="73"/>
        <v>0</v>
      </c>
      <c r="M327" s="52">
        <f t="shared" ca="1" si="74"/>
        <v>-3.7524922614928713E-3</v>
      </c>
      <c r="N327" s="52">
        <f t="shared" ca="1" si="75"/>
        <v>0</v>
      </c>
      <c r="O327" s="12">
        <f t="shared" ca="1" si="76"/>
        <v>0</v>
      </c>
      <c r="P327" s="52">
        <f t="shared" ca="1" si="77"/>
        <v>0</v>
      </c>
      <c r="Q327" s="52">
        <f t="shared" ca="1" si="78"/>
        <v>0</v>
      </c>
      <c r="R327" s="5">
        <f t="shared" ca="1" si="79"/>
        <v>3.7524922614928713E-3</v>
      </c>
    </row>
    <row r="328" spans="1:18">
      <c r="A328" s="50"/>
      <c r="B328" s="50"/>
      <c r="C328" s="50"/>
      <c r="D328" s="51">
        <f t="shared" si="65"/>
        <v>0</v>
      </c>
      <c r="E328" s="51">
        <f t="shared" si="66"/>
        <v>0</v>
      </c>
      <c r="F328" s="52">
        <f t="shared" si="67"/>
        <v>0</v>
      </c>
      <c r="G328" s="52">
        <f t="shared" si="68"/>
        <v>0</v>
      </c>
      <c r="H328" s="52">
        <f t="shared" si="69"/>
        <v>0</v>
      </c>
      <c r="I328" s="52">
        <f t="shared" si="70"/>
        <v>0</v>
      </c>
      <c r="J328" s="52">
        <f t="shared" si="71"/>
        <v>0</v>
      </c>
      <c r="K328" s="52">
        <f t="shared" si="72"/>
        <v>0</v>
      </c>
      <c r="L328" s="52">
        <f t="shared" si="73"/>
        <v>0</v>
      </c>
      <c r="M328" s="52">
        <f t="shared" ca="1" si="74"/>
        <v>-3.7524922614928713E-3</v>
      </c>
      <c r="N328" s="52">
        <f t="shared" ca="1" si="75"/>
        <v>0</v>
      </c>
      <c r="O328" s="12">
        <f t="shared" ca="1" si="76"/>
        <v>0</v>
      </c>
      <c r="P328" s="52">
        <f t="shared" ca="1" si="77"/>
        <v>0</v>
      </c>
      <c r="Q328" s="52">
        <f t="shared" ca="1" si="78"/>
        <v>0</v>
      </c>
      <c r="R328" s="5">
        <f t="shared" ca="1" si="79"/>
        <v>3.7524922614928713E-3</v>
      </c>
    </row>
    <row r="329" spans="1:18">
      <c r="A329" s="50"/>
      <c r="B329" s="50"/>
      <c r="C329" s="50"/>
      <c r="D329" s="51">
        <f t="shared" si="65"/>
        <v>0</v>
      </c>
      <c r="E329" s="51">
        <f t="shared" si="66"/>
        <v>0</v>
      </c>
      <c r="F329" s="52">
        <f t="shared" si="67"/>
        <v>0</v>
      </c>
      <c r="G329" s="52">
        <f t="shared" si="68"/>
        <v>0</v>
      </c>
      <c r="H329" s="52">
        <f t="shared" si="69"/>
        <v>0</v>
      </c>
      <c r="I329" s="52">
        <f t="shared" si="70"/>
        <v>0</v>
      </c>
      <c r="J329" s="52">
        <f t="shared" si="71"/>
        <v>0</v>
      </c>
      <c r="K329" s="52">
        <f t="shared" si="72"/>
        <v>0</v>
      </c>
      <c r="L329" s="52">
        <f t="shared" si="73"/>
        <v>0</v>
      </c>
      <c r="M329" s="52">
        <f t="shared" ca="1" si="74"/>
        <v>-3.7524922614928713E-3</v>
      </c>
      <c r="N329" s="52">
        <f t="shared" ca="1" si="75"/>
        <v>0</v>
      </c>
      <c r="O329" s="12">
        <f t="shared" ca="1" si="76"/>
        <v>0</v>
      </c>
      <c r="P329" s="52">
        <f t="shared" ca="1" si="77"/>
        <v>0</v>
      </c>
      <c r="Q329" s="52">
        <f t="shared" ca="1" si="78"/>
        <v>0</v>
      </c>
      <c r="R329" s="5">
        <f t="shared" ca="1" si="79"/>
        <v>3.7524922614928713E-3</v>
      </c>
    </row>
    <row r="330" spans="1:18">
      <c r="A330" s="50"/>
      <c r="B330" s="50"/>
      <c r="C330" s="50"/>
      <c r="D330" s="51">
        <f t="shared" si="65"/>
        <v>0</v>
      </c>
      <c r="E330" s="51">
        <f t="shared" si="66"/>
        <v>0</v>
      </c>
      <c r="F330" s="52">
        <f t="shared" si="67"/>
        <v>0</v>
      </c>
      <c r="G330" s="52">
        <f t="shared" si="68"/>
        <v>0</v>
      </c>
      <c r="H330" s="52">
        <f t="shared" si="69"/>
        <v>0</v>
      </c>
      <c r="I330" s="52">
        <f t="shared" si="70"/>
        <v>0</v>
      </c>
      <c r="J330" s="52">
        <f t="shared" si="71"/>
        <v>0</v>
      </c>
      <c r="K330" s="52">
        <f t="shared" si="72"/>
        <v>0</v>
      </c>
      <c r="L330" s="52">
        <f t="shared" si="73"/>
        <v>0</v>
      </c>
      <c r="M330" s="52">
        <f t="shared" ca="1" si="74"/>
        <v>-3.7524922614928713E-3</v>
      </c>
      <c r="N330" s="52">
        <f t="shared" ca="1" si="75"/>
        <v>0</v>
      </c>
      <c r="O330" s="12">
        <f t="shared" ca="1" si="76"/>
        <v>0</v>
      </c>
      <c r="P330" s="52">
        <f t="shared" ca="1" si="77"/>
        <v>0</v>
      </c>
      <c r="Q330" s="52">
        <f t="shared" ca="1" si="78"/>
        <v>0</v>
      </c>
      <c r="R330" s="5">
        <f t="shared" ca="1" si="79"/>
        <v>3.7524922614928713E-3</v>
      </c>
    </row>
    <row r="331" spans="1:18">
      <c r="A331" s="50"/>
      <c r="B331" s="50"/>
      <c r="C331" s="50"/>
      <c r="D331" s="51">
        <f t="shared" si="65"/>
        <v>0</v>
      </c>
      <c r="E331" s="51">
        <f t="shared" si="66"/>
        <v>0</v>
      </c>
      <c r="F331" s="52">
        <f t="shared" si="67"/>
        <v>0</v>
      </c>
      <c r="G331" s="52">
        <f t="shared" si="68"/>
        <v>0</v>
      </c>
      <c r="H331" s="52">
        <f t="shared" si="69"/>
        <v>0</v>
      </c>
      <c r="I331" s="52">
        <f t="shared" si="70"/>
        <v>0</v>
      </c>
      <c r="J331" s="52">
        <f t="shared" si="71"/>
        <v>0</v>
      </c>
      <c r="K331" s="52">
        <f t="shared" si="72"/>
        <v>0</v>
      </c>
      <c r="L331" s="52">
        <f t="shared" si="73"/>
        <v>0</v>
      </c>
      <c r="M331" s="52">
        <f t="shared" ca="1" si="74"/>
        <v>-3.7524922614928713E-3</v>
      </c>
      <c r="N331" s="52">
        <f t="shared" ca="1" si="75"/>
        <v>0</v>
      </c>
      <c r="O331" s="12">
        <f t="shared" ca="1" si="76"/>
        <v>0</v>
      </c>
      <c r="P331" s="52">
        <f t="shared" ca="1" si="77"/>
        <v>0</v>
      </c>
      <c r="Q331" s="52">
        <f t="shared" ca="1" si="78"/>
        <v>0</v>
      </c>
      <c r="R331" s="5">
        <f t="shared" ca="1" si="79"/>
        <v>3.7524922614928713E-3</v>
      </c>
    </row>
    <row r="332" spans="1:18">
      <c r="A332" s="50"/>
      <c r="B332" s="50"/>
      <c r="C332" s="50"/>
      <c r="D332" s="51">
        <f t="shared" si="65"/>
        <v>0</v>
      </c>
      <c r="E332" s="51">
        <f t="shared" si="66"/>
        <v>0</v>
      </c>
      <c r="F332" s="52">
        <f t="shared" si="67"/>
        <v>0</v>
      </c>
      <c r="G332" s="52">
        <f t="shared" si="68"/>
        <v>0</v>
      </c>
      <c r="H332" s="52">
        <f t="shared" si="69"/>
        <v>0</v>
      </c>
      <c r="I332" s="52">
        <f t="shared" si="70"/>
        <v>0</v>
      </c>
      <c r="J332" s="52">
        <f t="shared" si="71"/>
        <v>0</v>
      </c>
      <c r="K332" s="52">
        <f t="shared" si="72"/>
        <v>0</v>
      </c>
      <c r="L332" s="52">
        <f t="shared" si="73"/>
        <v>0</v>
      </c>
      <c r="M332" s="52">
        <f t="shared" ca="1" si="74"/>
        <v>-3.7524922614928713E-3</v>
      </c>
      <c r="N332" s="52">
        <f t="shared" ca="1" si="75"/>
        <v>0</v>
      </c>
      <c r="O332" s="12">
        <f t="shared" ca="1" si="76"/>
        <v>0</v>
      </c>
      <c r="P332" s="52">
        <f t="shared" ca="1" si="77"/>
        <v>0</v>
      </c>
      <c r="Q332" s="52">
        <f t="shared" ca="1" si="78"/>
        <v>0</v>
      </c>
      <c r="R332" s="5">
        <f t="shared" ca="1" si="79"/>
        <v>3.7524922614928713E-3</v>
      </c>
    </row>
    <row r="333" spans="1:18">
      <c r="A333" s="50"/>
      <c r="B333" s="50"/>
      <c r="C333" s="50"/>
      <c r="D333" s="51">
        <f t="shared" si="65"/>
        <v>0</v>
      </c>
      <c r="E333" s="51">
        <f t="shared" si="66"/>
        <v>0</v>
      </c>
      <c r="F333" s="52">
        <f t="shared" si="67"/>
        <v>0</v>
      </c>
      <c r="G333" s="52">
        <f t="shared" si="68"/>
        <v>0</v>
      </c>
      <c r="H333" s="52">
        <f t="shared" si="69"/>
        <v>0</v>
      </c>
      <c r="I333" s="52">
        <f t="shared" si="70"/>
        <v>0</v>
      </c>
      <c r="J333" s="52">
        <f t="shared" si="71"/>
        <v>0</v>
      </c>
      <c r="K333" s="52">
        <f t="shared" si="72"/>
        <v>0</v>
      </c>
      <c r="L333" s="52">
        <f t="shared" si="73"/>
        <v>0</v>
      </c>
      <c r="M333" s="52">
        <f t="shared" ca="1" si="74"/>
        <v>-3.7524922614928713E-3</v>
      </c>
      <c r="N333" s="52">
        <f t="shared" ca="1" si="75"/>
        <v>0</v>
      </c>
      <c r="O333" s="12">
        <f t="shared" ca="1" si="76"/>
        <v>0</v>
      </c>
      <c r="P333" s="52">
        <f t="shared" ca="1" si="77"/>
        <v>0</v>
      </c>
      <c r="Q333" s="52">
        <f t="shared" ca="1" si="78"/>
        <v>0</v>
      </c>
      <c r="R333" s="5">
        <f t="shared" ca="1" si="79"/>
        <v>3.7524922614928713E-3</v>
      </c>
    </row>
    <row r="334" spans="1:18">
      <c r="A334" s="50"/>
      <c r="B334" s="50"/>
      <c r="C334" s="50"/>
      <c r="D334" s="51">
        <f t="shared" si="65"/>
        <v>0</v>
      </c>
      <c r="E334" s="51">
        <f t="shared" si="66"/>
        <v>0</v>
      </c>
      <c r="F334" s="52">
        <f t="shared" si="67"/>
        <v>0</v>
      </c>
      <c r="G334" s="52">
        <f t="shared" si="68"/>
        <v>0</v>
      </c>
      <c r="H334" s="52">
        <f t="shared" si="69"/>
        <v>0</v>
      </c>
      <c r="I334" s="52">
        <f t="shared" si="70"/>
        <v>0</v>
      </c>
      <c r="J334" s="52">
        <f t="shared" si="71"/>
        <v>0</v>
      </c>
      <c r="K334" s="52">
        <f t="shared" si="72"/>
        <v>0</v>
      </c>
      <c r="L334" s="52">
        <f t="shared" si="73"/>
        <v>0</v>
      </c>
      <c r="M334" s="52">
        <f t="shared" ca="1" si="74"/>
        <v>-3.7524922614928713E-3</v>
      </c>
      <c r="N334" s="52">
        <f t="shared" ca="1" si="75"/>
        <v>0</v>
      </c>
      <c r="O334" s="12">
        <f t="shared" ca="1" si="76"/>
        <v>0</v>
      </c>
      <c r="P334" s="52">
        <f t="shared" ca="1" si="77"/>
        <v>0</v>
      </c>
      <c r="Q334" s="52">
        <f t="shared" ca="1" si="78"/>
        <v>0</v>
      </c>
      <c r="R334" s="5">
        <f t="shared" ca="1" si="79"/>
        <v>3.7524922614928713E-3</v>
      </c>
    </row>
    <row r="335" spans="1:18">
      <c r="A335" s="50"/>
      <c r="B335" s="50"/>
      <c r="C335" s="50"/>
      <c r="D335" s="51">
        <f t="shared" si="65"/>
        <v>0</v>
      </c>
      <c r="E335" s="51">
        <f t="shared" si="66"/>
        <v>0</v>
      </c>
      <c r="F335" s="52">
        <f t="shared" si="67"/>
        <v>0</v>
      </c>
      <c r="G335" s="52">
        <f t="shared" si="68"/>
        <v>0</v>
      </c>
      <c r="H335" s="52">
        <f t="shared" si="69"/>
        <v>0</v>
      </c>
      <c r="I335" s="52">
        <f t="shared" si="70"/>
        <v>0</v>
      </c>
      <c r="J335" s="52">
        <f t="shared" si="71"/>
        <v>0</v>
      </c>
      <c r="K335" s="52">
        <f t="shared" si="72"/>
        <v>0</v>
      </c>
      <c r="L335" s="52">
        <f t="shared" si="73"/>
        <v>0</v>
      </c>
      <c r="M335" s="52">
        <f t="shared" ca="1" si="74"/>
        <v>-3.7524922614928713E-3</v>
      </c>
      <c r="N335" s="52">
        <f t="shared" ca="1" si="75"/>
        <v>0</v>
      </c>
      <c r="O335" s="12">
        <f t="shared" ca="1" si="76"/>
        <v>0</v>
      </c>
      <c r="P335" s="52">
        <f t="shared" ca="1" si="77"/>
        <v>0</v>
      </c>
      <c r="Q335" s="52">
        <f t="shared" ca="1" si="78"/>
        <v>0</v>
      </c>
      <c r="R335" s="5">
        <f t="shared" ca="1" si="79"/>
        <v>3.7524922614928713E-3</v>
      </c>
    </row>
    <row r="336" spans="1:18">
      <c r="A336" s="50"/>
      <c r="B336" s="50"/>
      <c r="C336" s="50"/>
      <c r="D336" s="51">
        <f t="shared" si="65"/>
        <v>0</v>
      </c>
      <c r="E336" s="51">
        <f t="shared" si="66"/>
        <v>0</v>
      </c>
      <c r="F336" s="52">
        <f t="shared" si="67"/>
        <v>0</v>
      </c>
      <c r="G336" s="52">
        <f t="shared" si="68"/>
        <v>0</v>
      </c>
      <c r="H336" s="52">
        <f t="shared" si="69"/>
        <v>0</v>
      </c>
      <c r="I336" s="52">
        <f t="shared" si="70"/>
        <v>0</v>
      </c>
      <c r="J336" s="52">
        <f t="shared" si="71"/>
        <v>0</v>
      </c>
      <c r="K336" s="52">
        <f t="shared" si="72"/>
        <v>0</v>
      </c>
      <c r="L336" s="52">
        <f t="shared" si="73"/>
        <v>0</v>
      </c>
      <c r="M336" s="52">
        <f t="shared" ca="1" si="74"/>
        <v>-3.7524922614928713E-3</v>
      </c>
      <c r="N336" s="52">
        <f t="shared" ca="1" si="75"/>
        <v>0</v>
      </c>
      <c r="O336" s="12">
        <f t="shared" ca="1" si="76"/>
        <v>0</v>
      </c>
      <c r="P336" s="52">
        <f t="shared" ca="1" si="77"/>
        <v>0</v>
      </c>
      <c r="Q336" s="52">
        <f t="shared" ca="1" si="78"/>
        <v>0</v>
      </c>
      <c r="R336" s="5">
        <f t="shared" ca="1" si="79"/>
        <v>3.7524922614928713E-3</v>
      </c>
    </row>
    <row r="337" spans="1:18">
      <c r="A337" s="50"/>
      <c r="B337" s="50"/>
      <c r="C337" s="50"/>
      <c r="D337" s="51">
        <f t="shared" si="65"/>
        <v>0</v>
      </c>
      <c r="E337" s="51">
        <f t="shared" si="66"/>
        <v>0</v>
      </c>
      <c r="F337" s="52">
        <f t="shared" si="67"/>
        <v>0</v>
      </c>
      <c r="G337" s="52">
        <f t="shared" si="68"/>
        <v>0</v>
      </c>
      <c r="H337" s="52">
        <f t="shared" si="69"/>
        <v>0</v>
      </c>
      <c r="I337" s="52">
        <f t="shared" si="70"/>
        <v>0</v>
      </c>
      <c r="J337" s="52">
        <f t="shared" si="71"/>
        <v>0</v>
      </c>
      <c r="K337" s="52">
        <f t="shared" si="72"/>
        <v>0</v>
      </c>
      <c r="L337" s="52">
        <f t="shared" si="73"/>
        <v>0</v>
      </c>
      <c r="M337" s="52">
        <f t="shared" ca="1" si="74"/>
        <v>-3.7524922614928713E-3</v>
      </c>
      <c r="N337" s="52">
        <f t="shared" ca="1" si="75"/>
        <v>0</v>
      </c>
      <c r="O337" s="12">
        <f t="shared" ca="1" si="76"/>
        <v>0</v>
      </c>
      <c r="P337" s="52">
        <f t="shared" ca="1" si="77"/>
        <v>0</v>
      </c>
      <c r="Q337" s="52">
        <f t="shared" ca="1" si="78"/>
        <v>0</v>
      </c>
      <c r="R337" s="5">
        <f t="shared" ca="1" si="79"/>
        <v>3.7524922614928713E-3</v>
      </c>
    </row>
    <row r="338" spans="1:18">
      <c r="A338" s="50"/>
      <c r="B338" s="50"/>
      <c r="C338" s="50"/>
      <c r="D338" s="51">
        <f t="shared" si="65"/>
        <v>0</v>
      </c>
      <c r="E338" s="51">
        <f t="shared" si="66"/>
        <v>0</v>
      </c>
      <c r="F338" s="52">
        <f t="shared" si="67"/>
        <v>0</v>
      </c>
      <c r="G338" s="52">
        <f t="shared" si="68"/>
        <v>0</v>
      </c>
      <c r="H338" s="52">
        <f t="shared" si="69"/>
        <v>0</v>
      </c>
      <c r="I338" s="52">
        <f t="shared" si="70"/>
        <v>0</v>
      </c>
      <c r="J338" s="52">
        <f t="shared" si="71"/>
        <v>0</v>
      </c>
      <c r="K338" s="52">
        <f t="shared" si="72"/>
        <v>0</v>
      </c>
      <c r="L338" s="52">
        <f t="shared" si="73"/>
        <v>0</v>
      </c>
      <c r="M338" s="52">
        <f t="shared" ca="1" si="74"/>
        <v>-3.7524922614928713E-3</v>
      </c>
      <c r="N338" s="52">
        <f t="shared" ca="1" si="75"/>
        <v>0</v>
      </c>
      <c r="O338" s="12">
        <f t="shared" ca="1" si="76"/>
        <v>0</v>
      </c>
      <c r="P338" s="52">
        <f t="shared" ca="1" si="77"/>
        <v>0</v>
      </c>
      <c r="Q338" s="52">
        <f t="shared" ca="1" si="78"/>
        <v>0</v>
      </c>
      <c r="R338" s="5">
        <f t="shared" ca="1" si="79"/>
        <v>3.7524922614928713E-3</v>
      </c>
    </row>
    <row r="339" spans="1:18">
      <c r="A339" s="50"/>
      <c r="B339" s="50"/>
      <c r="C339" s="50"/>
      <c r="D339" s="51">
        <f t="shared" si="65"/>
        <v>0</v>
      </c>
      <c r="E339" s="51">
        <f t="shared" si="66"/>
        <v>0</v>
      </c>
      <c r="F339" s="52">
        <f t="shared" si="67"/>
        <v>0</v>
      </c>
      <c r="G339" s="52">
        <f t="shared" si="68"/>
        <v>0</v>
      </c>
      <c r="H339" s="52">
        <f t="shared" si="69"/>
        <v>0</v>
      </c>
      <c r="I339" s="52">
        <f t="shared" si="70"/>
        <v>0</v>
      </c>
      <c r="J339" s="52">
        <f t="shared" si="71"/>
        <v>0</v>
      </c>
      <c r="K339" s="52">
        <f t="shared" si="72"/>
        <v>0</v>
      </c>
      <c r="L339" s="52">
        <f t="shared" si="73"/>
        <v>0</v>
      </c>
      <c r="M339" s="52">
        <f t="shared" ca="1" si="74"/>
        <v>-3.7524922614928713E-3</v>
      </c>
      <c r="N339" s="52">
        <f t="shared" ca="1" si="75"/>
        <v>0</v>
      </c>
      <c r="O339" s="12">
        <f t="shared" ca="1" si="76"/>
        <v>0</v>
      </c>
      <c r="P339" s="52">
        <f t="shared" ca="1" si="77"/>
        <v>0</v>
      </c>
      <c r="Q339" s="52">
        <f t="shared" ca="1" si="78"/>
        <v>0</v>
      </c>
      <c r="R339" s="5">
        <f t="shared" ca="1" si="79"/>
        <v>3.7524922614928713E-3</v>
      </c>
    </row>
  </sheetData>
  <phoneticPr fontId="8" type="noConversion"/>
  <pageMargins left="0.75" right="0.75" top="1" bottom="1" header="0.5" footer="0.5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268"/>
  <sheetViews>
    <sheetView workbookViewId="0">
      <selection activeCell="B42" sqref="B42"/>
    </sheetView>
  </sheetViews>
  <sheetFormatPr defaultRowHeight="12.75"/>
  <cols>
    <col min="1" max="1" width="18.140625" style="10" customWidth="1"/>
    <col min="2" max="2" width="4.28515625" customWidth="1"/>
    <col min="3" max="3" width="10.7109375" customWidth="1"/>
    <col min="4" max="4" width="5" customWidth="1"/>
    <col min="5" max="5" width="17.28515625" customWidth="1"/>
    <col min="6" max="6" width="4" style="62" customWidth="1"/>
    <col min="12" max="12" width="14" customWidth="1"/>
    <col min="13" max="13" width="12" customWidth="1"/>
    <col min="14" max="14" width="14.28515625" customWidth="1"/>
  </cols>
  <sheetData>
    <row r="1" spans="1:14" ht="18">
      <c r="A1" s="58" t="s">
        <v>174</v>
      </c>
      <c r="F1"/>
    </row>
    <row r="2" spans="1:14">
      <c r="F2"/>
    </row>
    <row r="3" spans="1:14">
      <c r="A3" s="59" t="s">
        <v>147</v>
      </c>
      <c r="F3"/>
    </row>
    <row r="4" spans="1:14">
      <c r="F4"/>
    </row>
    <row r="5" spans="1:14">
      <c r="F5"/>
    </row>
    <row r="6" spans="1:14">
      <c r="F6"/>
    </row>
    <row r="7" spans="1:14">
      <c r="F7"/>
    </row>
    <row r="8" spans="1:14">
      <c r="F8"/>
    </row>
    <row r="9" spans="1:14">
      <c r="F9"/>
    </row>
    <row r="10" spans="1:14" ht="13.5" thickBot="1">
      <c r="F10" s="60"/>
      <c r="G10" s="60"/>
      <c r="H10" s="60"/>
      <c r="I10" s="60"/>
      <c r="J10" s="60"/>
      <c r="K10" s="60"/>
      <c r="L10" s="60"/>
      <c r="M10" s="60"/>
      <c r="N10" s="60"/>
    </row>
    <row r="11" spans="1:14">
      <c r="A11" s="10" t="str">
        <f t="shared" ref="A11:A37" si="0">L11</f>
        <v>Ackerlof</v>
      </c>
      <c r="B11" s="1" t="str">
        <f t="shared" ref="B11:B37" si="1">IF(J11="s","II","I")</f>
        <v>I</v>
      </c>
      <c r="C11" s="10">
        <f t="shared" ref="C11:C37" si="2">I11</f>
        <v>51259.703099999999</v>
      </c>
      <c r="D11" t="str">
        <f t="shared" ref="D11:D37" si="3">K11</f>
        <v>ccd</v>
      </c>
      <c r="E11" s="61">
        <f>VLOOKUP(C11,'Active 1'!C$21:E$132,3,FALSE)</f>
        <v>36.994482794161463</v>
      </c>
      <c r="G11">
        <v>-2969</v>
      </c>
      <c r="H11">
        <v>4.5999999999999999E-3</v>
      </c>
      <c r="I11">
        <v>51259.703099999999</v>
      </c>
      <c r="J11" t="s">
        <v>150</v>
      </c>
      <c r="K11" t="s">
        <v>154</v>
      </c>
      <c r="L11" t="s">
        <v>157</v>
      </c>
      <c r="N11" t="s">
        <v>158</v>
      </c>
    </row>
    <row r="12" spans="1:14">
      <c r="A12" s="10" t="str">
        <f t="shared" si="0"/>
        <v>Ackerlof</v>
      </c>
      <c r="B12" s="1" t="str">
        <f t="shared" si="1"/>
        <v>II</v>
      </c>
      <c r="C12" s="10">
        <f t="shared" si="2"/>
        <v>51310.876600000003</v>
      </c>
      <c r="D12" t="str">
        <f t="shared" si="3"/>
        <v>ccd</v>
      </c>
      <c r="E12" s="61">
        <f>VLOOKUP(C12,'Active 1'!C$21:E$132,3,FALSE)</f>
        <v>183.50965296289698</v>
      </c>
      <c r="G12">
        <v>-2823</v>
      </c>
      <c r="H12">
        <v>9.9000000000000008E-3</v>
      </c>
      <c r="I12">
        <v>51310.876600000003</v>
      </c>
      <c r="J12" t="s">
        <v>148</v>
      </c>
      <c r="K12" t="s">
        <v>154</v>
      </c>
      <c r="L12" t="s">
        <v>157</v>
      </c>
      <c r="N12" t="s">
        <v>158</v>
      </c>
    </row>
    <row r="13" spans="1:14">
      <c r="A13" s="10" t="str">
        <f t="shared" si="0"/>
        <v>Blaettler Ernst</v>
      </c>
      <c r="B13" s="1" t="str">
        <f t="shared" si="1"/>
        <v>I</v>
      </c>
      <c r="C13" s="10">
        <f t="shared" si="2"/>
        <v>52285.510199999997</v>
      </c>
      <c r="D13" t="str">
        <f t="shared" si="3"/>
        <v>ccd</v>
      </c>
      <c r="E13" s="61">
        <f>VLOOKUP(C13,'Active 1'!C$21:E$132,3,FALSE)</f>
        <v>2973.9892518989486</v>
      </c>
      <c r="G13">
        <v>-32</v>
      </c>
      <c r="H13">
        <v>-8.9999999999999993E-3</v>
      </c>
      <c r="I13">
        <v>52285.510199999997</v>
      </c>
      <c r="J13" t="s">
        <v>150</v>
      </c>
      <c r="K13" t="s">
        <v>154</v>
      </c>
      <c r="L13" t="s">
        <v>160</v>
      </c>
      <c r="N13" t="s">
        <v>158</v>
      </c>
    </row>
    <row r="14" spans="1:14">
      <c r="A14" s="10" t="str">
        <f t="shared" si="0"/>
        <v>Blaettler Ernst</v>
      </c>
      <c r="B14" s="1" t="str">
        <f t="shared" si="1"/>
        <v>II</v>
      </c>
      <c r="C14" s="10">
        <f t="shared" si="2"/>
        <v>52285.688600000001</v>
      </c>
      <c r="D14" t="str">
        <f t="shared" si="3"/>
        <v>ccd</v>
      </c>
      <c r="E14" s="61">
        <f>VLOOKUP(C14,'Active 1'!C$21:E$132,3,FALSE)</f>
        <v>2974.500030062622</v>
      </c>
      <c r="G14">
        <v>-32</v>
      </c>
      <c r="H14">
        <v>-4.5999999999999999E-3</v>
      </c>
      <c r="I14">
        <v>52285.688600000001</v>
      </c>
      <c r="J14" t="s">
        <v>148</v>
      </c>
      <c r="K14" t="s">
        <v>154</v>
      </c>
      <c r="L14" t="s">
        <v>160</v>
      </c>
      <c r="N14" t="s">
        <v>158</v>
      </c>
    </row>
    <row r="15" spans="1:14">
      <c r="A15" s="10" t="str">
        <f t="shared" si="0"/>
        <v>Blaettler Ernst</v>
      </c>
      <c r="B15" s="1" t="str">
        <f t="shared" si="1"/>
        <v>I</v>
      </c>
      <c r="C15" s="10">
        <f t="shared" si="2"/>
        <v>52287.610699999997</v>
      </c>
      <c r="D15" t="str">
        <f t="shared" si="3"/>
        <v>ccd</v>
      </c>
      <c r="E15" s="61">
        <f>VLOOKUP(C15,'Active 1'!C$21:E$132,3,FALSE)</f>
        <v>2980.0032066790491</v>
      </c>
      <c r="G15">
        <v>-26</v>
      </c>
      <c r="H15">
        <v>-4.1999999999999997E-3</v>
      </c>
      <c r="I15">
        <v>52287.610699999997</v>
      </c>
      <c r="J15" t="s">
        <v>150</v>
      </c>
      <c r="K15" t="s">
        <v>154</v>
      </c>
      <c r="L15" t="s">
        <v>160</v>
      </c>
      <c r="N15" t="s">
        <v>158</v>
      </c>
    </row>
    <row r="16" spans="1:14">
      <c r="A16" s="10" t="str">
        <f t="shared" si="0"/>
        <v>Blaettler Ernst</v>
      </c>
      <c r="B16" s="1" t="str">
        <f t="shared" si="1"/>
        <v>II</v>
      </c>
      <c r="C16" s="10">
        <f t="shared" si="2"/>
        <v>52296.518199999999</v>
      </c>
      <c r="D16" t="str">
        <f t="shared" si="3"/>
        <v>ccd</v>
      </c>
      <c r="E16" s="61">
        <f>VLOOKUP(C16,'Active 1'!C$21:E$132,3,FALSE)</f>
        <v>3005.506326033365</v>
      </c>
      <c r="G16">
        <v>-1</v>
      </c>
      <c r="H16">
        <v>-2.5000000000000001E-3</v>
      </c>
      <c r="I16">
        <v>52296.518199999999</v>
      </c>
      <c r="J16" t="s">
        <v>148</v>
      </c>
      <c r="K16" t="s">
        <v>154</v>
      </c>
      <c r="L16" t="s">
        <v>160</v>
      </c>
      <c r="N16" t="s">
        <v>158</v>
      </c>
    </row>
    <row r="17" spans="1:14">
      <c r="A17" s="10" t="str">
        <f t="shared" si="0"/>
        <v>Blaettler Ernst</v>
      </c>
      <c r="B17" s="1" t="str">
        <f t="shared" si="1"/>
        <v>I</v>
      </c>
      <c r="C17" s="10">
        <f t="shared" si="2"/>
        <v>52296.6901</v>
      </c>
      <c r="D17" t="str">
        <f t="shared" si="3"/>
        <v>ccd</v>
      </c>
      <c r="E17" s="61">
        <f>VLOOKUP(C17,'Active 1'!C$21:E$132,3,FALSE)</f>
        <v>3005.9984940060885</v>
      </c>
      <c r="G17">
        <v>0</v>
      </c>
      <c r="H17">
        <v>-5.8999999999999999E-3</v>
      </c>
      <c r="I17">
        <v>52296.6901</v>
      </c>
      <c r="J17" t="s">
        <v>150</v>
      </c>
      <c r="K17" t="s">
        <v>154</v>
      </c>
      <c r="L17" t="s">
        <v>160</v>
      </c>
      <c r="N17" t="s">
        <v>158</v>
      </c>
    </row>
    <row r="18" spans="1:14">
      <c r="A18" s="10" t="str">
        <f t="shared" si="0"/>
        <v>Blaettler Ernst</v>
      </c>
      <c r="B18" s="1" t="str">
        <f t="shared" si="1"/>
        <v>I</v>
      </c>
      <c r="C18" s="10">
        <f t="shared" si="2"/>
        <v>52308.565900000001</v>
      </c>
      <c r="D18" t="str">
        <f t="shared" si="3"/>
        <v>ccd</v>
      </c>
      <c r="E18" s="61">
        <f>VLOOKUP(C18,'Active 1'!C$21:E$132,3,FALSE)</f>
        <v>3040.0001717863843</v>
      </c>
      <c r="G18">
        <v>34</v>
      </c>
      <c r="H18">
        <v>-5.4999999999999997E-3</v>
      </c>
      <c r="I18">
        <v>52308.565900000001</v>
      </c>
      <c r="J18" t="s">
        <v>150</v>
      </c>
      <c r="K18" t="s">
        <v>154</v>
      </c>
      <c r="L18" t="s">
        <v>160</v>
      </c>
      <c r="N18" t="s">
        <v>158</v>
      </c>
    </row>
    <row r="19" spans="1:14">
      <c r="A19" s="10" t="str">
        <f t="shared" si="0"/>
        <v>Blaettler Ernst</v>
      </c>
      <c r="B19" s="1" t="str">
        <f t="shared" si="1"/>
        <v>II</v>
      </c>
      <c r="C19" s="10">
        <f t="shared" si="2"/>
        <v>52308.735099999998</v>
      </c>
      <c r="D19" t="str">
        <f t="shared" si="3"/>
        <v>ccd</v>
      </c>
      <c r="E19" s="61">
        <f>VLOOKUP(C19,'Active 1'!C$21:E$132,3,FALSE)</f>
        <v>3040.4846093720889</v>
      </c>
      <c r="G19">
        <v>34</v>
      </c>
      <c r="H19">
        <v>-1.03E-2</v>
      </c>
      <c r="I19">
        <v>52308.735099999998</v>
      </c>
      <c r="J19" t="s">
        <v>148</v>
      </c>
      <c r="K19" t="s">
        <v>154</v>
      </c>
      <c r="L19" t="s">
        <v>160</v>
      </c>
      <c r="N19" t="s">
        <v>158</v>
      </c>
    </row>
    <row r="20" spans="1:14">
      <c r="A20" s="10" t="str">
        <f t="shared" si="0"/>
        <v>Blaettler Ernst</v>
      </c>
      <c r="B20" s="1" t="str">
        <f t="shared" si="1"/>
        <v>II</v>
      </c>
      <c r="C20" s="10">
        <f t="shared" si="2"/>
        <v>52344.3681</v>
      </c>
      <c r="D20" t="str">
        <f t="shared" si="3"/>
        <v>ccd</v>
      </c>
      <c r="E20" s="61">
        <f>VLOOKUP(C20,'Active 1'!C$21:E$132,3,FALSE)</f>
        <v>3142.5056761082383</v>
      </c>
      <c r="G20">
        <v>136</v>
      </c>
      <c r="H20">
        <v>-3.3E-3</v>
      </c>
      <c r="I20">
        <v>52344.3681</v>
      </c>
      <c r="J20" t="s">
        <v>148</v>
      </c>
      <c r="K20" t="s">
        <v>154</v>
      </c>
      <c r="L20" t="s">
        <v>160</v>
      </c>
      <c r="N20" t="s">
        <v>158</v>
      </c>
    </row>
    <row r="21" spans="1:14">
      <c r="A21" s="10" t="str">
        <f t="shared" si="0"/>
        <v>Blaettler Ernst</v>
      </c>
      <c r="B21" s="1" t="str">
        <f t="shared" si="1"/>
        <v>I</v>
      </c>
      <c r="C21" s="10">
        <f t="shared" si="2"/>
        <v>52344.5409</v>
      </c>
      <c r="D21" t="str">
        <f t="shared" si="3"/>
        <v>ccd</v>
      </c>
      <c r="E21" s="61">
        <f>VLOOKUP(C21,'Active 1'!C$21:E$132,3,FALSE)</f>
        <v>3143.0004208766281</v>
      </c>
      <c r="G21">
        <v>137</v>
      </c>
      <c r="H21">
        <v>-5.7999999999999996E-3</v>
      </c>
      <c r="I21">
        <v>52344.5409</v>
      </c>
      <c r="J21" t="s">
        <v>150</v>
      </c>
      <c r="K21" t="s">
        <v>154</v>
      </c>
      <c r="L21" t="s">
        <v>160</v>
      </c>
      <c r="N21" t="s">
        <v>158</v>
      </c>
    </row>
    <row r="22" spans="1:14">
      <c r="A22" s="10" t="str">
        <f t="shared" si="0"/>
        <v>Blaettler Ernst</v>
      </c>
      <c r="B22" s="1" t="str">
        <f t="shared" si="1"/>
        <v>I</v>
      </c>
      <c r="C22" s="10">
        <f t="shared" si="2"/>
        <v>52347.335200000001</v>
      </c>
      <c r="D22" t="str">
        <f t="shared" si="3"/>
        <v>ccd</v>
      </c>
      <c r="E22" s="61">
        <f>VLOOKUP(C22,'Active 1'!C$21:E$132,3,FALSE)</f>
        <v>3151.0007988066632</v>
      </c>
      <c r="G22">
        <v>145</v>
      </c>
      <c r="H22">
        <v>-5.7000000000000002E-3</v>
      </c>
      <c r="I22">
        <v>52347.335200000001</v>
      </c>
      <c r="J22" t="s">
        <v>150</v>
      </c>
      <c r="K22" t="s">
        <v>154</v>
      </c>
      <c r="L22" t="s">
        <v>160</v>
      </c>
      <c r="N22" t="s">
        <v>158</v>
      </c>
    </row>
    <row r="23" spans="1:14">
      <c r="A23" s="10" t="str">
        <f t="shared" si="0"/>
        <v>Blaettler Ernst</v>
      </c>
      <c r="B23" s="1" t="str">
        <f t="shared" si="1"/>
        <v>II</v>
      </c>
      <c r="C23" s="10">
        <f t="shared" si="2"/>
        <v>52691.5461</v>
      </c>
      <c r="D23" t="str">
        <f t="shared" si="3"/>
        <v>ccd</v>
      </c>
      <c r="E23" s="61">
        <f>VLOOKUP(C23,'Active 1'!C$21:E$132,3,FALSE)</f>
        <v>4136.5131946253778</v>
      </c>
      <c r="G23">
        <v>1130</v>
      </c>
      <c r="H23">
        <v>-4.7000000000000002E-3</v>
      </c>
      <c r="I23">
        <v>52691.5461</v>
      </c>
      <c r="J23" t="s">
        <v>148</v>
      </c>
      <c r="K23" t="s">
        <v>154</v>
      </c>
      <c r="L23" t="s">
        <v>160</v>
      </c>
      <c r="N23" t="s">
        <v>161</v>
      </c>
    </row>
    <row r="24" spans="1:14">
      <c r="A24" s="10" t="str">
        <f t="shared" si="0"/>
        <v>Blaettler Ernst</v>
      </c>
      <c r="B24" s="1" t="str">
        <f t="shared" si="1"/>
        <v>II</v>
      </c>
      <c r="C24" s="10">
        <f t="shared" si="2"/>
        <v>53045.36</v>
      </c>
      <c r="D24" t="str">
        <f t="shared" si="3"/>
        <v>ccd</v>
      </c>
      <c r="E24" s="61">
        <f>VLOOKUP(C24,'Active 1'!C$21:E$132,3,FALSE)</f>
        <v>5149.5200002290521</v>
      </c>
      <c r="G24">
        <v>2143</v>
      </c>
      <c r="H24">
        <v>-6.3E-3</v>
      </c>
      <c r="I24">
        <v>53045.36</v>
      </c>
      <c r="J24" t="s">
        <v>148</v>
      </c>
      <c r="K24" t="s">
        <v>154</v>
      </c>
      <c r="L24" t="s">
        <v>160</v>
      </c>
      <c r="N24" t="s">
        <v>162</v>
      </c>
    </row>
    <row r="25" spans="1:14">
      <c r="A25" s="10" t="str">
        <f t="shared" si="0"/>
        <v>Blaettler Ernst</v>
      </c>
      <c r="B25" s="1" t="str">
        <f t="shared" si="1"/>
        <v>I</v>
      </c>
      <c r="C25" s="10">
        <f t="shared" si="2"/>
        <v>53045.533199999998</v>
      </c>
      <c r="D25" t="str">
        <f t="shared" si="3"/>
        <v>ccd</v>
      </c>
      <c r="E25" s="61">
        <f>VLOOKUP(C25,'Active 1'!C$21:E$132,3,FALSE)</f>
        <v>5150.0158902399535</v>
      </c>
      <c r="G25">
        <v>2144</v>
      </c>
      <c r="H25">
        <v>-8.3999999999999995E-3</v>
      </c>
      <c r="I25">
        <v>53045.533199999998</v>
      </c>
      <c r="J25" t="s">
        <v>150</v>
      </c>
      <c r="K25" t="s">
        <v>154</v>
      </c>
      <c r="L25" t="s">
        <v>160</v>
      </c>
      <c r="N25" t="s">
        <v>162</v>
      </c>
    </row>
    <row r="26" spans="1:14">
      <c r="A26" s="10" t="str">
        <f t="shared" si="0"/>
        <v>Blaettler Ernst</v>
      </c>
      <c r="B26" s="1" t="str">
        <f t="shared" si="1"/>
        <v>II</v>
      </c>
      <c r="C26" s="10">
        <f t="shared" si="2"/>
        <v>53463.4401</v>
      </c>
      <c r="D26" t="str">
        <f t="shared" si="3"/>
        <v>ccd</v>
      </c>
      <c r="E26" s="61">
        <f>VLOOKUP(C26,'Active 1'!C$21:E$132,3,FALSE)</f>
        <v>6346.5277678364382</v>
      </c>
      <c r="G26">
        <v>3340</v>
      </c>
      <c r="H26">
        <v>-8.3999999999999995E-3</v>
      </c>
      <c r="I26">
        <v>53463.4401</v>
      </c>
      <c r="J26" t="s">
        <v>148</v>
      </c>
      <c r="K26" t="s">
        <v>154</v>
      </c>
      <c r="L26" t="s">
        <v>160</v>
      </c>
      <c r="N26" t="s">
        <v>163</v>
      </c>
    </row>
    <row r="27" spans="1:14">
      <c r="A27" s="10" t="str">
        <f t="shared" si="0"/>
        <v>Blaettler Ernst</v>
      </c>
      <c r="B27" s="1" t="str">
        <f t="shared" si="1"/>
        <v>I</v>
      </c>
      <c r="C27" s="10">
        <f t="shared" si="2"/>
        <v>53788.442799999997</v>
      </c>
      <c r="D27" t="str">
        <f t="shared" si="3"/>
        <v>ccd</v>
      </c>
      <c r="E27" s="61">
        <f>VLOOKUP(C27,'Active 1'!C$21:E$132,3,FALSE)</f>
        <v>7277.0450452513887</v>
      </c>
      <c r="G27">
        <v>4271</v>
      </c>
      <c r="H27">
        <v>-6.7000000000000002E-3</v>
      </c>
      <c r="I27">
        <v>53788.442799999997</v>
      </c>
      <c r="J27" t="s">
        <v>150</v>
      </c>
      <c r="K27" t="s">
        <v>154</v>
      </c>
      <c r="L27" t="s">
        <v>160</v>
      </c>
      <c r="N27" t="s">
        <v>164</v>
      </c>
    </row>
    <row r="28" spans="1:14">
      <c r="A28" s="10" t="str">
        <f t="shared" si="0"/>
        <v>Blaettler Ernst</v>
      </c>
      <c r="B28" s="1" t="str">
        <f t="shared" si="1"/>
        <v>II</v>
      </c>
      <c r="C28" s="10">
        <f t="shared" si="2"/>
        <v>54172.472699999998</v>
      </c>
      <c r="D28" t="str">
        <f t="shared" si="3"/>
        <v>ccd</v>
      </c>
      <c r="E28" s="61">
        <f>VLOOKUP(C28,'Active 1'!C$21:E$132,3,FALSE)</f>
        <v>8376.5634707719764</v>
      </c>
      <c r="G28">
        <v>5370</v>
      </c>
      <c r="H28">
        <v>-4.1000000000000003E-3</v>
      </c>
      <c r="I28">
        <v>54172.472699999998</v>
      </c>
      <c r="J28" t="s">
        <v>148</v>
      </c>
      <c r="K28" t="s">
        <v>154</v>
      </c>
      <c r="L28" t="s">
        <v>160</v>
      </c>
      <c r="N28" t="s">
        <v>165</v>
      </c>
    </row>
    <row r="29" spans="1:14">
      <c r="A29" s="10" t="str">
        <f t="shared" si="0"/>
        <v>Nelson Robert</v>
      </c>
      <c r="B29" s="1" t="str">
        <f t="shared" si="1"/>
        <v>II</v>
      </c>
      <c r="C29" s="10">
        <f t="shared" si="2"/>
        <v>54538.866099999999</v>
      </c>
      <c r="D29" t="str">
        <f t="shared" si="3"/>
        <v>ccd</v>
      </c>
      <c r="E29" s="61">
        <f>VLOOKUP(C29,'Active 1'!C$21:E$132,3,FALSE)</f>
        <v>9425.5867220582295</v>
      </c>
      <c r="G29">
        <v>6419</v>
      </c>
      <c r="H29">
        <v>-1E-4</v>
      </c>
      <c r="I29">
        <v>54538.866099999999</v>
      </c>
      <c r="J29" t="s">
        <v>148</v>
      </c>
      <c r="K29" t="s">
        <v>154</v>
      </c>
      <c r="L29" t="s">
        <v>155</v>
      </c>
      <c r="N29" t="s">
        <v>166</v>
      </c>
    </row>
    <row r="30" spans="1:14">
      <c r="A30" s="10" t="str">
        <f t="shared" si="0"/>
        <v>Diethelm Roger</v>
      </c>
      <c r="B30" s="1" t="str">
        <f t="shared" si="1"/>
        <v>II</v>
      </c>
      <c r="C30" s="10">
        <f t="shared" si="2"/>
        <v>54889.887300000002</v>
      </c>
      <c r="D30" t="str">
        <f t="shared" si="3"/>
        <v>V</v>
      </c>
      <c r="E30" s="61">
        <f>VLOOKUP(C30,'Active 1'!C$21:E$132,3,FALSE)</f>
        <v>10430.597730701957</v>
      </c>
      <c r="G30">
        <v>7424</v>
      </c>
      <c r="H30">
        <v>-2.9999999999999997E-4</v>
      </c>
      <c r="I30">
        <v>54889.887300000002</v>
      </c>
      <c r="J30" t="s">
        <v>148</v>
      </c>
      <c r="K30" t="s">
        <v>113</v>
      </c>
      <c r="L30" t="s">
        <v>167</v>
      </c>
      <c r="N30" t="s">
        <v>168</v>
      </c>
    </row>
    <row r="31" spans="1:14">
      <c r="A31" s="10" t="str">
        <f t="shared" si="0"/>
        <v>Blaettler Ernst</v>
      </c>
      <c r="B31" s="1" t="str">
        <f t="shared" si="1"/>
        <v>I</v>
      </c>
      <c r="C31" s="10">
        <f t="shared" si="2"/>
        <v>55000.435599999997</v>
      </c>
      <c r="D31" t="str">
        <f t="shared" si="3"/>
        <v>ccd</v>
      </c>
      <c r="E31" s="61">
        <f>VLOOKUP(C31,'Active 1'!C$21:E$132,3,FALSE)</f>
        <v>10747.109264725665</v>
      </c>
      <c r="G31">
        <v>7741</v>
      </c>
      <c r="H31">
        <v>1.8E-3</v>
      </c>
      <c r="I31">
        <v>55000.435599999997</v>
      </c>
      <c r="J31" t="s">
        <v>150</v>
      </c>
      <c r="K31" t="s">
        <v>154</v>
      </c>
      <c r="L31" t="s">
        <v>160</v>
      </c>
      <c r="N31" t="s">
        <v>168</v>
      </c>
    </row>
    <row r="32" spans="1:14">
      <c r="A32" s="10" t="str">
        <f t="shared" si="0"/>
        <v>Blaettler Ernst</v>
      </c>
      <c r="B32" s="1" t="str">
        <f t="shared" si="1"/>
        <v>II</v>
      </c>
      <c r="C32" s="10">
        <f t="shared" si="2"/>
        <v>55398.438999999998</v>
      </c>
      <c r="D32" t="str">
        <f t="shared" si="3"/>
        <v>ccd</v>
      </c>
      <c r="E32" s="61">
        <f>VLOOKUP(C32,'Active 1'!C$21:E$132,3,FALSE)</f>
        <v>11886.635306109009</v>
      </c>
      <c r="G32">
        <v>8880</v>
      </c>
      <c r="H32">
        <v>7.0000000000000001E-3</v>
      </c>
      <c r="I32">
        <v>55398.438999999998</v>
      </c>
      <c r="J32" t="s">
        <v>148</v>
      </c>
      <c r="K32" t="s">
        <v>154</v>
      </c>
      <c r="L32" t="s">
        <v>160</v>
      </c>
      <c r="N32" t="s">
        <v>169</v>
      </c>
    </row>
    <row r="33" spans="1:14">
      <c r="A33" s="10" t="str">
        <f t="shared" si="0"/>
        <v>Nelson Robert</v>
      </c>
      <c r="B33" s="1" t="str">
        <f t="shared" si="1"/>
        <v>II</v>
      </c>
      <c r="C33" s="10">
        <f t="shared" si="2"/>
        <v>51246.559999999998</v>
      </c>
      <c r="D33" t="str">
        <f t="shared" si="3"/>
        <v>ccd</v>
      </c>
      <c r="E33" s="61" t="e">
        <f>VLOOKUP(C33,'Active 1'!C$21:E$132,3,FALSE)</f>
        <v>#N/A</v>
      </c>
      <c r="G33">
        <v>-3007</v>
      </c>
      <c r="H33">
        <v>-4.0099999999999997E-2</v>
      </c>
      <c r="I33">
        <v>51246.559999999998</v>
      </c>
      <c r="J33" t="s">
        <v>148</v>
      </c>
      <c r="K33" t="s">
        <v>154</v>
      </c>
      <c r="L33" t="s">
        <v>155</v>
      </c>
      <c r="N33" t="s">
        <v>156</v>
      </c>
    </row>
    <row r="34" spans="1:14">
      <c r="A34" s="10" t="str">
        <f t="shared" si="0"/>
        <v>Nelson Robert</v>
      </c>
      <c r="B34" s="1" t="str">
        <f t="shared" si="1"/>
        <v>I</v>
      </c>
      <c r="C34" s="10">
        <f t="shared" si="2"/>
        <v>51311.735500000003</v>
      </c>
      <c r="D34" t="str">
        <f t="shared" si="3"/>
        <v>ccd</v>
      </c>
      <c r="E34" s="61" t="e">
        <f>VLOOKUP(C34,'Active 1'!C$21:E$132,3,FALSE)</f>
        <v>#N/A</v>
      </c>
      <c r="G34">
        <v>-2820</v>
      </c>
      <c r="H34">
        <v>-5.0000000000000001E-3</v>
      </c>
      <c r="I34">
        <v>51311.735500000003</v>
      </c>
      <c r="J34" t="s">
        <v>150</v>
      </c>
      <c r="K34" t="s">
        <v>154</v>
      </c>
      <c r="L34" t="s">
        <v>155</v>
      </c>
      <c r="N34" t="s">
        <v>156</v>
      </c>
    </row>
    <row r="35" spans="1:14">
      <c r="A35" s="10" t="str">
        <f t="shared" si="0"/>
        <v>Nelson Robert</v>
      </c>
      <c r="B35" s="1" t="str">
        <f t="shared" si="1"/>
        <v>II</v>
      </c>
      <c r="C35" s="10">
        <f t="shared" si="2"/>
        <v>52001.7327</v>
      </c>
      <c r="D35" t="str">
        <f t="shared" si="3"/>
        <v>ccd</v>
      </c>
      <c r="E35" s="61">
        <f>VLOOKUP(C35,'Active 1'!C$21:E$132,3,FALSE)</f>
        <v>2161.5041042628827</v>
      </c>
      <c r="G35">
        <v>-845</v>
      </c>
      <c r="H35">
        <v>1E-4</v>
      </c>
      <c r="I35">
        <v>52001.7327</v>
      </c>
      <c r="J35" t="s">
        <v>148</v>
      </c>
      <c r="K35" t="s">
        <v>154</v>
      </c>
      <c r="L35" t="s">
        <v>155</v>
      </c>
      <c r="N35" t="s">
        <v>159</v>
      </c>
    </row>
    <row r="36" spans="1:14">
      <c r="A36" s="10" t="str">
        <f t="shared" si="0"/>
        <v>Lehky M.</v>
      </c>
      <c r="B36" s="1" t="str">
        <f t="shared" si="1"/>
        <v>I</v>
      </c>
      <c r="C36" s="10">
        <f t="shared" si="2"/>
        <v>55643.455300000001</v>
      </c>
      <c r="D36" t="str">
        <f t="shared" si="3"/>
        <v>R</v>
      </c>
      <c r="E36" s="61">
        <f>VLOOKUP(C36,'Active 1'!C$21:E$132,3,FALSE)</f>
        <v>12588.143017885832</v>
      </c>
      <c r="G36">
        <v>9582</v>
      </c>
      <c r="H36">
        <v>6.3E-3</v>
      </c>
      <c r="I36">
        <v>55643.455300000001</v>
      </c>
      <c r="J36" t="s">
        <v>150</v>
      </c>
      <c r="K36" t="s">
        <v>93</v>
      </c>
      <c r="L36" t="s">
        <v>170</v>
      </c>
      <c r="N36" t="s">
        <v>171</v>
      </c>
    </row>
    <row r="37" spans="1:14">
      <c r="A37" s="10" t="str">
        <f t="shared" si="0"/>
        <v>Lehky M.</v>
      </c>
      <c r="B37" s="1" t="str">
        <f t="shared" si="1"/>
        <v>II</v>
      </c>
      <c r="C37" s="10">
        <f t="shared" si="2"/>
        <v>55957.6299</v>
      </c>
      <c r="D37" t="str">
        <f t="shared" si="3"/>
        <v>R</v>
      </c>
      <c r="E37" s="61">
        <f>VLOOKUP(C37,'Active 1'!C$21:E$132,3,FALSE)</f>
        <v>13487.658293989483</v>
      </c>
      <c r="G37">
        <v>10481</v>
      </c>
      <c r="H37">
        <v>8.6E-3</v>
      </c>
      <c r="I37">
        <v>55957.6299</v>
      </c>
      <c r="J37" t="s">
        <v>148</v>
      </c>
      <c r="K37" t="s">
        <v>93</v>
      </c>
      <c r="L37" t="s">
        <v>170</v>
      </c>
      <c r="N37" t="s">
        <v>171</v>
      </c>
    </row>
    <row r="38" spans="1:14">
      <c r="B38" s="1"/>
      <c r="C38" s="10"/>
    </row>
    <row r="39" spans="1:14">
      <c r="B39" s="1"/>
      <c r="C39" s="10"/>
    </row>
    <row r="40" spans="1:14">
      <c r="B40" s="1"/>
      <c r="C40" s="10"/>
    </row>
    <row r="41" spans="1:14">
      <c r="B41" s="1"/>
      <c r="C41" s="10"/>
    </row>
    <row r="42" spans="1:14">
      <c r="B42" s="1"/>
      <c r="C42" s="10"/>
    </row>
    <row r="43" spans="1:14">
      <c r="B43" s="1"/>
      <c r="C43" s="10"/>
    </row>
    <row r="44" spans="1:14">
      <c r="B44" s="1"/>
      <c r="C44" s="10"/>
    </row>
    <row r="45" spans="1:14">
      <c r="B45" s="1"/>
      <c r="C45" s="10"/>
    </row>
    <row r="46" spans="1:14">
      <c r="B46" s="1"/>
      <c r="C46" s="10"/>
    </row>
    <row r="47" spans="1:14">
      <c r="B47" s="1"/>
      <c r="C47" s="10"/>
    </row>
    <row r="48" spans="1:14">
      <c r="B48" s="1"/>
      <c r="C48" s="10"/>
    </row>
    <row r="49" spans="2:3">
      <c r="B49" s="1"/>
      <c r="C49" s="10"/>
    </row>
    <row r="50" spans="2:3">
      <c r="B50" s="1"/>
      <c r="C50" s="10"/>
    </row>
    <row r="51" spans="2:3">
      <c r="B51" s="1"/>
      <c r="C51" s="10"/>
    </row>
    <row r="52" spans="2:3">
      <c r="B52" s="1"/>
      <c r="C52" s="10"/>
    </row>
    <row r="53" spans="2:3">
      <c r="B53" s="1"/>
      <c r="C53" s="10"/>
    </row>
    <row r="54" spans="2:3">
      <c r="B54" s="1"/>
      <c r="C54" s="10"/>
    </row>
    <row r="55" spans="2:3">
      <c r="B55" s="1"/>
      <c r="C55" s="10"/>
    </row>
    <row r="56" spans="2:3">
      <c r="B56" s="1"/>
      <c r="C56" s="10"/>
    </row>
    <row r="57" spans="2:3">
      <c r="B57" s="1"/>
      <c r="C57" s="10"/>
    </row>
    <row r="58" spans="2:3">
      <c r="B58" s="1"/>
      <c r="C58" s="10"/>
    </row>
    <row r="59" spans="2:3">
      <c r="B59" s="1"/>
      <c r="C59" s="10"/>
    </row>
    <row r="60" spans="2:3">
      <c r="B60" s="1"/>
      <c r="C60" s="10"/>
    </row>
    <row r="61" spans="2:3">
      <c r="B61" s="1"/>
      <c r="C61" s="10"/>
    </row>
    <row r="62" spans="2:3">
      <c r="B62" s="1"/>
      <c r="C62" s="10"/>
    </row>
    <row r="63" spans="2:3">
      <c r="B63" s="1"/>
      <c r="C63" s="10"/>
    </row>
    <row r="64" spans="2:3">
      <c r="B64" s="1"/>
      <c r="C64" s="10"/>
    </row>
    <row r="65" spans="2:3">
      <c r="B65" s="1"/>
      <c r="C65" s="10"/>
    </row>
    <row r="66" spans="2:3">
      <c r="B66" s="1"/>
      <c r="C66" s="10"/>
    </row>
    <row r="67" spans="2:3">
      <c r="B67" s="1"/>
      <c r="C67" s="10"/>
    </row>
    <row r="68" spans="2:3">
      <c r="B68" s="1"/>
      <c r="C68" s="10"/>
    </row>
    <row r="69" spans="2:3">
      <c r="B69" s="1"/>
      <c r="C69" s="10"/>
    </row>
    <row r="70" spans="2:3">
      <c r="B70" s="1"/>
      <c r="C70" s="10"/>
    </row>
    <row r="71" spans="2:3">
      <c r="B71" s="1"/>
      <c r="C71" s="10"/>
    </row>
    <row r="72" spans="2:3">
      <c r="B72" s="1"/>
      <c r="C72" s="10"/>
    </row>
    <row r="73" spans="2:3">
      <c r="B73" s="1"/>
      <c r="C73" s="10"/>
    </row>
    <row r="74" spans="2:3">
      <c r="B74" s="1"/>
      <c r="C74" s="10"/>
    </row>
    <row r="75" spans="2:3">
      <c r="B75" s="1"/>
      <c r="C75" s="10"/>
    </row>
    <row r="76" spans="2:3">
      <c r="B76" s="1"/>
      <c r="C76" s="10"/>
    </row>
    <row r="77" spans="2:3">
      <c r="B77" s="1"/>
      <c r="C77" s="10"/>
    </row>
    <row r="78" spans="2:3">
      <c r="B78" s="1"/>
      <c r="C78" s="10"/>
    </row>
    <row r="79" spans="2:3">
      <c r="B79" s="1"/>
      <c r="C79" s="10"/>
    </row>
    <row r="80" spans="2:3">
      <c r="B80" s="1"/>
      <c r="C80" s="10"/>
    </row>
    <row r="81" spans="2:3">
      <c r="B81" s="1"/>
      <c r="C81" s="10"/>
    </row>
    <row r="82" spans="2:3">
      <c r="B82" s="1"/>
      <c r="C82" s="10"/>
    </row>
    <row r="83" spans="2:3">
      <c r="B83" s="1"/>
      <c r="C83" s="10"/>
    </row>
    <row r="84" spans="2:3">
      <c r="B84" s="1"/>
      <c r="C84" s="10"/>
    </row>
    <row r="85" spans="2:3">
      <c r="B85" s="1"/>
      <c r="C85" s="10"/>
    </row>
    <row r="86" spans="2:3">
      <c r="B86" s="1"/>
      <c r="C86" s="10"/>
    </row>
    <row r="87" spans="2:3">
      <c r="B87" s="1"/>
      <c r="C87" s="10"/>
    </row>
    <row r="88" spans="2:3">
      <c r="B88" s="1"/>
      <c r="C88" s="10"/>
    </row>
    <row r="89" spans="2:3">
      <c r="B89" s="1"/>
      <c r="C89" s="10"/>
    </row>
    <row r="90" spans="2:3">
      <c r="B90" s="1"/>
      <c r="C90" s="10"/>
    </row>
    <row r="91" spans="2:3">
      <c r="B91" s="1"/>
      <c r="C91" s="10"/>
    </row>
    <row r="92" spans="2:3">
      <c r="B92" s="1"/>
      <c r="C92" s="10"/>
    </row>
    <row r="93" spans="2:3">
      <c r="B93" s="1"/>
      <c r="C93" s="10"/>
    </row>
    <row r="94" spans="2:3">
      <c r="B94" s="1"/>
      <c r="C94" s="10"/>
    </row>
    <row r="95" spans="2:3">
      <c r="B95" s="1"/>
      <c r="C95" s="10"/>
    </row>
    <row r="96" spans="2:3">
      <c r="B96" s="1"/>
      <c r="C96" s="10"/>
    </row>
    <row r="97" spans="2:3">
      <c r="B97" s="1"/>
      <c r="C97" s="10"/>
    </row>
    <row r="98" spans="2:3">
      <c r="B98" s="1"/>
      <c r="C98" s="10"/>
    </row>
    <row r="99" spans="2:3">
      <c r="B99" s="1"/>
      <c r="C99" s="10"/>
    </row>
    <row r="100" spans="2:3">
      <c r="B100" s="1"/>
      <c r="C100" s="10"/>
    </row>
    <row r="101" spans="2:3">
      <c r="B101" s="1"/>
      <c r="C101" s="10"/>
    </row>
    <row r="102" spans="2:3">
      <c r="B102" s="1"/>
      <c r="C102" s="10"/>
    </row>
    <row r="103" spans="2:3">
      <c r="B103" s="1"/>
      <c r="C103" s="10"/>
    </row>
    <row r="104" spans="2:3">
      <c r="B104" s="1"/>
      <c r="C104" s="10"/>
    </row>
    <row r="105" spans="2:3">
      <c r="B105" s="1"/>
      <c r="C105" s="10"/>
    </row>
    <row r="106" spans="2:3">
      <c r="B106" s="1"/>
      <c r="C106" s="10"/>
    </row>
    <row r="107" spans="2:3">
      <c r="B107" s="1"/>
      <c r="C107" s="10"/>
    </row>
    <row r="108" spans="2:3">
      <c r="B108" s="1"/>
      <c r="C108" s="10"/>
    </row>
    <row r="109" spans="2:3">
      <c r="B109" s="1"/>
      <c r="C109" s="10"/>
    </row>
    <row r="110" spans="2:3">
      <c r="B110" s="1"/>
      <c r="C110" s="10"/>
    </row>
    <row r="111" spans="2:3">
      <c r="B111" s="1"/>
      <c r="C111" s="10"/>
    </row>
    <row r="112" spans="2:3">
      <c r="B112" s="1"/>
      <c r="C112" s="10"/>
    </row>
    <row r="113" spans="2:3">
      <c r="B113" s="1"/>
      <c r="C113" s="10"/>
    </row>
    <row r="114" spans="2:3">
      <c r="B114" s="1"/>
      <c r="C114" s="10"/>
    </row>
    <row r="115" spans="2:3">
      <c r="B115" s="1"/>
      <c r="C115" s="10"/>
    </row>
    <row r="116" spans="2:3">
      <c r="B116" s="1"/>
      <c r="C116" s="10"/>
    </row>
    <row r="117" spans="2:3">
      <c r="B117" s="1"/>
      <c r="C117" s="10"/>
    </row>
    <row r="118" spans="2:3">
      <c r="B118" s="1"/>
      <c r="C118" s="10"/>
    </row>
    <row r="119" spans="2:3">
      <c r="B119" s="1"/>
      <c r="C119" s="10"/>
    </row>
    <row r="120" spans="2:3">
      <c r="B120" s="1"/>
      <c r="C120" s="10"/>
    </row>
    <row r="121" spans="2:3">
      <c r="B121" s="1"/>
      <c r="C121" s="10"/>
    </row>
    <row r="122" spans="2:3">
      <c r="B122" s="1"/>
      <c r="C122" s="10"/>
    </row>
    <row r="123" spans="2:3">
      <c r="B123" s="1"/>
      <c r="C123" s="10"/>
    </row>
    <row r="124" spans="2:3">
      <c r="B124" s="1"/>
      <c r="C124" s="10"/>
    </row>
    <row r="125" spans="2:3">
      <c r="B125" s="1"/>
      <c r="C125" s="10"/>
    </row>
    <row r="126" spans="2:3">
      <c r="B126" s="1"/>
      <c r="C126" s="10"/>
    </row>
    <row r="127" spans="2:3">
      <c r="B127" s="1"/>
      <c r="C127" s="10"/>
    </row>
    <row r="128" spans="2:3">
      <c r="B128" s="1"/>
      <c r="C128" s="10"/>
    </row>
    <row r="129" spans="2:3">
      <c r="B129" s="1"/>
      <c r="C129" s="10"/>
    </row>
    <row r="130" spans="2:3">
      <c r="B130" s="1"/>
      <c r="C130" s="10"/>
    </row>
    <row r="131" spans="2:3">
      <c r="B131" s="1"/>
      <c r="C131" s="10"/>
    </row>
    <row r="132" spans="2:3">
      <c r="B132" s="1"/>
      <c r="C132" s="10"/>
    </row>
    <row r="133" spans="2:3">
      <c r="B133" s="1"/>
      <c r="C133" s="10"/>
    </row>
    <row r="134" spans="2:3">
      <c r="B134" s="1"/>
      <c r="C134" s="10"/>
    </row>
    <row r="135" spans="2:3">
      <c r="B135" s="1"/>
      <c r="C135" s="10"/>
    </row>
    <row r="136" spans="2:3">
      <c r="B136" s="1"/>
      <c r="C136" s="10"/>
    </row>
    <row r="137" spans="2:3">
      <c r="B137" s="1"/>
      <c r="C137" s="10"/>
    </row>
    <row r="138" spans="2:3">
      <c r="B138" s="1"/>
      <c r="C138" s="10"/>
    </row>
    <row r="139" spans="2:3">
      <c r="B139" s="1"/>
      <c r="C139" s="10"/>
    </row>
    <row r="140" spans="2:3">
      <c r="B140" s="1"/>
      <c r="C140" s="10"/>
    </row>
    <row r="141" spans="2:3">
      <c r="B141" s="1"/>
      <c r="C141" s="10"/>
    </row>
    <row r="142" spans="2:3">
      <c r="B142" s="1"/>
      <c r="C142" s="10"/>
    </row>
    <row r="143" spans="2:3">
      <c r="B143" s="1"/>
      <c r="C143" s="10"/>
    </row>
    <row r="144" spans="2:3">
      <c r="B144" s="1"/>
      <c r="C144" s="10"/>
    </row>
    <row r="145" spans="2:3">
      <c r="B145" s="1"/>
      <c r="C145" s="10"/>
    </row>
    <row r="146" spans="2:3">
      <c r="B146" s="1"/>
      <c r="C146" s="10"/>
    </row>
    <row r="147" spans="2:3">
      <c r="B147" s="1"/>
      <c r="C147" s="10"/>
    </row>
    <row r="148" spans="2:3">
      <c r="B148" s="1"/>
      <c r="C148" s="10"/>
    </row>
    <row r="149" spans="2:3">
      <c r="B149" s="1"/>
      <c r="C149" s="10"/>
    </row>
    <row r="150" spans="2:3">
      <c r="B150" s="1"/>
      <c r="C150" s="10"/>
    </row>
    <row r="151" spans="2:3">
      <c r="B151" s="1"/>
      <c r="C151" s="10"/>
    </row>
    <row r="152" spans="2:3">
      <c r="B152" s="1"/>
      <c r="C152" s="10"/>
    </row>
    <row r="153" spans="2:3">
      <c r="B153" s="1"/>
      <c r="C153" s="10"/>
    </row>
    <row r="154" spans="2:3">
      <c r="B154" s="1"/>
      <c r="C154" s="10"/>
    </row>
    <row r="155" spans="2:3">
      <c r="B155" s="1"/>
      <c r="C155" s="10"/>
    </row>
    <row r="156" spans="2:3">
      <c r="B156" s="1"/>
      <c r="C156" s="10"/>
    </row>
    <row r="157" spans="2:3">
      <c r="B157" s="1"/>
      <c r="C157" s="10"/>
    </row>
    <row r="158" spans="2:3">
      <c r="B158" s="1"/>
      <c r="C158" s="10"/>
    </row>
    <row r="159" spans="2:3">
      <c r="B159" s="1"/>
      <c r="C159" s="10"/>
    </row>
    <row r="160" spans="2:3">
      <c r="B160" s="1"/>
      <c r="C160" s="10"/>
    </row>
    <row r="161" spans="2:3">
      <c r="B161" s="1"/>
      <c r="C161" s="10"/>
    </row>
    <row r="162" spans="2:3">
      <c r="B162" s="1"/>
      <c r="C162" s="10"/>
    </row>
    <row r="163" spans="2:3">
      <c r="B163" s="1"/>
      <c r="C163" s="10"/>
    </row>
    <row r="164" spans="2:3">
      <c r="B164" s="1"/>
      <c r="C164" s="10"/>
    </row>
    <row r="165" spans="2:3">
      <c r="B165" s="1"/>
      <c r="C165" s="10"/>
    </row>
    <row r="166" spans="2:3">
      <c r="B166" s="1"/>
      <c r="C166" s="10"/>
    </row>
    <row r="167" spans="2:3">
      <c r="B167" s="1"/>
      <c r="C167" s="10"/>
    </row>
    <row r="168" spans="2:3">
      <c r="B168" s="1"/>
      <c r="C168" s="10"/>
    </row>
    <row r="169" spans="2:3">
      <c r="B169" s="1"/>
      <c r="C169" s="10"/>
    </row>
    <row r="170" spans="2:3">
      <c r="B170" s="1"/>
      <c r="C170" s="10"/>
    </row>
    <row r="171" spans="2:3">
      <c r="B171" s="1"/>
      <c r="C171" s="10"/>
    </row>
    <row r="172" spans="2:3">
      <c r="B172" s="1"/>
      <c r="C172" s="10"/>
    </row>
    <row r="173" spans="2:3">
      <c r="B173" s="1"/>
      <c r="C173" s="10"/>
    </row>
    <row r="174" spans="2:3">
      <c r="B174" s="1"/>
      <c r="C174" s="10"/>
    </row>
    <row r="175" spans="2:3">
      <c r="B175" s="1"/>
      <c r="C175" s="10"/>
    </row>
    <row r="176" spans="2:3">
      <c r="B176" s="1"/>
      <c r="C176" s="10"/>
    </row>
    <row r="177" spans="2:3">
      <c r="B177" s="1"/>
      <c r="C177" s="10"/>
    </row>
    <row r="178" spans="2:3">
      <c r="B178" s="1"/>
      <c r="C178" s="10"/>
    </row>
    <row r="179" spans="2:3">
      <c r="B179" s="1"/>
      <c r="C179" s="10"/>
    </row>
    <row r="180" spans="2:3">
      <c r="B180" s="1"/>
      <c r="C180" s="10"/>
    </row>
    <row r="181" spans="2:3">
      <c r="B181" s="1"/>
      <c r="C181" s="10"/>
    </row>
    <row r="182" spans="2:3">
      <c r="B182" s="1"/>
      <c r="C182" s="10"/>
    </row>
    <row r="183" spans="2:3">
      <c r="B183" s="1"/>
      <c r="C183" s="10"/>
    </row>
    <row r="184" spans="2:3">
      <c r="B184" s="1"/>
      <c r="C184" s="10"/>
    </row>
    <row r="185" spans="2:3">
      <c r="B185" s="1"/>
      <c r="C185" s="10"/>
    </row>
    <row r="186" spans="2:3">
      <c r="B186" s="1"/>
      <c r="C186" s="10"/>
    </row>
    <row r="187" spans="2:3">
      <c r="B187" s="1"/>
      <c r="C187" s="10"/>
    </row>
    <row r="188" spans="2:3">
      <c r="B188" s="1"/>
      <c r="C188" s="10"/>
    </row>
    <row r="189" spans="2:3">
      <c r="B189" s="1"/>
      <c r="C189" s="10"/>
    </row>
    <row r="190" spans="2:3">
      <c r="B190" s="1"/>
      <c r="C190" s="10"/>
    </row>
    <row r="191" spans="2:3">
      <c r="B191" s="1"/>
      <c r="C191" s="10"/>
    </row>
    <row r="192" spans="2:3">
      <c r="B192" s="1"/>
      <c r="C192" s="10"/>
    </row>
    <row r="193" spans="2:3">
      <c r="B193" s="1"/>
      <c r="C193" s="10"/>
    </row>
    <row r="194" spans="2:3">
      <c r="B194" s="1"/>
      <c r="C194" s="10"/>
    </row>
    <row r="195" spans="2:3">
      <c r="B195" s="1"/>
      <c r="C195" s="10"/>
    </row>
    <row r="196" spans="2:3">
      <c r="B196" s="1"/>
      <c r="C196" s="10"/>
    </row>
    <row r="197" spans="2:3">
      <c r="B197" s="1"/>
      <c r="C197" s="10"/>
    </row>
    <row r="198" spans="2:3">
      <c r="B198" s="1"/>
      <c r="C198" s="10"/>
    </row>
    <row r="199" spans="2:3">
      <c r="B199" s="1"/>
      <c r="C199" s="10"/>
    </row>
    <row r="200" spans="2:3">
      <c r="B200" s="1"/>
      <c r="C200" s="10"/>
    </row>
    <row r="201" spans="2:3">
      <c r="B201" s="1"/>
      <c r="C201" s="10"/>
    </row>
    <row r="202" spans="2:3">
      <c r="B202" s="1"/>
      <c r="C202" s="10"/>
    </row>
    <row r="203" spans="2:3">
      <c r="B203" s="1"/>
      <c r="C203" s="10"/>
    </row>
    <row r="204" spans="2:3">
      <c r="B204" s="1"/>
      <c r="C204" s="10"/>
    </row>
    <row r="205" spans="2:3">
      <c r="B205" s="1"/>
      <c r="C205" s="10"/>
    </row>
    <row r="206" spans="2:3">
      <c r="B206" s="1"/>
      <c r="C206" s="10"/>
    </row>
    <row r="207" spans="2:3">
      <c r="B207" s="1"/>
      <c r="C207" s="10"/>
    </row>
    <row r="208" spans="2:3">
      <c r="B208" s="1"/>
      <c r="C208" s="10"/>
    </row>
    <row r="209" spans="2:3">
      <c r="B209" s="1"/>
      <c r="C209" s="10"/>
    </row>
    <row r="210" spans="2:3">
      <c r="B210" s="1"/>
      <c r="C210" s="10"/>
    </row>
    <row r="211" spans="2:3">
      <c r="B211" s="1"/>
      <c r="C211" s="10"/>
    </row>
    <row r="212" spans="2:3">
      <c r="B212" s="1"/>
      <c r="C212" s="10"/>
    </row>
    <row r="213" spans="2:3">
      <c r="B213" s="1"/>
      <c r="C213" s="10"/>
    </row>
    <row r="214" spans="2:3">
      <c r="B214" s="1"/>
      <c r="C214" s="10"/>
    </row>
    <row r="215" spans="2:3">
      <c r="B215" s="1"/>
      <c r="C215" s="10"/>
    </row>
    <row r="216" spans="2:3">
      <c r="B216" s="1"/>
      <c r="C216" s="10"/>
    </row>
    <row r="217" spans="2:3">
      <c r="B217" s="1"/>
      <c r="C217" s="10"/>
    </row>
    <row r="218" spans="2:3">
      <c r="B218" s="1"/>
      <c r="C218" s="10"/>
    </row>
    <row r="219" spans="2:3">
      <c r="B219" s="1"/>
      <c r="C219" s="10"/>
    </row>
    <row r="220" spans="2:3">
      <c r="B220" s="1"/>
      <c r="C220" s="10"/>
    </row>
    <row r="221" spans="2:3">
      <c r="B221" s="1"/>
      <c r="C221" s="10"/>
    </row>
    <row r="222" spans="2:3">
      <c r="B222" s="1"/>
      <c r="C222" s="10"/>
    </row>
    <row r="223" spans="2:3">
      <c r="B223" s="1"/>
      <c r="C223" s="10"/>
    </row>
    <row r="224" spans="2:3">
      <c r="B224" s="1"/>
      <c r="C224" s="10"/>
    </row>
    <row r="225" spans="2:3">
      <c r="B225" s="1"/>
      <c r="C225" s="10"/>
    </row>
    <row r="226" spans="2:3">
      <c r="B226" s="1"/>
      <c r="C226" s="10"/>
    </row>
    <row r="227" spans="2:3">
      <c r="B227" s="1"/>
      <c r="C227" s="10"/>
    </row>
    <row r="228" spans="2:3">
      <c r="B228" s="1"/>
      <c r="C228" s="10"/>
    </row>
    <row r="229" spans="2:3">
      <c r="B229" s="1"/>
      <c r="C229" s="10"/>
    </row>
    <row r="230" spans="2:3">
      <c r="B230" s="1"/>
      <c r="C230" s="10"/>
    </row>
    <row r="231" spans="2:3">
      <c r="B231" s="1"/>
      <c r="C231" s="10"/>
    </row>
    <row r="232" spans="2:3">
      <c r="B232" s="1"/>
      <c r="C232" s="10"/>
    </row>
    <row r="233" spans="2:3">
      <c r="B233" s="1"/>
      <c r="C233" s="10"/>
    </row>
    <row r="234" spans="2:3">
      <c r="B234" s="1"/>
      <c r="C234" s="10"/>
    </row>
    <row r="235" spans="2:3">
      <c r="B235" s="1"/>
      <c r="C235" s="10"/>
    </row>
    <row r="236" spans="2:3">
      <c r="B236" s="1"/>
      <c r="C236" s="10"/>
    </row>
    <row r="237" spans="2:3">
      <c r="B237" s="1"/>
      <c r="C237" s="10"/>
    </row>
    <row r="238" spans="2:3">
      <c r="B238" s="1"/>
      <c r="C238" s="10"/>
    </row>
    <row r="239" spans="2:3">
      <c r="B239" s="1"/>
      <c r="C239" s="10"/>
    </row>
    <row r="240" spans="2:3">
      <c r="B240" s="1"/>
      <c r="C240" s="10"/>
    </row>
    <row r="241" spans="2:3">
      <c r="B241" s="1"/>
      <c r="C241" s="10"/>
    </row>
    <row r="242" spans="2:3">
      <c r="B242" s="1"/>
      <c r="C242" s="10"/>
    </row>
    <row r="243" spans="2:3">
      <c r="B243" s="1"/>
      <c r="C243" s="10"/>
    </row>
    <row r="244" spans="2:3">
      <c r="B244" s="1"/>
      <c r="C244" s="10"/>
    </row>
    <row r="245" spans="2:3">
      <c r="B245" s="1"/>
      <c r="C245" s="10"/>
    </row>
    <row r="246" spans="2:3">
      <c r="B246" s="1"/>
      <c r="C246" s="10"/>
    </row>
    <row r="247" spans="2:3">
      <c r="B247" s="1"/>
      <c r="C247" s="10"/>
    </row>
    <row r="248" spans="2:3">
      <c r="B248" s="1"/>
      <c r="C248" s="10"/>
    </row>
    <row r="249" spans="2:3">
      <c r="B249" s="1"/>
      <c r="C249" s="10"/>
    </row>
    <row r="250" spans="2:3">
      <c r="B250" s="1"/>
      <c r="C250" s="10"/>
    </row>
    <row r="251" spans="2:3">
      <c r="B251" s="1"/>
      <c r="C251" s="10"/>
    </row>
    <row r="252" spans="2:3">
      <c r="B252" s="1"/>
      <c r="C252" s="10"/>
    </row>
    <row r="253" spans="2:3">
      <c r="B253" s="1"/>
      <c r="C253" s="10"/>
    </row>
    <row r="254" spans="2:3">
      <c r="B254" s="1"/>
      <c r="C254" s="10"/>
    </row>
    <row r="255" spans="2:3">
      <c r="B255" s="1"/>
      <c r="C255" s="10"/>
    </row>
    <row r="256" spans="2:3">
      <c r="B256" s="1"/>
      <c r="C256" s="10"/>
    </row>
    <row r="257" spans="2:3">
      <c r="B257" s="1"/>
      <c r="C257" s="10"/>
    </row>
    <row r="258" spans="2:3">
      <c r="B258" s="1"/>
      <c r="C258" s="10"/>
    </row>
    <row r="259" spans="2:3">
      <c r="B259" s="1"/>
      <c r="C259" s="10"/>
    </row>
    <row r="260" spans="2:3">
      <c r="B260" s="1"/>
      <c r="C260" s="10"/>
    </row>
    <row r="261" spans="2:3">
      <c r="B261" s="1"/>
      <c r="C261" s="10"/>
    </row>
    <row r="262" spans="2:3">
      <c r="B262" s="1"/>
      <c r="C262" s="10"/>
    </row>
    <row r="263" spans="2:3">
      <c r="B263" s="1"/>
      <c r="C263" s="10"/>
    </row>
    <row r="264" spans="2:3">
      <c r="B264" s="1"/>
      <c r="C264" s="10"/>
    </row>
    <row r="265" spans="2:3">
      <c r="B265" s="1"/>
      <c r="C265" s="10"/>
    </row>
    <row r="266" spans="2:3">
      <c r="B266" s="1"/>
      <c r="C266" s="10"/>
    </row>
    <row r="267" spans="2:3">
      <c r="B267" s="1"/>
      <c r="C267" s="10"/>
    </row>
    <row r="268" spans="2:3">
      <c r="B268" s="1"/>
      <c r="C268" s="10"/>
    </row>
    <row r="269" spans="2:3">
      <c r="B269" s="1"/>
      <c r="C269" s="10"/>
    </row>
    <row r="270" spans="2:3">
      <c r="B270" s="1"/>
      <c r="C270" s="10"/>
    </row>
    <row r="271" spans="2:3">
      <c r="B271" s="1"/>
      <c r="C271" s="10"/>
    </row>
    <row r="272" spans="2:3">
      <c r="B272" s="1"/>
      <c r="C272" s="10"/>
    </row>
    <row r="273" spans="2:3">
      <c r="B273" s="1"/>
      <c r="C273" s="10"/>
    </row>
    <row r="274" spans="2:3">
      <c r="B274" s="1"/>
      <c r="C274" s="10"/>
    </row>
    <row r="275" spans="2:3">
      <c r="B275" s="1"/>
      <c r="C275" s="10"/>
    </row>
    <row r="276" spans="2:3">
      <c r="B276" s="1"/>
      <c r="C276" s="10"/>
    </row>
    <row r="277" spans="2:3">
      <c r="B277" s="1"/>
      <c r="C277" s="10"/>
    </row>
    <row r="278" spans="2:3">
      <c r="B278" s="1"/>
      <c r="C278" s="10"/>
    </row>
    <row r="279" spans="2:3">
      <c r="B279" s="1"/>
      <c r="C279" s="10"/>
    </row>
    <row r="280" spans="2:3">
      <c r="B280" s="1"/>
      <c r="C280" s="10"/>
    </row>
    <row r="281" spans="2:3">
      <c r="B281" s="1"/>
      <c r="C281" s="10"/>
    </row>
    <row r="282" spans="2:3">
      <c r="B282" s="1"/>
      <c r="C282" s="10"/>
    </row>
    <row r="283" spans="2:3">
      <c r="B283" s="1"/>
      <c r="C283" s="10"/>
    </row>
    <row r="284" spans="2:3">
      <c r="B284" s="1"/>
      <c r="C284" s="10"/>
    </row>
    <row r="285" spans="2:3">
      <c r="B285" s="1"/>
      <c r="C285" s="10"/>
    </row>
    <row r="286" spans="2:3">
      <c r="B286" s="1"/>
      <c r="C286" s="10"/>
    </row>
    <row r="287" spans="2:3">
      <c r="B287" s="1"/>
      <c r="C287" s="10"/>
    </row>
    <row r="288" spans="2:3">
      <c r="B288" s="1"/>
      <c r="C288" s="10"/>
    </row>
    <row r="289" spans="2:3">
      <c r="B289" s="1"/>
      <c r="C289" s="10"/>
    </row>
    <row r="290" spans="2:3">
      <c r="B290" s="1"/>
      <c r="C290" s="10"/>
    </row>
    <row r="291" spans="2:3">
      <c r="B291" s="1"/>
      <c r="C291" s="10"/>
    </row>
    <row r="292" spans="2:3">
      <c r="B292" s="1"/>
      <c r="C292" s="10"/>
    </row>
    <row r="293" spans="2:3">
      <c r="B293" s="1"/>
      <c r="C293" s="10"/>
    </row>
    <row r="294" spans="2:3">
      <c r="B294" s="1"/>
      <c r="C294" s="10"/>
    </row>
    <row r="295" spans="2:3">
      <c r="B295" s="1"/>
      <c r="C295" s="10"/>
    </row>
    <row r="296" spans="2:3">
      <c r="B296" s="1"/>
      <c r="C296" s="10"/>
    </row>
    <row r="297" spans="2:3">
      <c r="B297" s="1"/>
      <c r="C297" s="10"/>
    </row>
    <row r="298" spans="2:3">
      <c r="B298" s="1"/>
      <c r="C298" s="10"/>
    </row>
    <row r="299" spans="2:3">
      <c r="B299" s="1"/>
      <c r="C299" s="10"/>
    </row>
    <row r="300" spans="2:3">
      <c r="B300" s="1"/>
      <c r="C300" s="10"/>
    </row>
    <row r="301" spans="2:3">
      <c r="B301" s="1"/>
      <c r="C301" s="10"/>
    </row>
    <row r="302" spans="2:3">
      <c r="B302" s="1"/>
      <c r="C302" s="10"/>
    </row>
    <row r="303" spans="2:3">
      <c r="B303" s="1"/>
      <c r="C303" s="10"/>
    </row>
    <row r="304" spans="2:3">
      <c r="B304" s="1"/>
      <c r="C304" s="10"/>
    </row>
    <row r="305" spans="2:3">
      <c r="B305" s="1"/>
      <c r="C305" s="10"/>
    </row>
    <row r="306" spans="2:3">
      <c r="B306" s="1"/>
      <c r="C306" s="10"/>
    </row>
    <row r="307" spans="2:3">
      <c r="B307" s="1"/>
      <c r="C307" s="10"/>
    </row>
    <row r="308" spans="2:3">
      <c r="B308" s="1"/>
      <c r="C308" s="10"/>
    </row>
    <row r="309" spans="2:3">
      <c r="B309" s="1"/>
      <c r="C309" s="10"/>
    </row>
    <row r="310" spans="2:3">
      <c r="B310" s="1"/>
      <c r="C310" s="10"/>
    </row>
    <row r="311" spans="2:3">
      <c r="B311" s="1"/>
      <c r="C311" s="10"/>
    </row>
    <row r="312" spans="2:3">
      <c r="B312" s="1"/>
      <c r="C312" s="10"/>
    </row>
    <row r="313" spans="2:3">
      <c r="B313" s="1"/>
      <c r="C313" s="10"/>
    </row>
    <row r="314" spans="2:3">
      <c r="B314" s="1"/>
      <c r="C314" s="10"/>
    </row>
    <row r="315" spans="2:3">
      <c r="B315" s="1"/>
      <c r="C315" s="10"/>
    </row>
    <row r="316" spans="2:3">
      <c r="B316" s="1"/>
      <c r="C316" s="10"/>
    </row>
    <row r="317" spans="2:3">
      <c r="B317" s="1"/>
      <c r="C317" s="10"/>
    </row>
    <row r="318" spans="2:3">
      <c r="B318" s="1"/>
      <c r="C318" s="10"/>
    </row>
    <row r="319" spans="2:3">
      <c r="B319" s="1"/>
      <c r="C319" s="10"/>
    </row>
    <row r="320" spans="2:3">
      <c r="B320" s="1"/>
      <c r="C320" s="10"/>
    </row>
    <row r="321" spans="2:3">
      <c r="B321" s="1"/>
      <c r="C321" s="10"/>
    </row>
    <row r="322" spans="2:3">
      <c r="B322" s="1"/>
      <c r="C322" s="10"/>
    </row>
    <row r="323" spans="2:3">
      <c r="B323" s="1"/>
      <c r="C323" s="10"/>
    </row>
    <row r="324" spans="2:3">
      <c r="B324" s="1"/>
      <c r="C324" s="10"/>
    </row>
    <row r="325" spans="2:3">
      <c r="B325" s="1"/>
      <c r="C325" s="10"/>
    </row>
    <row r="326" spans="2:3">
      <c r="B326" s="1"/>
      <c r="C326" s="10"/>
    </row>
    <row r="327" spans="2:3">
      <c r="B327" s="1"/>
      <c r="C327" s="10"/>
    </row>
    <row r="328" spans="2:3">
      <c r="B328" s="1"/>
      <c r="C328" s="10"/>
    </row>
    <row r="329" spans="2:3">
      <c r="B329" s="1"/>
      <c r="C329" s="10"/>
    </row>
    <row r="330" spans="2:3">
      <c r="B330" s="1"/>
      <c r="C330" s="10"/>
    </row>
    <row r="331" spans="2:3">
      <c r="B331" s="1"/>
      <c r="C331" s="10"/>
    </row>
    <row r="332" spans="2:3">
      <c r="B332" s="1"/>
      <c r="C332" s="10"/>
    </row>
    <row r="333" spans="2:3">
      <c r="B333" s="1"/>
      <c r="C333" s="10"/>
    </row>
    <row r="334" spans="2:3">
      <c r="B334" s="1"/>
      <c r="C334" s="10"/>
    </row>
    <row r="335" spans="2:3">
      <c r="B335" s="1"/>
      <c r="C335" s="10"/>
    </row>
    <row r="336" spans="2:3">
      <c r="B336" s="1"/>
      <c r="C336" s="10"/>
    </row>
    <row r="337" spans="2:3">
      <c r="B337" s="1"/>
      <c r="C337" s="10"/>
    </row>
    <row r="338" spans="2:3">
      <c r="B338" s="1"/>
      <c r="C338" s="10"/>
    </row>
    <row r="339" spans="2:3">
      <c r="B339" s="1"/>
      <c r="C339" s="10"/>
    </row>
    <row r="340" spans="2:3">
      <c r="B340" s="1"/>
      <c r="C340" s="10"/>
    </row>
    <row r="341" spans="2:3">
      <c r="B341" s="1"/>
      <c r="C341" s="10"/>
    </row>
    <row r="342" spans="2:3">
      <c r="B342" s="1"/>
      <c r="C342" s="10"/>
    </row>
    <row r="343" spans="2:3">
      <c r="B343" s="1"/>
      <c r="C343" s="10"/>
    </row>
    <row r="344" spans="2:3">
      <c r="B344" s="1"/>
      <c r="C344" s="10"/>
    </row>
    <row r="345" spans="2:3">
      <c r="B345" s="1"/>
      <c r="C345" s="10"/>
    </row>
    <row r="346" spans="2:3">
      <c r="B346" s="1"/>
      <c r="C346" s="10"/>
    </row>
    <row r="347" spans="2:3">
      <c r="B347" s="1"/>
      <c r="C347" s="10"/>
    </row>
    <row r="348" spans="2:3">
      <c r="B348" s="1"/>
      <c r="C348" s="10"/>
    </row>
    <row r="349" spans="2:3">
      <c r="B349" s="1"/>
      <c r="C349" s="10"/>
    </row>
    <row r="350" spans="2:3">
      <c r="B350" s="1"/>
      <c r="C350" s="10"/>
    </row>
    <row r="351" spans="2:3">
      <c r="B351" s="1"/>
      <c r="C351" s="10"/>
    </row>
    <row r="352" spans="2:3">
      <c r="B352" s="1"/>
      <c r="C352" s="10"/>
    </row>
    <row r="353" spans="2:3">
      <c r="B353" s="1"/>
      <c r="C353" s="10"/>
    </row>
    <row r="354" spans="2:3">
      <c r="B354" s="1"/>
      <c r="C354" s="10"/>
    </row>
    <row r="355" spans="2:3">
      <c r="B355" s="1"/>
      <c r="C355" s="10"/>
    </row>
    <row r="356" spans="2:3">
      <c r="B356" s="1"/>
      <c r="C356" s="10"/>
    </row>
    <row r="357" spans="2:3">
      <c r="B357" s="1"/>
      <c r="C357" s="10"/>
    </row>
    <row r="358" spans="2:3">
      <c r="B358" s="1"/>
      <c r="C358" s="10"/>
    </row>
    <row r="359" spans="2:3">
      <c r="B359" s="1"/>
      <c r="C359" s="10"/>
    </row>
    <row r="360" spans="2:3">
      <c r="B360" s="1"/>
      <c r="C360" s="10"/>
    </row>
    <row r="361" spans="2:3">
      <c r="B361" s="1"/>
      <c r="C361" s="10"/>
    </row>
    <row r="362" spans="2:3">
      <c r="B362" s="1"/>
      <c r="C362" s="10"/>
    </row>
    <row r="363" spans="2:3">
      <c r="B363" s="1"/>
      <c r="C363" s="10"/>
    </row>
    <row r="364" spans="2:3">
      <c r="B364" s="1"/>
      <c r="C364" s="10"/>
    </row>
    <row r="365" spans="2:3">
      <c r="B365" s="1"/>
      <c r="C365" s="10"/>
    </row>
    <row r="366" spans="2:3">
      <c r="B366" s="1"/>
      <c r="C366" s="10"/>
    </row>
    <row r="367" spans="2:3">
      <c r="B367" s="1"/>
      <c r="C367" s="10"/>
    </row>
    <row r="368" spans="2:3">
      <c r="B368" s="1"/>
      <c r="C368" s="10"/>
    </row>
    <row r="369" spans="2:3">
      <c r="B369" s="1"/>
      <c r="C369" s="10"/>
    </row>
    <row r="370" spans="2:3">
      <c r="B370" s="1"/>
      <c r="C370" s="10"/>
    </row>
    <row r="371" spans="2:3">
      <c r="B371" s="1"/>
      <c r="C371" s="10"/>
    </row>
    <row r="372" spans="2:3">
      <c r="B372" s="1"/>
      <c r="C372" s="10"/>
    </row>
    <row r="373" spans="2:3">
      <c r="B373" s="1"/>
      <c r="C373" s="10"/>
    </row>
    <row r="374" spans="2:3">
      <c r="B374" s="1"/>
      <c r="C374" s="10"/>
    </row>
    <row r="375" spans="2:3">
      <c r="B375" s="1"/>
      <c r="C375" s="10"/>
    </row>
    <row r="376" spans="2:3">
      <c r="B376" s="1"/>
      <c r="C376" s="10"/>
    </row>
    <row r="377" spans="2:3">
      <c r="B377" s="1"/>
      <c r="C377" s="10"/>
    </row>
    <row r="378" spans="2:3">
      <c r="B378" s="1"/>
      <c r="C378" s="10"/>
    </row>
    <row r="379" spans="2:3">
      <c r="B379" s="1"/>
      <c r="C379" s="10"/>
    </row>
    <row r="380" spans="2:3">
      <c r="B380" s="1"/>
      <c r="C380" s="10"/>
    </row>
    <row r="381" spans="2:3">
      <c r="B381" s="1"/>
      <c r="C381" s="10"/>
    </row>
    <row r="382" spans="2:3">
      <c r="B382" s="1"/>
      <c r="C382" s="10"/>
    </row>
    <row r="383" spans="2:3">
      <c r="B383" s="1"/>
      <c r="C383" s="10"/>
    </row>
    <row r="384" spans="2:3">
      <c r="B384" s="1"/>
      <c r="C384" s="10"/>
    </row>
    <row r="385" spans="2:3">
      <c r="B385" s="1"/>
      <c r="C385" s="10"/>
    </row>
    <row r="386" spans="2:3">
      <c r="B386" s="1"/>
      <c r="C386" s="10"/>
    </row>
    <row r="387" spans="2:3">
      <c r="B387" s="1"/>
      <c r="C387" s="10"/>
    </row>
    <row r="388" spans="2:3">
      <c r="B388" s="1"/>
      <c r="C388" s="10"/>
    </row>
    <row r="389" spans="2:3">
      <c r="B389" s="1"/>
      <c r="C389" s="10"/>
    </row>
    <row r="390" spans="2:3">
      <c r="B390" s="1"/>
      <c r="C390" s="10"/>
    </row>
    <row r="391" spans="2:3">
      <c r="B391" s="1"/>
      <c r="C391" s="10"/>
    </row>
    <row r="392" spans="2:3">
      <c r="B392" s="1"/>
      <c r="C392" s="10"/>
    </row>
    <row r="393" spans="2:3">
      <c r="B393" s="1"/>
      <c r="C393" s="10"/>
    </row>
    <row r="394" spans="2:3">
      <c r="B394" s="1"/>
      <c r="C394" s="10"/>
    </row>
    <row r="395" spans="2:3">
      <c r="B395" s="1"/>
      <c r="C395" s="10"/>
    </row>
    <row r="396" spans="2:3">
      <c r="B396" s="1"/>
      <c r="C396" s="10"/>
    </row>
    <row r="397" spans="2:3">
      <c r="B397" s="1"/>
      <c r="C397" s="10"/>
    </row>
    <row r="398" spans="2:3">
      <c r="B398" s="1"/>
      <c r="C398" s="10"/>
    </row>
    <row r="399" spans="2:3">
      <c r="B399" s="1"/>
      <c r="C399" s="10"/>
    </row>
    <row r="400" spans="2:3">
      <c r="B400" s="1"/>
      <c r="C400" s="10"/>
    </row>
    <row r="401" spans="2:3">
      <c r="B401" s="1"/>
      <c r="C401" s="10"/>
    </row>
    <row r="402" spans="2:3">
      <c r="B402" s="1"/>
      <c r="C402" s="10"/>
    </row>
    <row r="403" spans="2:3">
      <c r="B403" s="1"/>
      <c r="C403" s="10"/>
    </row>
    <row r="404" spans="2:3">
      <c r="B404" s="1"/>
      <c r="C404" s="10"/>
    </row>
    <row r="405" spans="2:3">
      <c r="B405" s="1"/>
      <c r="C405" s="10"/>
    </row>
    <row r="406" spans="2:3">
      <c r="B406" s="1"/>
      <c r="C406" s="10"/>
    </row>
    <row r="407" spans="2:3">
      <c r="B407" s="1"/>
      <c r="C407" s="10"/>
    </row>
    <row r="408" spans="2:3">
      <c r="B408" s="1"/>
      <c r="C408" s="10"/>
    </row>
    <row r="409" spans="2:3">
      <c r="B409" s="1"/>
      <c r="C409" s="10"/>
    </row>
    <row r="410" spans="2:3">
      <c r="B410" s="1"/>
      <c r="C410" s="10"/>
    </row>
    <row r="411" spans="2:3">
      <c r="B411" s="1"/>
      <c r="C411" s="10"/>
    </row>
    <row r="412" spans="2:3">
      <c r="B412" s="1"/>
      <c r="C412" s="10"/>
    </row>
    <row r="413" spans="2:3">
      <c r="B413" s="1"/>
      <c r="C413" s="10"/>
    </row>
    <row r="414" spans="2:3">
      <c r="B414" s="1"/>
      <c r="C414" s="10"/>
    </row>
    <row r="415" spans="2:3">
      <c r="B415" s="1"/>
      <c r="C415" s="10"/>
    </row>
    <row r="416" spans="2:3">
      <c r="B416" s="1"/>
      <c r="C416" s="10"/>
    </row>
    <row r="417" spans="2:3">
      <c r="B417" s="1"/>
      <c r="C417" s="10"/>
    </row>
    <row r="418" spans="2:3">
      <c r="B418" s="1"/>
      <c r="C418" s="10"/>
    </row>
    <row r="419" spans="2:3">
      <c r="B419" s="1"/>
      <c r="C419" s="10"/>
    </row>
    <row r="420" spans="2:3">
      <c r="B420" s="1"/>
      <c r="C420" s="10"/>
    </row>
    <row r="421" spans="2:3">
      <c r="B421" s="1"/>
      <c r="C421" s="10"/>
    </row>
    <row r="422" spans="2:3">
      <c r="B422" s="1"/>
      <c r="C422" s="10"/>
    </row>
    <row r="423" spans="2:3">
      <c r="B423" s="1"/>
      <c r="C423" s="10"/>
    </row>
    <row r="424" spans="2:3">
      <c r="B424" s="1"/>
      <c r="C424" s="10"/>
    </row>
    <row r="425" spans="2:3">
      <c r="B425" s="1"/>
      <c r="C425" s="10"/>
    </row>
    <row r="426" spans="2:3">
      <c r="B426" s="1"/>
      <c r="C426" s="10"/>
    </row>
    <row r="427" spans="2:3">
      <c r="B427" s="1"/>
      <c r="C427" s="10"/>
    </row>
    <row r="428" spans="2:3">
      <c r="B428" s="1"/>
      <c r="C428" s="10"/>
    </row>
    <row r="429" spans="2:3">
      <c r="B429" s="1"/>
      <c r="C429" s="10"/>
    </row>
    <row r="430" spans="2:3">
      <c r="B430" s="1"/>
      <c r="C430" s="10"/>
    </row>
    <row r="431" spans="2:3">
      <c r="B431" s="1"/>
      <c r="C431" s="10"/>
    </row>
    <row r="432" spans="2:3">
      <c r="B432" s="1"/>
      <c r="C432" s="10"/>
    </row>
    <row r="433" spans="2:3">
      <c r="B433" s="1"/>
      <c r="C433" s="10"/>
    </row>
    <row r="434" spans="2:3">
      <c r="B434" s="1"/>
      <c r="C434" s="10"/>
    </row>
    <row r="435" spans="2:3">
      <c r="B435" s="1"/>
      <c r="C435" s="10"/>
    </row>
    <row r="436" spans="2:3">
      <c r="B436" s="1"/>
      <c r="C436" s="10"/>
    </row>
    <row r="437" spans="2:3">
      <c r="B437" s="1"/>
      <c r="C437" s="10"/>
    </row>
    <row r="438" spans="2:3">
      <c r="B438" s="1"/>
      <c r="C438" s="10"/>
    </row>
    <row r="439" spans="2:3">
      <c r="B439" s="1"/>
      <c r="C439" s="10"/>
    </row>
    <row r="440" spans="2:3">
      <c r="B440" s="1"/>
      <c r="C440" s="10"/>
    </row>
    <row r="441" spans="2:3">
      <c r="B441" s="1"/>
      <c r="C441" s="10"/>
    </row>
    <row r="442" spans="2:3">
      <c r="B442" s="1"/>
      <c r="C442" s="10"/>
    </row>
    <row r="443" spans="2:3">
      <c r="B443" s="1"/>
      <c r="C443" s="10"/>
    </row>
    <row r="444" spans="2:3">
      <c r="B444" s="1"/>
      <c r="C444" s="10"/>
    </row>
    <row r="445" spans="2:3">
      <c r="B445" s="1"/>
      <c r="C445" s="10"/>
    </row>
    <row r="446" spans="2:3">
      <c r="B446" s="1"/>
      <c r="C446" s="10"/>
    </row>
    <row r="447" spans="2:3">
      <c r="B447" s="1"/>
      <c r="C447" s="10"/>
    </row>
    <row r="448" spans="2:3">
      <c r="B448" s="1"/>
      <c r="C448" s="10"/>
    </row>
    <row r="449" spans="2:3">
      <c r="B449" s="1"/>
      <c r="C449" s="10"/>
    </row>
    <row r="450" spans="2:3">
      <c r="B450" s="1"/>
      <c r="C450" s="10"/>
    </row>
    <row r="451" spans="2:3">
      <c r="B451" s="1"/>
      <c r="C451" s="10"/>
    </row>
    <row r="452" spans="2:3">
      <c r="B452" s="1"/>
      <c r="C452" s="10"/>
    </row>
    <row r="453" spans="2:3">
      <c r="B453" s="1"/>
      <c r="C453" s="10"/>
    </row>
    <row r="454" spans="2:3">
      <c r="B454" s="1"/>
      <c r="C454" s="10"/>
    </row>
    <row r="455" spans="2:3">
      <c r="B455" s="1"/>
      <c r="C455" s="10"/>
    </row>
    <row r="456" spans="2:3">
      <c r="B456" s="1"/>
      <c r="C456" s="10"/>
    </row>
    <row r="457" spans="2:3">
      <c r="B457" s="1"/>
      <c r="C457" s="10"/>
    </row>
    <row r="458" spans="2:3">
      <c r="B458" s="1"/>
      <c r="C458" s="10"/>
    </row>
    <row r="459" spans="2:3">
      <c r="B459" s="1"/>
      <c r="C459" s="10"/>
    </row>
    <row r="460" spans="2:3">
      <c r="B460" s="1"/>
      <c r="C460" s="10"/>
    </row>
    <row r="461" spans="2:3">
      <c r="B461" s="1"/>
      <c r="C461" s="10"/>
    </row>
    <row r="462" spans="2:3">
      <c r="B462" s="1"/>
      <c r="C462" s="10"/>
    </row>
    <row r="463" spans="2:3">
      <c r="B463" s="1"/>
      <c r="C463" s="10"/>
    </row>
    <row r="464" spans="2:3">
      <c r="B464" s="1"/>
      <c r="C464" s="10"/>
    </row>
    <row r="465" spans="2:3">
      <c r="B465" s="1"/>
      <c r="C465" s="10"/>
    </row>
    <row r="466" spans="2:3">
      <c r="B466" s="1"/>
      <c r="C466" s="10"/>
    </row>
    <row r="467" spans="2:3">
      <c r="B467" s="1"/>
      <c r="C467" s="10"/>
    </row>
    <row r="468" spans="2:3">
      <c r="B468" s="1"/>
      <c r="C468" s="10"/>
    </row>
    <row r="469" spans="2:3">
      <c r="B469" s="1"/>
      <c r="C469" s="10"/>
    </row>
    <row r="470" spans="2:3">
      <c r="B470" s="1"/>
      <c r="C470" s="10"/>
    </row>
    <row r="471" spans="2:3">
      <c r="B471" s="1"/>
      <c r="C471" s="10"/>
    </row>
    <row r="472" spans="2:3">
      <c r="B472" s="1"/>
      <c r="C472" s="10"/>
    </row>
    <row r="473" spans="2:3">
      <c r="B473" s="1"/>
      <c r="C473" s="10"/>
    </row>
    <row r="474" spans="2:3">
      <c r="B474" s="1"/>
      <c r="C474" s="10"/>
    </row>
    <row r="475" spans="2:3">
      <c r="B475" s="1"/>
      <c r="C475" s="10"/>
    </row>
    <row r="476" spans="2:3">
      <c r="B476" s="1"/>
      <c r="C476" s="10"/>
    </row>
    <row r="477" spans="2:3">
      <c r="B477" s="1"/>
      <c r="C477" s="10"/>
    </row>
    <row r="478" spans="2:3">
      <c r="B478" s="1"/>
      <c r="C478" s="10"/>
    </row>
    <row r="479" spans="2:3">
      <c r="B479" s="1"/>
      <c r="C479" s="10"/>
    </row>
    <row r="480" spans="2:3">
      <c r="B480" s="1"/>
      <c r="C480" s="10"/>
    </row>
    <row r="481" spans="2:3">
      <c r="B481" s="1"/>
      <c r="C481" s="10"/>
    </row>
    <row r="482" spans="2:3">
      <c r="B482" s="1"/>
      <c r="C482" s="10"/>
    </row>
    <row r="483" spans="2:3">
      <c r="B483" s="1"/>
      <c r="C483" s="10"/>
    </row>
    <row r="484" spans="2:3">
      <c r="B484" s="1"/>
      <c r="C484" s="10"/>
    </row>
    <row r="485" spans="2:3">
      <c r="B485" s="1"/>
      <c r="C485" s="10"/>
    </row>
    <row r="486" spans="2:3">
      <c r="B486" s="1"/>
      <c r="C486" s="10"/>
    </row>
    <row r="487" spans="2:3">
      <c r="B487" s="1"/>
      <c r="C487" s="10"/>
    </row>
    <row r="488" spans="2:3">
      <c r="B488" s="1"/>
      <c r="C488" s="10"/>
    </row>
    <row r="489" spans="2:3">
      <c r="B489" s="1"/>
      <c r="C489" s="10"/>
    </row>
    <row r="490" spans="2:3">
      <c r="B490" s="1"/>
      <c r="C490" s="10"/>
    </row>
    <row r="491" spans="2:3">
      <c r="B491" s="1"/>
      <c r="C491" s="10"/>
    </row>
    <row r="492" spans="2:3">
      <c r="B492" s="1"/>
      <c r="C492" s="10"/>
    </row>
    <row r="493" spans="2:3">
      <c r="B493" s="1"/>
      <c r="C493" s="10"/>
    </row>
    <row r="494" spans="2:3">
      <c r="B494" s="1"/>
      <c r="C494" s="10"/>
    </row>
    <row r="495" spans="2:3">
      <c r="B495" s="1"/>
      <c r="C495" s="10"/>
    </row>
    <row r="496" spans="2:3">
      <c r="B496" s="1"/>
      <c r="C496" s="10"/>
    </row>
    <row r="497" spans="2:3">
      <c r="B497" s="1"/>
      <c r="C497" s="10"/>
    </row>
    <row r="498" spans="2:3">
      <c r="B498" s="1"/>
      <c r="C498" s="10"/>
    </row>
    <row r="499" spans="2:3">
      <c r="B499" s="1"/>
      <c r="C499" s="10"/>
    </row>
    <row r="500" spans="2:3">
      <c r="B500" s="1"/>
      <c r="C500" s="10"/>
    </row>
    <row r="501" spans="2:3">
      <c r="B501" s="1"/>
      <c r="C501" s="10"/>
    </row>
    <row r="502" spans="2:3">
      <c r="B502" s="1"/>
      <c r="C502" s="10"/>
    </row>
    <row r="503" spans="2:3">
      <c r="B503" s="1"/>
      <c r="C503" s="10"/>
    </row>
    <row r="504" spans="2:3">
      <c r="B504" s="1"/>
      <c r="C504" s="10"/>
    </row>
    <row r="505" spans="2:3">
      <c r="B505" s="1"/>
      <c r="C505" s="10"/>
    </row>
    <row r="506" spans="2:3">
      <c r="B506" s="1"/>
      <c r="C506" s="10"/>
    </row>
    <row r="507" spans="2:3">
      <c r="B507" s="1"/>
      <c r="C507" s="10"/>
    </row>
    <row r="508" spans="2:3">
      <c r="B508" s="1"/>
      <c r="C508" s="10"/>
    </row>
    <row r="509" spans="2:3">
      <c r="B509" s="1"/>
      <c r="C509" s="10"/>
    </row>
    <row r="510" spans="2:3">
      <c r="B510" s="1"/>
      <c r="C510" s="10"/>
    </row>
    <row r="511" spans="2:3">
      <c r="B511" s="1"/>
      <c r="C511" s="10"/>
    </row>
    <row r="512" spans="2:3">
      <c r="B512" s="1"/>
      <c r="C512" s="10"/>
    </row>
    <row r="513" spans="2:3">
      <c r="B513" s="1"/>
      <c r="C513" s="10"/>
    </row>
    <row r="514" spans="2:3">
      <c r="B514" s="1"/>
      <c r="C514" s="10"/>
    </row>
    <row r="515" spans="2:3">
      <c r="B515" s="1"/>
      <c r="C515" s="10"/>
    </row>
    <row r="516" spans="2:3">
      <c r="B516" s="1"/>
      <c r="C516" s="10"/>
    </row>
    <row r="517" spans="2:3">
      <c r="B517" s="1"/>
      <c r="C517" s="10"/>
    </row>
    <row r="518" spans="2:3">
      <c r="B518" s="1"/>
      <c r="C518" s="10"/>
    </row>
    <row r="519" spans="2:3">
      <c r="B519" s="1"/>
      <c r="C519" s="10"/>
    </row>
    <row r="520" spans="2:3">
      <c r="B520" s="1"/>
      <c r="C520" s="10"/>
    </row>
    <row r="521" spans="2:3">
      <c r="B521" s="1"/>
      <c r="C521" s="10"/>
    </row>
    <row r="522" spans="2:3">
      <c r="B522" s="1"/>
      <c r="C522" s="10"/>
    </row>
    <row r="523" spans="2:3">
      <c r="B523" s="1"/>
      <c r="C523" s="10"/>
    </row>
    <row r="524" spans="2:3">
      <c r="B524" s="1"/>
      <c r="C524" s="10"/>
    </row>
    <row r="525" spans="2:3">
      <c r="B525" s="1"/>
      <c r="C525" s="10"/>
    </row>
    <row r="526" spans="2:3">
      <c r="B526" s="1"/>
      <c r="C526" s="10"/>
    </row>
    <row r="527" spans="2:3">
      <c r="B527" s="1"/>
      <c r="C527" s="10"/>
    </row>
    <row r="528" spans="2:3">
      <c r="B528" s="1"/>
      <c r="C528" s="10"/>
    </row>
    <row r="529" spans="2:3">
      <c r="B529" s="1"/>
      <c r="C529" s="10"/>
    </row>
    <row r="530" spans="2:3">
      <c r="B530" s="1"/>
      <c r="C530" s="10"/>
    </row>
    <row r="531" spans="2:3">
      <c r="B531" s="1"/>
      <c r="C531" s="10"/>
    </row>
    <row r="532" spans="2:3">
      <c r="B532" s="1"/>
      <c r="C532" s="10"/>
    </row>
    <row r="533" spans="2:3">
      <c r="B533" s="1"/>
      <c r="C533" s="10"/>
    </row>
    <row r="534" spans="2:3">
      <c r="B534" s="1"/>
      <c r="C534" s="10"/>
    </row>
    <row r="535" spans="2:3">
      <c r="B535" s="1"/>
      <c r="C535" s="10"/>
    </row>
    <row r="536" spans="2:3">
      <c r="B536" s="1"/>
      <c r="C536" s="10"/>
    </row>
    <row r="537" spans="2:3">
      <c r="B537" s="1"/>
      <c r="C537" s="10"/>
    </row>
    <row r="538" spans="2:3">
      <c r="B538" s="1"/>
      <c r="C538" s="10"/>
    </row>
    <row r="539" spans="2:3">
      <c r="B539" s="1"/>
      <c r="C539" s="10"/>
    </row>
    <row r="540" spans="2:3">
      <c r="B540" s="1"/>
      <c r="C540" s="10"/>
    </row>
    <row r="541" spans="2:3">
      <c r="B541" s="1"/>
      <c r="C541" s="10"/>
    </row>
    <row r="542" spans="2:3">
      <c r="B542" s="1"/>
      <c r="C542" s="10"/>
    </row>
    <row r="543" spans="2:3">
      <c r="B543" s="1"/>
      <c r="C543" s="10"/>
    </row>
    <row r="544" spans="2:3">
      <c r="B544" s="1"/>
      <c r="C544" s="10"/>
    </row>
    <row r="545" spans="2:3">
      <c r="B545" s="1"/>
      <c r="C545" s="10"/>
    </row>
    <row r="546" spans="2:3">
      <c r="B546" s="1"/>
      <c r="C546" s="10"/>
    </row>
    <row r="547" spans="2:3">
      <c r="B547" s="1"/>
      <c r="C547" s="10"/>
    </row>
    <row r="548" spans="2:3">
      <c r="B548" s="1"/>
      <c r="C548" s="10"/>
    </row>
    <row r="549" spans="2:3">
      <c r="B549" s="1"/>
      <c r="C549" s="10"/>
    </row>
    <row r="550" spans="2:3">
      <c r="B550" s="1"/>
      <c r="C550" s="10"/>
    </row>
    <row r="551" spans="2:3">
      <c r="B551" s="1"/>
      <c r="C551" s="10"/>
    </row>
    <row r="552" spans="2:3">
      <c r="B552" s="1"/>
      <c r="C552" s="10"/>
    </row>
    <row r="553" spans="2:3">
      <c r="B553" s="1"/>
      <c r="C553" s="10"/>
    </row>
    <row r="554" spans="2:3">
      <c r="B554" s="1"/>
      <c r="C554" s="10"/>
    </row>
    <row r="555" spans="2:3">
      <c r="B555" s="1"/>
      <c r="C555" s="10"/>
    </row>
    <row r="556" spans="2:3">
      <c r="B556" s="1"/>
      <c r="C556" s="10"/>
    </row>
    <row r="557" spans="2:3">
      <c r="B557" s="1"/>
      <c r="C557" s="10"/>
    </row>
    <row r="558" spans="2:3">
      <c r="B558" s="1"/>
      <c r="C558" s="10"/>
    </row>
    <row r="559" spans="2:3">
      <c r="B559" s="1"/>
      <c r="C559" s="10"/>
    </row>
    <row r="560" spans="2:3">
      <c r="B560" s="1"/>
      <c r="C560" s="10"/>
    </row>
    <row r="561" spans="2:3">
      <c r="B561" s="1"/>
      <c r="C561" s="10"/>
    </row>
    <row r="562" spans="2:3">
      <c r="B562" s="1"/>
      <c r="C562" s="10"/>
    </row>
    <row r="563" spans="2:3">
      <c r="B563" s="1"/>
      <c r="C563" s="10"/>
    </row>
    <row r="564" spans="2:3">
      <c r="B564" s="1"/>
      <c r="C564" s="10"/>
    </row>
    <row r="565" spans="2:3">
      <c r="B565" s="1"/>
      <c r="C565" s="10"/>
    </row>
    <row r="566" spans="2:3">
      <c r="B566" s="1"/>
      <c r="C566" s="10"/>
    </row>
    <row r="567" spans="2:3">
      <c r="B567" s="1"/>
      <c r="C567" s="10"/>
    </row>
    <row r="568" spans="2:3">
      <c r="B568" s="1"/>
      <c r="C568" s="10"/>
    </row>
    <row r="569" spans="2:3">
      <c r="B569" s="1"/>
      <c r="C569" s="10"/>
    </row>
    <row r="570" spans="2:3">
      <c r="B570" s="1"/>
      <c r="C570" s="10"/>
    </row>
    <row r="571" spans="2:3">
      <c r="B571" s="1"/>
      <c r="C571" s="10"/>
    </row>
    <row r="572" spans="2:3">
      <c r="B572" s="1"/>
      <c r="C572" s="10"/>
    </row>
    <row r="573" spans="2:3">
      <c r="B573" s="1"/>
      <c r="C573" s="10"/>
    </row>
    <row r="574" spans="2:3">
      <c r="B574" s="1"/>
      <c r="C574" s="10"/>
    </row>
    <row r="575" spans="2:3">
      <c r="B575" s="1"/>
      <c r="C575" s="10"/>
    </row>
    <row r="576" spans="2:3">
      <c r="B576" s="1"/>
      <c r="C576" s="10"/>
    </row>
    <row r="577" spans="2:3">
      <c r="B577" s="1"/>
      <c r="C577" s="10"/>
    </row>
    <row r="578" spans="2:3">
      <c r="B578" s="1"/>
      <c r="C578" s="10"/>
    </row>
    <row r="579" spans="2:3">
      <c r="B579" s="1"/>
      <c r="C579" s="10"/>
    </row>
    <row r="580" spans="2:3">
      <c r="B580" s="1"/>
      <c r="C580" s="10"/>
    </row>
    <row r="581" spans="2:3">
      <c r="B581" s="1"/>
      <c r="C581" s="10"/>
    </row>
    <row r="582" spans="2:3">
      <c r="B582" s="1"/>
      <c r="C582" s="10"/>
    </row>
    <row r="583" spans="2:3">
      <c r="B583" s="1"/>
      <c r="C583" s="10"/>
    </row>
    <row r="584" spans="2:3">
      <c r="B584" s="1"/>
      <c r="C584" s="10"/>
    </row>
    <row r="585" spans="2:3">
      <c r="B585" s="1"/>
      <c r="C585" s="10"/>
    </row>
    <row r="586" spans="2:3">
      <c r="B586" s="1"/>
      <c r="C586" s="10"/>
    </row>
    <row r="587" spans="2:3">
      <c r="B587" s="1"/>
      <c r="C587" s="10"/>
    </row>
    <row r="588" spans="2:3">
      <c r="B588" s="1"/>
      <c r="C588" s="10"/>
    </row>
    <row r="589" spans="2:3">
      <c r="B589" s="1"/>
      <c r="C589" s="10"/>
    </row>
    <row r="590" spans="2:3">
      <c r="B590" s="1"/>
      <c r="C590" s="10"/>
    </row>
    <row r="591" spans="2:3">
      <c r="B591" s="1"/>
      <c r="C591" s="10"/>
    </row>
    <row r="592" spans="2:3">
      <c r="B592" s="1"/>
      <c r="C592" s="10"/>
    </row>
    <row r="593" spans="2:3">
      <c r="B593" s="1"/>
      <c r="C593" s="10"/>
    </row>
    <row r="594" spans="2:3">
      <c r="B594" s="1"/>
      <c r="C594" s="10"/>
    </row>
    <row r="595" spans="2:3">
      <c r="B595" s="1"/>
      <c r="C595" s="10"/>
    </row>
    <row r="596" spans="2:3">
      <c r="B596" s="1"/>
      <c r="C596" s="10"/>
    </row>
    <row r="597" spans="2:3">
      <c r="B597" s="1"/>
      <c r="C597" s="10"/>
    </row>
    <row r="598" spans="2:3">
      <c r="B598" s="1"/>
      <c r="C598" s="10"/>
    </row>
    <row r="599" spans="2:3">
      <c r="B599" s="1"/>
      <c r="C599" s="10"/>
    </row>
    <row r="600" spans="2:3">
      <c r="B600" s="1"/>
      <c r="C600" s="10"/>
    </row>
    <row r="601" spans="2:3">
      <c r="B601" s="1"/>
      <c r="C601" s="10"/>
    </row>
    <row r="602" spans="2:3">
      <c r="B602" s="1"/>
      <c r="C602" s="10"/>
    </row>
    <row r="603" spans="2:3">
      <c r="B603" s="1"/>
      <c r="C603" s="10"/>
    </row>
    <row r="604" spans="2:3">
      <c r="B604" s="1"/>
      <c r="C604" s="10"/>
    </row>
    <row r="605" spans="2:3">
      <c r="B605" s="1"/>
      <c r="C605" s="10"/>
    </row>
    <row r="606" spans="2:3">
      <c r="B606" s="1"/>
      <c r="C606" s="10"/>
    </row>
    <row r="607" spans="2:3">
      <c r="B607" s="1"/>
      <c r="C607" s="10"/>
    </row>
    <row r="608" spans="2:3">
      <c r="B608" s="1"/>
      <c r="C608" s="10"/>
    </row>
    <row r="609" spans="2:3">
      <c r="B609" s="1"/>
      <c r="C609" s="10"/>
    </row>
    <row r="610" spans="2:3">
      <c r="B610" s="1"/>
      <c r="C610" s="10"/>
    </row>
    <row r="611" spans="2:3">
      <c r="B611" s="1"/>
      <c r="C611" s="10"/>
    </row>
    <row r="612" spans="2:3">
      <c r="B612" s="1"/>
      <c r="C612" s="10"/>
    </row>
    <row r="613" spans="2:3">
      <c r="B613" s="1"/>
      <c r="C613" s="10"/>
    </row>
    <row r="614" spans="2:3">
      <c r="B614" s="1"/>
      <c r="C614" s="10"/>
    </row>
    <row r="615" spans="2:3">
      <c r="B615" s="1"/>
      <c r="C615" s="10"/>
    </row>
    <row r="616" spans="2:3">
      <c r="B616" s="1"/>
      <c r="C616" s="10"/>
    </row>
    <row r="617" spans="2:3">
      <c r="B617" s="1"/>
      <c r="C617" s="10"/>
    </row>
    <row r="618" spans="2:3">
      <c r="B618" s="1"/>
      <c r="C618" s="10"/>
    </row>
    <row r="619" spans="2:3">
      <c r="B619" s="1"/>
      <c r="C619" s="10"/>
    </row>
    <row r="620" spans="2:3">
      <c r="B620" s="1"/>
      <c r="C620" s="10"/>
    </row>
    <row r="621" spans="2:3">
      <c r="B621" s="1"/>
      <c r="C621" s="10"/>
    </row>
    <row r="622" spans="2:3">
      <c r="B622" s="1"/>
      <c r="C622" s="10"/>
    </row>
    <row r="623" spans="2:3">
      <c r="B623" s="1"/>
      <c r="C623" s="10"/>
    </row>
    <row r="624" spans="2:3">
      <c r="B624" s="1"/>
      <c r="C624" s="10"/>
    </row>
    <row r="625" spans="2:3">
      <c r="B625" s="1"/>
      <c r="C625" s="10"/>
    </row>
    <row r="626" spans="2:3">
      <c r="B626" s="1"/>
      <c r="C626" s="10"/>
    </row>
    <row r="627" spans="2:3">
      <c r="B627" s="1"/>
      <c r="C627" s="10"/>
    </row>
    <row r="628" spans="2:3">
      <c r="B628" s="1"/>
      <c r="C628" s="10"/>
    </row>
    <row r="629" spans="2:3">
      <c r="B629" s="1"/>
      <c r="C629" s="10"/>
    </row>
    <row r="630" spans="2:3">
      <c r="B630" s="1"/>
      <c r="C630" s="10"/>
    </row>
    <row r="631" spans="2:3">
      <c r="B631" s="1"/>
      <c r="C631" s="10"/>
    </row>
    <row r="632" spans="2:3">
      <c r="B632" s="1"/>
      <c r="C632" s="10"/>
    </row>
    <row r="633" spans="2:3">
      <c r="B633" s="1"/>
      <c r="C633" s="10"/>
    </row>
    <row r="634" spans="2:3">
      <c r="B634" s="1"/>
      <c r="C634" s="10"/>
    </row>
    <row r="635" spans="2:3">
      <c r="B635" s="1"/>
      <c r="C635" s="10"/>
    </row>
    <row r="636" spans="2:3">
      <c r="B636" s="1"/>
      <c r="C636" s="10"/>
    </row>
    <row r="637" spans="2:3">
      <c r="B637" s="1"/>
      <c r="C637" s="10"/>
    </row>
    <row r="638" spans="2:3">
      <c r="B638" s="1"/>
      <c r="C638" s="10"/>
    </row>
    <row r="639" spans="2:3">
      <c r="B639" s="1"/>
      <c r="C639" s="10"/>
    </row>
    <row r="640" spans="2:3">
      <c r="B640" s="1"/>
      <c r="C640" s="10"/>
    </row>
    <row r="641" spans="2:3">
      <c r="B641" s="1"/>
      <c r="C641" s="10"/>
    </row>
    <row r="642" spans="2:3">
      <c r="B642" s="1"/>
      <c r="C642" s="10"/>
    </row>
    <row r="643" spans="2:3">
      <c r="B643" s="1"/>
      <c r="C643" s="10"/>
    </row>
    <row r="644" spans="2:3">
      <c r="B644" s="1"/>
      <c r="C644" s="10"/>
    </row>
    <row r="645" spans="2:3">
      <c r="B645" s="1"/>
      <c r="C645" s="10"/>
    </row>
    <row r="646" spans="2:3">
      <c r="B646" s="1"/>
      <c r="C646" s="10"/>
    </row>
    <row r="647" spans="2:3">
      <c r="B647" s="1"/>
      <c r="C647" s="10"/>
    </row>
    <row r="648" spans="2:3">
      <c r="B648" s="1"/>
      <c r="C648" s="10"/>
    </row>
    <row r="649" spans="2:3">
      <c r="B649" s="1"/>
      <c r="C649" s="10"/>
    </row>
    <row r="650" spans="2:3">
      <c r="B650" s="1"/>
      <c r="C650" s="10"/>
    </row>
    <row r="651" spans="2:3">
      <c r="B651" s="1"/>
      <c r="C651" s="10"/>
    </row>
    <row r="652" spans="2:3">
      <c r="B652" s="1"/>
      <c r="C652" s="10"/>
    </row>
    <row r="653" spans="2:3">
      <c r="B653" s="1"/>
      <c r="C653" s="10"/>
    </row>
    <row r="654" spans="2:3">
      <c r="B654" s="1"/>
      <c r="C654" s="10"/>
    </row>
    <row r="655" spans="2:3">
      <c r="B655" s="1"/>
      <c r="C655" s="10"/>
    </row>
    <row r="656" spans="2:3">
      <c r="B656" s="1"/>
      <c r="C656" s="10"/>
    </row>
    <row r="657" spans="2:3">
      <c r="B657" s="1"/>
      <c r="C657" s="10"/>
    </row>
    <row r="658" spans="2:3">
      <c r="B658" s="1"/>
      <c r="C658" s="10"/>
    </row>
    <row r="659" spans="2:3">
      <c r="B659" s="1"/>
      <c r="C659" s="10"/>
    </row>
    <row r="660" spans="2:3">
      <c r="B660" s="1"/>
      <c r="C660" s="10"/>
    </row>
    <row r="661" spans="2:3">
      <c r="B661" s="1"/>
      <c r="C661" s="10"/>
    </row>
    <row r="662" spans="2:3">
      <c r="B662" s="1"/>
      <c r="C662" s="10"/>
    </row>
    <row r="663" spans="2:3">
      <c r="B663" s="1"/>
      <c r="C663" s="10"/>
    </row>
    <row r="664" spans="2:3">
      <c r="B664" s="1"/>
      <c r="C664" s="10"/>
    </row>
    <row r="665" spans="2:3">
      <c r="B665" s="1"/>
      <c r="C665" s="10"/>
    </row>
    <row r="666" spans="2:3">
      <c r="B666" s="1"/>
      <c r="C666" s="10"/>
    </row>
    <row r="667" spans="2:3">
      <c r="B667" s="1"/>
      <c r="C667" s="10"/>
    </row>
    <row r="668" spans="2:3">
      <c r="B668" s="1"/>
      <c r="C668" s="10"/>
    </row>
    <row r="669" spans="2:3">
      <c r="B669" s="1"/>
      <c r="C669" s="10"/>
    </row>
    <row r="670" spans="2:3">
      <c r="B670" s="1"/>
      <c r="C670" s="10"/>
    </row>
    <row r="671" spans="2:3">
      <c r="B671" s="1"/>
      <c r="C671" s="10"/>
    </row>
    <row r="672" spans="2:3">
      <c r="B672" s="1"/>
      <c r="C672" s="10"/>
    </row>
    <row r="673" spans="2:3">
      <c r="B673" s="1"/>
      <c r="C673" s="10"/>
    </row>
    <row r="674" spans="2:3">
      <c r="B674" s="1"/>
      <c r="C674" s="10"/>
    </row>
    <row r="675" spans="2:3">
      <c r="B675" s="1"/>
      <c r="C675" s="10"/>
    </row>
    <row r="676" spans="2:3">
      <c r="B676" s="1"/>
      <c r="C676" s="10"/>
    </row>
    <row r="677" spans="2:3">
      <c r="B677" s="1"/>
      <c r="C677" s="10"/>
    </row>
    <row r="678" spans="2:3">
      <c r="B678" s="1"/>
      <c r="C678" s="10"/>
    </row>
    <row r="679" spans="2:3">
      <c r="B679" s="1"/>
      <c r="C679" s="10"/>
    </row>
    <row r="680" spans="2:3">
      <c r="B680" s="1"/>
      <c r="C680" s="10"/>
    </row>
    <row r="681" spans="2:3">
      <c r="B681" s="1"/>
      <c r="C681" s="10"/>
    </row>
    <row r="682" spans="2:3">
      <c r="B682" s="1"/>
      <c r="C682" s="10"/>
    </row>
    <row r="683" spans="2:3">
      <c r="B683" s="1"/>
      <c r="C683" s="10"/>
    </row>
    <row r="684" spans="2:3">
      <c r="B684" s="1"/>
      <c r="C684" s="10"/>
    </row>
    <row r="685" spans="2:3">
      <c r="B685" s="1"/>
      <c r="C685" s="10"/>
    </row>
    <row r="686" spans="2:3">
      <c r="B686" s="1"/>
      <c r="C686" s="10"/>
    </row>
    <row r="687" spans="2:3">
      <c r="B687" s="1"/>
      <c r="C687" s="10"/>
    </row>
    <row r="688" spans="2:3">
      <c r="B688" s="1"/>
      <c r="C688" s="10"/>
    </row>
    <row r="689" spans="2:3">
      <c r="B689" s="1"/>
      <c r="C689" s="10"/>
    </row>
    <row r="690" spans="2:3">
      <c r="B690" s="1"/>
      <c r="C690" s="10"/>
    </row>
    <row r="691" spans="2:3">
      <c r="B691" s="1"/>
      <c r="C691" s="10"/>
    </row>
    <row r="692" spans="2:3">
      <c r="B692" s="1"/>
      <c r="C692" s="10"/>
    </row>
    <row r="693" spans="2:3">
      <c r="B693" s="1"/>
      <c r="C693" s="10"/>
    </row>
    <row r="694" spans="2:3">
      <c r="B694" s="1"/>
      <c r="C694" s="10"/>
    </row>
    <row r="695" spans="2:3">
      <c r="B695" s="1"/>
      <c r="C695" s="10"/>
    </row>
    <row r="696" spans="2:3">
      <c r="B696" s="1"/>
      <c r="C696" s="10"/>
    </row>
    <row r="697" spans="2:3">
      <c r="B697" s="1"/>
      <c r="C697" s="10"/>
    </row>
    <row r="698" spans="2:3">
      <c r="B698" s="1"/>
      <c r="C698" s="10"/>
    </row>
    <row r="699" spans="2:3">
      <c r="B699" s="1"/>
      <c r="C699" s="10"/>
    </row>
    <row r="700" spans="2:3">
      <c r="B700" s="1"/>
      <c r="C700" s="10"/>
    </row>
    <row r="701" spans="2:3">
      <c r="B701" s="1"/>
      <c r="C701" s="10"/>
    </row>
    <row r="702" spans="2:3">
      <c r="B702" s="1"/>
      <c r="C702" s="10"/>
    </row>
    <row r="703" spans="2:3">
      <c r="B703" s="1"/>
      <c r="C703" s="10"/>
    </row>
    <row r="704" spans="2:3">
      <c r="B704" s="1"/>
      <c r="C704" s="10"/>
    </row>
    <row r="705" spans="2:3">
      <c r="B705" s="1"/>
      <c r="C705" s="10"/>
    </row>
    <row r="706" spans="2:3">
      <c r="B706" s="1"/>
      <c r="C706" s="10"/>
    </row>
    <row r="707" spans="2:3">
      <c r="B707" s="1"/>
      <c r="C707" s="10"/>
    </row>
    <row r="708" spans="2:3">
      <c r="B708" s="1"/>
      <c r="C708" s="10"/>
    </row>
    <row r="709" spans="2:3">
      <c r="B709" s="1"/>
      <c r="C709" s="10"/>
    </row>
    <row r="710" spans="2:3">
      <c r="B710" s="1"/>
      <c r="C710" s="10"/>
    </row>
    <row r="711" spans="2:3">
      <c r="B711" s="1"/>
      <c r="C711" s="10"/>
    </row>
    <row r="712" spans="2:3">
      <c r="B712" s="1"/>
      <c r="C712" s="10"/>
    </row>
    <row r="713" spans="2:3">
      <c r="B713" s="1"/>
      <c r="C713" s="10"/>
    </row>
    <row r="714" spans="2:3">
      <c r="B714" s="1"/>
      <c r="C714" s="10"/>
    </row>
    <row r="715" spans="2:3">
      <c r="B715" s="1"/>
      <c r="C715" s="10"/>
    </row>
    <row r="716" spans="2:3">
      <c r="B716" s="1"/>
      <c r="C716" s="10"/>
    </row>
    <row r="717" spans="2:3">
      <c r="B717" s="1"/>
      <c r="C717" s="10"/>
    </row>
    <row r="718" spans="2:3">
      <c r="B718" s="1"/>
      <c r="C718" s="10"/>
    </row>
    <row r="719" spans="2:3">
      <c r="B719" s="1"/>
      <c r="C719" s="10"/>
    </row>
    <row r="720" spans="2:3">
      <c r="B720" s="1"/>
      <c r="C720" s="10"/>
    </row>
    <row r="721" spans="2:3">
      <c r="B721" s="1"/>
      <c r="C721" s="10"/>
    </row>
    <row r="722" spans="2:3">
      <c r="B722" s="1"/>
      <c r="C722" s="10"/>
    </row>
    <row r="723" spans="2:3">
      <c r="B723" s="1"/>
      <c r="C723" s="10"/>
    </row>
    <row r="724" spans="2:3">
      <c r="B724" s="1"/>
      <c r="C724" s="10"/>
    </row>
    <row r="725" spans="2:3">
      <c r="B725" s="1"/>
      <c r="C725" s="10"/>
    </row>
    <row r="726" spans="2:3">
      <c r="B726" s="1"/>
      <c r="C726" s="10"/>
    </row>
    <row r="727" spans="2:3">
      <c r="B727" s="1"/>
      <c r="C727" s="10"/>
    </row>
    <row r="728" spans="2:3">
      <c r="B728" s="1"/>
      <c r="C728" s="10"/>
    </row>
    <row r="729" spans="2:3">
      <c r="B729" s="1"/>
      <c r="C729" s="10"/>
    </row>
    <row r="730" spans="2:3">
      <c r="B730" s="1"/>
      <c r="C730" s="10"/>
    </row>
    <row r="731" spans="2:3">
      <c r="B731" s="1"/>
      <c r="C731" s="10"/>
    </row>
    <row r="732" spans="2:3">
      <c r="B732" s="1"/>
      <c r="C732" s="10"/>
    </row>
    <row r="733" spans="2:3">
      <c r="B733" s="1"/>
      <c r="C733" s="10"/>
    </row>
    <row r="734" spans="2:3">
      <c r="B734" s="1"/>
      <c r="C734" s="10"/>
    </row>
    <row r="735" spans="2:3">
      <c r="B735" s="1"/>
      <c r="C735" s="10"/>
    </row>
    <row r="736" spans="2:3">
      <c r="B736" s="1"/>
      <c r="C736" s="10"/>
    </row>
    <row r="737" spans="2:3">
      <c r="B737" s="1"/>
      <c r="C737" s="10"/>
    </row>
    <row r="738" spans="2:3">
      <c r="B738" s="1"/>
      <c r="C738" s="10"/>
    </row>
    <row r="739" spans="2:3">
      <c r="B739" s="1"/>
      <c r="C739" s="10"/>
    </row>
    <row r="740" spans="2:3">
      <c r="B740" s="1"/>
      <c r="C740" s="10"/>
    </row>
    <row r="741" spans="2:3">
      <c r="B741" s="1"/>
      <c r="C741" s="10"/>
    </row>
    <row r="742" spans="2:3">
      <c r="B742" s="1"/>
      <c r="C742" s="10"/>
    </row>
    <row r="743" spans="2:3">
      <c r="B743" s="1"/>
      <c r="C743" s="10"/>
    </row>
    <row r="744" spans="2:3">
      <c r="B744" s="1"/>
      <c r="C744" s="10"/>
    </row>
    <row r="745" spans="2:3">
      <c r="B745" s="1"/>
      <c r="C745" s="10"/>
    </row>
    <row r="746" spans="2:3">
      <c r="B746" s="1"/>
      <c r="C746" s="10"/>
    </row>
    <row r="747" spans="2:3">
      <c r="B747" s="1"/>
      <c r="C747" s="10"/>
    </row>
    <row r="748" spans="2:3">
      <c r="B748" s="1"/>
      <c r="C748" s="10"/>
    </row>
    <row r="749" spans="2:3">
      <c r="B749" s="1"/>
      <c r="C749" s="10"/>
    </row>
    <row r="750" spans="2:3">
      <c r="B750" s="1"/>
      <c r="C750" s="10"/>
    </row>
    <row r="751" spans="2:3">
      <c r="B751" s="1"/>
      <c r="C751" s="10"/>
    </row>
    <row r="752" spans="2:3">
      <c r="B752" s="1"/>
      <c r="C752" s="10"/>
    </row>
    <row r="753" spans="2:3">
      <c r="B753" s="1"/>
      <c r="C753" s="10"/>
    </row>
    <row r="754" spans="2:3">
      <c r="B754" s="1"/>
      <c r="C754" s="10"/>
    </row>
    <row r="755" spans="2:3">
      <c r="B755" s="1"/>
      <c r="C755" s="10"/>
    </row>
    <row r="756" spans="2:3">
      <c r="B756" s="1"/>
      <c r="C756" s="10"/>
    </row>
    <row r="757" spans="2:3">
      <c r="B757" s="1"/>
      <c r="C757" s="10"/>
    </row>
    <row r="758" spans="2:3">
      <c r="B758" s="1"/>
      <c r="C758" s="10"/>
    </row>
    <row r="759" spans="2:3">
      <c r="B759" s="1"/>
      <c r="C759" s="10"/>
    </row>
    <row r="760" spans="2:3">
      <c r="B760" s="1"/>
      <c r="C760" s="10"/>
    </row>
    <row r="761" spans="2:3">
      <c r="B761" s="1"/>
      <c r="C761" s="10"/>
    </row>
    <row r="762" spans="2:3">
      <c r="B762" s="1"/>
      <c r="C762" s="10"/>
    </row>
    <row r="763" spans="2:3">
      <c r="B763" s="1"/>
      <c r="C763" s="10"/>
    </row>
    <row r="764" spans="2:3">
      <c r="B764" s="1"/>
      <c r="C764" s="10"/>
    </row>
    <row r="765" spans="2:3">
      <c r="B765" s="1"/>
      <c r="C765" s="10"/>
    </row>
    <row r="766" spans="2:3">
      <c r="B766" s="1"/>
      <c r="C766" s="10"/>
    </row>
    <row r="767" spans="2:3">
      <c r="B767" s="1"/>
      <c r="C767" s="10"/>
    </row>
    <row r="768" spans="2:3">
      <c r="B768" s="1"/>
      <c r="C768" s="10"/>
    </row>
    <row r="769" spans="2:3">
      <c r="B769" s="1"/>
      <c r="C769" s="10"/>
    </row>
    <row r="770" spans="2:3">
      <c r="B770" s="1"/>
      <c r="C770" s="10"/>
    </row>
    <row r="771" spans="2:3">
      <c r="B771" s="1"/>
      <c r="C771" s="10"/>
    </row>
    <row r="772" spans="2:3">
      <c r="B772" s="1"/>
      <c r="C772" s="10"/>
    </row>
    <row r="773" spans="2:3">
      <c r="B773" s="1"/>
      <c r="C773" s="10"/>
    </row>
    <row r="774" spans="2:3">
      <c r="B774" s="1"/>
      <c r="C774" s="10"/>
    </row>
    <row r="775" spans="2:3">
      <c r="B775" s="1"/>
      <c r="C775" s="10"/>
    </row>
    <row r="776" spans="2:3">
      <c r="B776" s="1"/>
      <c r="C776" s="10"/>
    </row>
    <row r="777" spans="2:3">
      <c r="B777" s="1"/>
      <c r="C777" s="10"/>
    </row>
    <row r="778" spans="2:3">
      <c r="B778" s="1"/>
      <c r="C778" s="10"/>
    </row>
    <row r="779" spans="2:3">
      <c r="B779" s="1"/>
      <c r="C779" s="10"/>
    </row>
    <row r="780" spans="2:3">
      <c r="B780" s="1"/>
      <c r="C780" s="10"/>
    </row>
    <row r="781" spans="2:3">
      <c r="B781" s="1"/>
      <c r="C781" s="10"/>
    </row>
    <row r="782" spans="2:3">
      <c r="B782" s="1"/>
      <c r="C782" s="10"/>
    </row>
    <row r="783" spans="2:3">
      <c r="B783" s="1"/>
      <c r="C783" s="10"/>
    </row>
    <row r="784" spans="2:3">
      <c r="B784" s="1"/>
      <c r="C784" s="10"/>
    </row>
    <row r="785" spans="2:3">
      <c r="B785" s="1"/>
      <c r="C785" s="10"/>
    </row>
    <row r="786" spans="2:3">
      <c r="B786" s="1"/>
      <c r="C786" s="10"/>
    </row>
    <row r="787" spans="2:3">
      <c r="B787" s="1"/>
      <c r="C787" s="10"/>
    </row>
    <row r="788" spans="2:3">
      <c r="B788" s="1"/>
      <c r="C788" s="10"/>
    </row>
    <row r="789" spans="2:3">
      <c r="B789" s="1"/>
      <c r="C789" s="10"/>
    </row>
    <row r="790" spans="2:3">
      <c r="B790" s="1"/>
      <c r="C790" s="10"/>
    </row>
    <row r="791" spans="2:3">
      <c r="B791" s="1"/>
      <c r="C791" s="10"/>
    </row>
    <row r="792" spans="2:3">
      <c r="B792" s="1"/>
      <c r="C792" s="10"/>
    </row>
    <row r="793" spans="2:3">
      <c r="B793" s="1"/>
      <c r="C793" s="10"/>
    </row>
    <row r="794" spans="2:3">
      <c r="B794" s="1"/>
      <c r="C794" s="10"/>
    </row>
    <row r="795" spans="2:3">
      <c r="B795" s="1"/>
      <c r="C795" s="10"/>
    </row>
    <row r="796" spans="2:3">
      <c r="B796" s="1"/>
      <c r="C796" s="10"/>
    </row>
    <row r="797" spans="2:3">
      <c r="B797" s="1"/>
      <c r="C797" s="10"/>
    </row>
    <row r="798" spans="2:3">
      <c r="B798" s="1"/>
      <c r="C798" s="10"/>
    </row>
    <row r="799" spans="2:3">
      <c r="B799" s="1"/>
      <c r="C799" s="10"/>
    </row>
    <row r="800" spans="2:3">
      <c r="B800" s="1"/>
      <c r="C800" s="10"/>
    </row>
    <row r="801" spans="2:3">
      <c r="B801" s="1"/>
      <c r="C801" s="10"/>
    </row>
    <row r="802" spans="2:3">
      <c r="B802" s="1"/>
      <c r="C802" s="10"/>
    </row>
    <row r="803" spans="2:3">
      <c r="B803" s="1"/>
      <c r="C803" s="10"/>
    </row>
    <row r="804" spans="2:3">
      <c r="B804" s="1"/>
      <c r="C804" s="10"/>
    </row>
    <row r="805" spans="2:3">
      <c r="B805" s="1"/>
      <c r="C805" s="10"/>
    </row>
    <row r="806" spans="2:3">
      <c r="B806" s="1"/>
      <c r="C806" s="10"/>
    </row>
    <row r="807" spans="2:3">
      <c r="B807" s="1"/>
      <c r="C807" s="10"/>
    </row>
    <row r="808" spans="2:3">
      <c r="B808" s="1"/>
      <c r="C808" s="10"/>
    </row>
    <row r="809" spans="2:3">
      <c r="B809" s="1"/>
      <c r="C809" s="10"/>
    </row>
    <row r="810" spans="2:3">
      <c r="B810" s="1"/>
      <c r="C810" s="10"/>
    </row>
    <row r="811" spans="2:3">
      <c r="B811" s="1"/>
      <c r="C811" s="10"/>
    </row>
    <row r="812" spans="2:3">
      <c r="B812" s="1"/>
      <c r="C812" s="10"/>
    </row>
    <row r="813" spans="2:3">
      <c r="B813" s="1"/>
      <c r="C813" s="10"/>
    </row>
    <row r="814" spans="2:3">
      <c r="B814" s="1"/>
      <c r="C814" s="10"/>
    </row>
    <row r="815" spans="2:3">
      <c r="B815" s="1"/>
      <c r="C815" s="10"/>
    </row>
    <row r="816" spans="2:3">
      <c r="B816" s="1"/>
      <c r="C816" s="10"/>
    </row>
    <row r="817" spans="2:3">
      <c r="B817" s="1"/>
      <c r="C817" s="10"/>
    </row>
    <row r="818" spans="2:3">
      <c r="B818" s="1"/>
      <c r="C818" s="10"/>
    </row>
    <row r="819" spans="2:3">
      <c r="B819" s="1"/>
      <c r="C819" s="10"/>
    </row>
    <row r="820" spans="2:3">
      <c r="B820" s="1"/>
      <c r="C820" s="10"/>
    </row>
    <row r="821" spans="2:3">
      <c r="B821" s="1"/>
      <c r="C821" s="10"/>
    </row>
    <row r="822" spans="2:3">
      <c r="B822" s="1"/>
      <c r="C822" s="10"/>
    </row>
    <row r="823" spans="2:3">
      <c r="B823" s="1"/>
      <c r="C823" s="10"/>
    </row>
    <row r="824" spans="2:3">
      <c r="B824" s="1"/>
      <c r="C824" s="10"/>
    </row>
    <row r="825" spans="2:3">
      <c r="B825" s="1"/>
      <c r="C825" s="10"/>
    </row>
    <row r="826" spans="2:3">
      <c r="B826" s="1"/>
      <c r="C826" s="10"/>
    </row>
    <row r="827" spans="2:3">
      <c r="B827" s="1"/>
      <c r="C827" s="10"/>
    </row>
    <row r="828" spans="2:3">
      <c r="B828" s="1"/>
      <c r="C828" s="10"/>
    </row>
    <row r="829" spans="2:3">
      <c r="B829" s="1"/>
      <c r="C829" s="10"/>
    </row>
    <row r="830" spans="2:3">
      <c r="B830" s="1"/>
      <c r="C830" s="10"/>
    </row>
    <row r="831" spans="2:3">
      <c r="B831" s="1"/>
      <c r="C831" s="10"/>
    </row>
    <row r="832" spans="2:3">
      <c r="B832" s="1"/>
      <c r="C832" s="10"/>
    </row>
    <row r="833" spans="2:3">
      <c r="B833" s="1"/>
      <c r="C833" s="10"/>
    </row>
    <row r="834" spans="2:3">
      <c r="B834" s="1"/>
      <c r="C834" s="10"/>
    </row>
    <row r="835" spans="2:3">
      <c r="B835" s="1"/>
      <c r="C835" s="10"/>
    </row>
    <row r="836" spans="2:3">
      <c r="B836" s="1"/>
      <c r="C836" s="10"/>
    </row>
    <row r="837" spans="2:3">
      <c r="B837" s="1"/>
      <c r="C837" s="10"/>
    </row>
    <row r="838" spans="2:3">
      <c r="B838" s="1"/>
      <c r="C838" s="10"/>
    </row>
    <row r="839" spans="2:3">
      <c r="B839" s="1"/>
      <c r="C839" s="10"/>
    </row>
    <row r="840" spans="2:3">
      <c r="B840" s="1"/>
      <c r="C840" s="10"/>
    </row>
    <row r="841" spans="2:3">
      <c r="B841" s="1"/>
      <c r="C841" s="10"/>
    </row>
    <row r="842" spans="2:3">
      <c r="B842" s="1"/>
      <c r="C842" s="10"/>
    </row>
    <row r="843" spans="2:3">
      <c r="B843" s="1"/>
      <c r="C843" s="10"/>
    </row>
    <row r="844" spans="2:3">
      <c r="B844" s="1"/>
      <c r="C844" s="10"/>
    </row>
    <row r="845" spans="2:3">
      <c r="B845" s="1"/>
      <c r="C845" s="10"/>
    </row>
    <row r="846" spans="2:3">
      <c r="B846" s="1"/>
      <c r="C846" s="10"/>
    </row>
    <row r="847" spans="2:3">
      <c r="B847" s="1"/>
      <c r="C847" s="10"/>
    </row>
    <row r="848" spans="2:3">
      <c r="B848" s="1"/>
      <c r="C848" s="10"/>
    </row>
    <row r="849" spans="2:3">
      <c r="B849" s="1"/>
      <c r="C849" s="10"/>
    </row>
    <row r="850" spans="2:3">
      <c r="B850" s="1"/>
      <c r="C850" s="10"/>
    </row>
    <row r="851" spans="2:3">
      <c r="B851" s="1"/>
      <c r="C851" s="10"/>
    </row>
    <row r="852" spans="2:3">
      <c r="B852" s="1"/>
      <c r="C852" s="10"/>
    </row>
    <row r="853" spans="2:3">
      <c r="B853" s="1"/>
      <c r="C853" s="10"/>
    </row>
    <row r="854" spans="2:3">
      <c r="B854" s="1"/>
      <c r="C854" s="10"/>
    </row>
    <row r="855" spans="2:3">
      <c r="B855" s="1"/>
      <c r="C855" s="10"/>
    </row>
    <row r="856" spans="2:3">
      <c r="B856" s="1"/>
      <c r="C856" s="10"/>
    </row>
    <row r="857" spans="2:3">
      <c r="B857" s="1"/>
      <c r="C857" s="10"/>
    </row>
    <row r="858" spans="2:3">
      <c r="B858" s="1"/>
      <c r="C858" s="10"/>
    </row>
    <row r="859" spans="2:3">
      <c r="B859" s="1"/>
      <c r="C859" s="10"/>
    </row>
    <row r="860" spans="2:3">
      <c r="B860" s="1"/>
      <c r="C860" s="10"/>
    </row>
    <row r="861" spans="2:3">
      <c r="B861" s="1"/>
      <c r="C861" s="10"/>
    </row>
    <row r="862" spans="2:3">
      <c r="B862" s="1"/>
      <c r="C862" s="10"/>
    </row>
    <row r="863" spans="2:3">
      <c r="B863" s="1"/>
      <c r="C863" s="10"/>
    </row>
    <row r="864" spans="2:3">
      <c r="B864" s="1"/>
      <c r="C864" s="10"/>
    </row>
    <row r="865" spans="2:3">
      <c r="B865" s="1"/>
      <c r="C865" s="10"/>
    </row>
    <row r="866" spans="2:3">
      <c r="B866" s="1"/>
      <c r="C866" s="10"/>
    </row>
    <row r="867" spans="2:3">
      <c r="B867" s="1"/>
      <c r="C867" s="10"/>
    </row>
    <row r="868" spans="2:3">
      <c r="B868" s="1"/>
      <c r="C868" s="10"/>
    </row>
    <row r="869" spans="2:3">
      <c r="B869" s="1"/>
      <c r="C869" s="10"/>
    </row>
    <row r="870" spans="2:3">
      <c r="B870" s="1"/>
      <c r="C870" s="10"/>
    </row>
    <row r="871" spans="2:3">
      <c r="B871" s="1"/>
      <c r="C871" s="10"/>
    </row>
    <row r="872" spans="2:3">
      <c r="B872" s="1"/>
      <c r="C872" s="10"/>
    </row>
    <row r="873" spans="2:3">
      <c r="B873" s="1"/>
      <c r="C873" s="10"/>
    </row>
    <row r="874" spans="2:3">
      <c r="B874" s="1"/>
      <c r="C874" s="10"/>
    </row>
    <row r="875" spans="2:3">
      <c r="B875" s="1"/>
      <c r="C875" s="10"/>
    </row>
    <row r="876" spans="2:3">
      <c r="B876" s="1"/>
      <c r="C876" s="10"/>
    </row>
    <row r="877" spans="2:3">
      <c r="B877" s="1"/>
      <c r="C877" s="10"/>
    </row>
    <row r="878" spans="2:3">
      <c r="B878" s="1"/>
      <c r="C878" s="10"/>
    </row>
    <row r="879" spans="2:3">
      <c r="B879" s="1"/>
      <c r="C879" s="10"/>
    </row>
    <row r="880" spans="2:3">
      <c r="B880" s="1"/>
      <c r="C880" s="10"/>
    </row>
    <row r="881" spans="2:3">
      <c r="B881" s="1"/>
      <c r="C881" s="10"/>
    </row>
    <row r="882" spans="2:3">
      <c r="B882" s="1"/>
      <c r="C882" s="10"/>
    </row>
    <row r="883" spans="2:3">
      <c r="B883" s="1"/>
      <c r="C883" s="10"/>
    </row>
    <row r="884" spans="2:3">
      <c r="B884" s="1"/>
      <c r="C884" s="10"/>
    </row>
    <row r="885" spans="2:3">
      <c r="B885" s="1"/>
      <c r="C885" s="10"/>
    </row>
    <row r="886" spans="2:3">
      <c r="B886" s="1"/>
      <c r="C886" s="10"/>
    </row>
    <row r="887" spans="2:3">
      <c r="B887" s="1"/>
      <c r="C887" s="10"/>
    </row>
    <row r="888" spans="2:3">
      <c r="B888" s="1"/>
      <c r="C888" s="10"/>
    </row>
    <row r="889" spans="2:3">
      <c r="B889" s="1"/>
      <c r="C889" s="10"/>
    </row>
    <row r="890" spans="2:3">
      <c r="B890" s="1"/>
      <c r="C890" s="10"/>
    </row>
    <row r="891" spans="2:3">
      <c r="B891" s="1"/>
      <c r="C891" s="10"/>
    </row>
    <row r="892" spans="2:3">
      <c r="B892" s="1"/>
      <c r="C892" s="10"/>
    </row>
    <row r="893" spans="2:3">
      <c r="B893" s="1"/>
      <c r="C893" s="10"/>
    </row>
    <row r="894" spans="2:3">
      <c r="B894" s="1"/>
      <c r="C894" s="10"/>
    </row>
    <row r="895" spans="2:3">
      <c r="B895" s="1"/>
      <c r="C895" s="10"/>
    </row>
    <row r="896" spans="2:3">
      <c r="B896" s="1"/>
      <c r="C896" s="10"/>
    </row>
    <row r="897" spans="2:3">
      <c r="B897" s="1"/>
      <c r="C897" s="10"/>
    </row>
    <row r="898" spans="2:3">
      <c r="B898" s="1"/>
      <c r="C898" s="10"/>
    </row>
    <row r="899" spans="2:3">
      <c r="B899" s="1"/>
      <c r="C899" s="10"/>
    </row>
    <row r="900" spans="2:3">
      <c r="B900" s="1"/>
      <c r="C900" s="10"/>
    </row>
    <row r="901" spans="2:3">
      <c r="B901" s="1"/>
      <c r="C901" s="10"/>
    </row>
    <row r="902" spans="2:3">
      <c r="B902" s="1"/>
      <c r="C902" s="10"/>
    </row>
    <row r="903" spans="2:3">
      <c r="B903" s="1"/>
      <c r="C903" s="10"/>
    </row>
    <row r="904" spans="2:3">
      <c r="B904" s="1"/>
      <c r="C904" s="10"/>
    </row>
    <row r="905" spans="2:3">
      <c r="B905" s="1"/>
      <c r="C905" s="10"/>
    </row>
    <row r="906" spans="2:3">
      <c r="B906" s="1"/>
      <c r="C906" s="10"/>
    </row>
    <row r="907" spans="2:3">
      <c r="B907" s="1"/>
      <c r="C907" s="10"/>
    </row>
    <row r="908" spans="2:3">
      <c r="B908" s="1"/>
      <c r="C908" s="10"/>
    </row>
    <row r="909" spans="2:3">
      <c r="B909" s="1"/>
      <c r="C909" s="10"/>
    </row>
    <row r="910" spans="2:3">
      <c r="B910" s="1"/>
      <c r="C910" s="10"/>
    </row>
    <row r="911" spans="2:3">
      <c r="B911" s="1"/>
      <c r="C911" s="10"/>
    </row>
    <row r="912" spans="2:3">
      <c r="B912" s="1"/>
      <c r="C912" s="10"/>
    </row>
    <row r="913" spans="2:3">
      <c r="B913" s="1"/>
      <c r="C913" s="10"/>
    </row>
    <row r="914" spans="2:3">
      <c r="B914" s="1"/>
      <c r="C914" s="10"/>
    </row>
    <row r="915" spans="2:3">
      <c r="B915" s="1"/>
      <c r="C915" s="10"/>
    </row>
    <row r="916" spans="2:3">
      <c r="B916" s="1"/>
      <c r="C916" s="10"/>
    </row>
    <row r="917" spans="2:3">
      <c r="B917" s="1"/>
      <c r="C917" s="10"/>
    </row>
    <row r="918" spans="2:3">
      <c r="B918" s="1"/>
      <c r="C918" s="10"/>
    </row>
    <row r="919" spans="2:3">
      <c r="B919" s="1"/>
      <c r="C919" s="10"/>
    </row>
    <row r="920" spans="2:3">
      <c r="B920" s="1"/>
      <c r="C920" s="10"/>
    </row>
    <row r="921" spans="2:3">
      <c r="B921" s="1"/>
      <c r="C921" s="10"/>
    </row>
    <row r="922" spans="2:3">
      <c r="B922" s="1"/>
      <c r="C922" s="10"/>
    </row>
    <row r="923" spans="2:3">
      <c r="B923" s="1"/>
      <c r="C923" s="10"/>
    </row>
    <row r="924" spans="2:3">
      <c r="B924" s="1"/>
      <c r="C924" s="10"/>
    </row>
    <row r="925" spans="2:3">
      <c r="B925" s="1"/>
      <c r="C925" s="10"/>
    </row>
    <row r="926" spans="2:3">
      <c r="B926" s="1"/>
      <c r="C926" s="10"/>
    </row>
    <row r="927" spans="2:3">
      <c r="B927" s="1"/>
      <c r="C927" s="10"/>
    </row>
    <row r="928" spans="2:3">
      <c r="B928" s="1"/>
      <c r="C928" s="10"/>
    </row>
    <row r="929" spans="2:3">
      <c r="B929" s="1"/>
      <c r="C929" s="10"/>
    </row>
    <row r="930" spans="2:3">
      <c r="B930" s="1"/>
      <c r="C930" s="10"/>
    </row>
    <row r="931" spans="2:3">
      <c r="B931" s="1"/>
      <c r="C931" s="10"/>
    </row>
    <row r="932" spans="2:3">
      <c r="B932" s="1"/>
      <c r="C932" s="10"/>
    </row>
    <row r="933" spans="2:3">
      <c r="B933" s="1"/>
      <c r="C933" s="10"/>
    </row>
    <row r="934" spans="2:3">
      <c r="B934" s="1"/>
      <c r="C934" s="10"/>
    </row>
    <row r="935" spans="2:3">
      <c r="B935" s="1"/>
      <c r="C935" s="10"/>
    </row>
    <row r="936" spans="2:3">
      <c r="B936" s="1"/>
      <c r="C936" s="10"/>
    </row>
    <row r="937" spans="2:3">
      <c r="B937" s="1"/>
      <c r="C937" s="10"/>
    </row>
    <row r="938" spans="2:3">
      <c r="B938" s="1"/>
      <c r="C938" s="10"/>
    </row>
    <row r="939" spans="2:3">
      <c r="B939" s="1"/>
      <c r="C939" s="10"/>
    </row>
    <row r="940" spans="2:3">
      <c r="B940" s="1"/>
      <c r="C940" s="10"/>
    </row>
    <row r="941" spans="2:3">
      <c r="B941" s="1"/>
      <c r="C941" s="10"/>
    </row>
    <row r="942" spans="2:3">
      <c r="B942" s="1"/>
      <c r="C942" s="10"/>
    </row>
    <row r="943" spans="2:3">
      <c r="B943" s="1"/>
      <c r="C943" s="10"/>
    </row>
    <row r="944" spans="2:3">
      <c r="B944" s="1"/>
      <c r="C944" s="10"/>
    </row>
    <row r="945" spans="2:3">
      <c r="B945" s="1"/>
      <c r="C945" s="10"/>
    </row>
    <row r="946" spans="2:3">
      <c r="B946" s="1"/>
      <c r="C946" s="10"/>
    </row>
    <row r="947" spans="2:3">
      <c r="B947" s="1"/>
      <c r="C947" s="10"/>
    </row>
    <row r="948" spans="2:3">
      <c r="B948" s="1"/>
      <c r="C948" s="10"/>
    </row>
    <row r="949" spans="2:3">
      <c r="B949" s="1"/>
      <c r="C949" s="10"/>
    </row>
    <row r="950" spans="2:3">
      <c r="B950" s="1"/>
      <c r="C950" s="10"/>
    </row>
    <row r="951" spans="2:3">
      <c r="B951" s="1"/>
      <c r="C951" s="10"/>
    </row>
    <row r="952" spans="2:3">
      <c r="B952" s="1"/>
      <c r="C952" s="10"/>
    </row>
    <row r="953" spans="2:3">
      <c r="B953" s="1"/>
      <c r="C953" s="10"/>
    </row>
    <row r="954" spans="2:3">
      <c r="B954" s="1"/>
      <c r="C954" s="10"/>
    </row>
    <row r="955" spans="2:3">
      <c r="B955" s="1"/>
      <c r="C955" s="10"/>
    </row>
    <row r="956" spans="2:3">
      <c r="B956" s="1"/>
      <c r="C956" s="10"/>
    </row>
    <row r="957" spans="2:3">
      <c r="B957" s="1"/>
      <c r="C957" s="10"/>
    </row>
    <row r="958" spans="2:3">
      <c r="B958" s="1"/>
      <c r="C958" s="10"/>
    </row>
    <row r="959" spans="2:3">
      <c r="B959" s="1"/>
      <c r="C959" s="10"/>
    </row>
    <row r="960" spans="2:3">
      <c r="B960" s="1"/>
      <c r="C960" s="10"/>
    </row>
    <row r="961" spans="2:3">
      <c r="B961" s="1"/>
      <c r="C961" s="10"/>
    </row>
    <row r="962" spans="2:3">
      <c r="B962" s="1"/>
      <c r="C962" s="10"/>
    </row>
    <row r="963" spans="2:3">
      <c r="B963" s="1"/>
      <c r="C963" s="10"/>
    </row>
    <row r="964" spans="2:3">
      <c r="B964" s="1"/>
      <c r="C964" s="10"/>
    </row>
    <row r="965" spans="2:3">
      <c r="B965" s="1"/>
      <c r="C965" s="10"/>
    </row>
    <row r="966" spans="2:3">
      <c r="B966" s="1"/>
      <c r="C966" s="10"/>
    </row>
    <row r="967" spans="2:3">
      <c r="B967" s="1"/>
      <c r="C967" s="10"/>
    </row>
    <row r="968" spans="2:3">
      <c r="B968" s="1"/>
      <c r="C968" s="10"/>
    </row>
    <row r="969" spans="2:3">
      <c r="B969" s="1"/>
      <c r="C969" s="10"/>
    </row>
    <row r="970" spans="2:3">
      <c r="B970" s="1"/>
      <c r="C970" s="10"/>
    </row>
    <row r="971" spans="2:3">
      <c r="B971" s="1"/>
      <c r="C971" s="10"/>
    </row>
    <row r="972" spans="2:3">
      <c r="B972" s="1"/>
      <c r="C972" s="10"/>
    </row>
    <row r="973" spans="2:3">
      <c r="B973" s="1"/>
      <c r="C973" s="10"/>
    </row>
    <row r="974" spans="2:3">
      <c r="B974" s="1"/>
      <c r="C974" s="10"/>
    </row>
    <row r="975" spans="2:3">
      <c r="B975" s="1"/>
      <c r="C975" s="10"/>
    </row>
    <row r="976" spans="2:3">
      <c r="B976" s="1"/>
      <c r="C976" s="10"/>
    </row>
    <row r="977" spans="2:3">
      <c r="B977" s="1"/>
      <c r="C977" s="10"/>
    </row>
    <row r="978" spans="2:3">
      <c r="B978" s="1"/>
      <c r="C978" s="10"/>
    </row>
    <row r="979" spans="2:3">
      <c r="B979" s="1"/>
      <c r="C979" s="10"/>
    </row>
    <row r="980" spans="2:3">
      <c r="B980" s="1"/>
      <c r="C980" s="10"/>
    </row>
    <row r="981" spans="2:3">
      <c r="B981" s="1"/>
      <c r="C981" s="10"/>
    </row>
    <row r="982" spans="2:3">
      <c r="B982" s="1"/>
      <c r="C982" s="10"/>
    </row>
    <row r="983" spans="2:3">
      <c r="B983" s="1"/>
      <c r="C983" s="10"/>
    </row>
    <row r="984" spans="2:3">
      <c r="B984" s="1"/>
      <c r="C984" s="10"/>
    </row>
    <row r="985" spans="2:3">
      <c r="B985" s="1"/>
      <c r="C985" s="10"/>
    </row>
    <row r="986" spans="2:3">
      <c r="B986" s="1"/>
      <c r="C986" s="10"/>
    </row>
    <row r="987" spans="2:3">
      <c r="B987" s="1"/>
      <c r="C987" s="10"/>
    </row>
    <row r="988" spans="2:3">
      <c r="B988" s="1"/>
      <c r="C988" s="10"/>
    </row>
    <row r="989" spans="2:3">
      <c r="B989" s="1"/>
      <c r="C989" s="10"/>
    </row>
    <row r="990" spans="2:3">
      <c r="B990" s="1"/>
      <c r="C990" s="10"/>
    </row>
    <row r="991" spans="2:3">
      <c r="B991" s="1"/>
      <c r="C991" s="10"/>
    </row>
    <row r="992" spans="2:3">
      <c r="B992" s="1"/>
      <c r="C992" s="10"/>
    </row>
    <row r="993" spans="2:3">
      <c r="B993" s="1"/>
      <c r="C993" s="10"/>
    </row>
    <row r="994" spans="2:3">
      <c r="B994" s="1"/>
      <c r="C994" s="10"/>
    </row>
    <row r="995" spans="2:3">
      <c r="B995" s="1"/>
      <c r="C995" s="10"/>
    </row>
    <row r="996" spans="2:3">
      <c r="B996" s="1"/>
      <c r="C996" s="10"/>
    </row>
    <row r="997" spans="2:3">
      <c r="B997" s="1"/>
      <c r="C997" s="10"/>
    </row>
    <row r="998" spans="2:3">
      <c r="B998" s="1"/>
      <c r="C998" s="10"/>
    </row>
    <row r="999" spans="2:3">
      <c r="B999" s="1"/>
      <c r="C999" s="10"/>
    </row>
    <row r="1000" spans="2:3">
      <c r="B1000" s="1"/>
      <c r="C1000" s="10"/>
    </row>
    <row r="1001" spans="2:3">
      <c r="B1001" s="1"/>
      <c r="C1001" s="10"/>
    </row>
    <row r="1002" spans="2:3">
      <c r="B1002" s="1"/>
      <c r="C1002" s="10"/>
    </row>
    <row r="1003" spans="2:3">
      <c r="B1003" s="1"/>
      <c r="C1003" s="10"/>
    </row>
    <row r="1004" spans="2:3">
      <c r="B1004" s="1"/>
      <c r="C1004" s="10"/>
    </row>
    <row r="1005" spans="2:3">
      <c r="B1005" s="1"/>
      <c r="C1005" s="10"/>
    </row>
    <row r="1006" spans="2:3">
      <c r="B1006" s="1"/>
      <c r="C1006" s="10"/>
    </row>
    <row r="1007" spans="2:3">
      <c r="B1007" s="1"/>
      <c r="C1007" s="10"/>
    </row>
    <row r="1008" spans="2:3">
      <c r="B1008" s="1"/>
      <c r="C1008" s="10"/>
    </row>
    <row r="1009" spans="2:3">
      <c r="B1009" s="1"/>
      <c r="C1009" s="10"/>
    </row>
    <row r="1010" spans="2:3">
      <c r="B1010" s="1"/>
      <c r="C1010" s="10"/>
    </row>
    <row r="1011" spans="2:3">
      <c r="B1011" s="1"/>
      <c r="C1011" s="10"/>
    </row>
    <row r="1012" spans="2:3">
      <c r="B1012" s="1"/>
      <c r="C1012" s="10"/>
    </row>
    <row r="1013" spans="2:3">
      <c r="B1013" s="1"/>
      <c r="C1013" s="10"/>
    </row>
    <row r="1014" spans="2:3">
      <c r="B1014" s="1"/>
      <c r="C1014" s="10"/>
    </row>
    <row r="1015" spans="2:3">
      <c r="B1015" s="1"/>
      <c r="C1015" s="10"/>
    </row>
    <row r="1016" spans="2:3">
      <c r="B1016" s="1"/>
      <c r="C1016" s="10"/>
    </row>
    <row r="1017" spans="2:3">
      <c r="B1017" s="1"/>
      <c r="C1017" s="10"/>
    </row>
    <row r="1018" spans="2:3">
      <c r="B1018" s="1"/>
      <c r="C1018" s="10"/>
    </row>
    <row r="1019" spans="2:3">
      <c r="B1019" s="1"/>
      <c r="C1019" s="10"/>
    </row>
    <row r="1020" spans="2:3">
      <c r="B1020" s="1"/>
      <c r="C1020" s="10"/>
    </row>
    <row r="1021" spans="2:3">
      <c r="B1021" s="1"/>
      <c r="C1021" s="10"/>
    </row>
    <row r="1022" spans="2:3">
      <c r="B1022" s="1"/>
      <c r="C1022" s="10"/>
    </row>
    <row r="1023" spans="2:3">
      <c r="B1023" s="1"/>
      <c r="C1023" s="10"/>
    </row>
    <row r="1024" spans="2:3">
      <c r="B1024" s="1"/>
      <c r="C1024" s="10"/>
    </row>
    <row r="1025" spans="2:3">
      <c r="B1025" s="1"/>
      <c r="C1025" s="10"/>
    </row>
    <row r="1026" spans="2:3">
      <c r="B1026" s="1"/>
      <c r="C1026" s="10"/>
    </row>
    <row r="1027" spans="2:3">
      <c r="B1027" s="1"/>
      <c r="C1027" s="10"/>
    </row>
    <row r="1028" spans="2:3">
      <c r="B1028" s="1"/>
      <c r="C1028" s="10"/>
    </row>
    <row r="1029" spans="2:3">
      <c r="B1029" s="1"/>
      <c r="C1029" s="10"/>
    </row>
    <row r="1030" spans="2:3">
      <c r="B1030" s="1"/>
      <c r="C1030" s="10"/>
    </row>
    <row r="1031" spans="2:3">
      <c r="B1031" s="1"/>
      <c r="C1031" s="10"/>
    </row>
    <row r="1032" spans="2:3">
      <c r="B1032" s="1"/>
      <c r="C1032" s="10"/>
    </row>
    <row r="1033" spans="2:3">
      <c r="B1033" s="1"/>
      <c r="C1033" s="10"/>
    </row>
    <row r="1034" spans="2:3">
      <c r="B1034" s="1"/>
      <c r="C1034" s="10"/>
    </row>
    <row r="1035" spans="2:3">
      <c r="B1035" s="1"/>
      <c r="C1035" s="10"/>
    </row>
    <row r="1036" spans="2:3">
      <c r="B1036" s="1"/>
      <c r="C1036" s="10"/>
    </row>
    <row r="1037" spans="2:3">
      <c r="B1037" s="1"/>
      <c r="C1037" s="10"/>
    </row>
    <row r="1038" spans="2:3">
      <c r="B1038" s="1"/>
      <c r="C1038" s="10"/>
    </row>
    <row r="1039" spans="2:3">
      <c r="B1039" s="1"/>
      <c r="C1039" s="10"/>
    </row>
    <row r="1040" spans="2:3">
      <c r="B1040" s="1"/>
      <c r="C1040" s="10"/>
    </row>
    <row r="1041" spans="2:3">
      <c r="B1041" s="1"/>
      <c r="C1041" s="10"/>
    </row>
    <row r="1042" spans="2:3">
      <c r="B1042" s="1"/>
      <c r="C1042" s="10"/>
    </row>
    <row r="1043" spans="2:3">
      <c r="B1043" s="1"/>
      <c r="C1043" s="10"/>
    </row>
    <row r="1044" spans="2:3">
      <c r="B1044" s="1"/>
      <c r="C1044" s="10"/>
    </row>
    <row r="1045" spans="2:3">
      <c r="B1045" s="1"/>
      <c r="C1045" s="10"/>
    </row>
    <row r="1046" spans="2:3">
      <c r="B1046" s="1"/>
      <c r="C1046" s="10"/>
    </row>
    <row r="1047" spans="2:3">
      <c r="B1047" s="1"/>
      <c r="C1047" s="10"/>
    </row>
    <row r="1048" spans="2:3">
      <c r="B1048" s="1"/>
      <c r="C1048" s="10"/>
    </row>
    <row r="1049" spans="2:3">
      <c r="B1049" s="1"/>
      <c r="C1049" s="10"/>
    </row>
    <row r="1050" spans="2:3">
      <c r="B1050" s="1"/>
      <c r="C1050" s="10"/>
    </row>
    <row r="1051" spans="2:3">
      <c r="B1051" s="1"/>
      <c r="C1051" s="10"/>
    </row>
    <row r="1052" spans="2:3">
      <c r="B1052" s="1"/>
      <c r="C1052" s="10"/>
    </row>
    <row r="1053" spans="2:3">
      <c r="B1053" s="1"/>
      <c r="C1053" s="10"/>
    </row>
    <row r="1054" spans="2:3">
      <c r="B1054" s="1"/>
      <c r="C1054" s="10"/>
    </row>
    <row r="1055" spans="2:3">
      <c r="B1055" s="1"/>
      <c r="C1055" s="10"/>
    </row>
    <row r="1056" spans="2:3">
      <c r="B1056" s="1"/>
      <c r="C1056" s="10"/>
    </row>
    <row r="1057" spans="2:3">
      <c r="B1057" s="1"/>
      <c r="C1057" s="10"/>
    </row>
    <row r="1058" spans="2:3">
      <c r="B1058" s="1"/>
      <c r="C1058" s="10"/>
    </row>
    <row r="1059" spans="2:3">
      <c r="B1059" s="1"/>
      <c r="C1059" s="10"/>
    </row>
    <row r="1060" spans="2:3">
      <c r="B1060" s="1"/>
      <c r="C1060" s="10"/>
    </row>
    <row r="1061" spans="2:3">
      <c r="B1061" s="1"/>
      <c r="C1061" s="10"/>
    </row>
    <row r="1062" spans="2:3">
      <c r="B1062" s="1"/>
      <c r="C1062" s="10"/>
    </row>
    <row r="1063" spans="2:3">
      <c r="B1063" s="1"/>
      <c r="C1063" s="10"/>
    </row>
    <row r="1064" spans="2:3">
      <c r="B1064" s="1"/>
      <c r="C1064" s="10"/>
    </row>
    <row r="1065" spans="2:3">
      <c r="B1065" s="1"/>
      <c r="C1065" s="10"/>
    </row>
    <row r="1066" spans="2:3">
      <c r="B1066" s="1"/>
      <c r="C1066" s="10"/>
    </row>
    <row r="1067" spans="2:3">
      <c r="B1067" s="1"/>
      <c r="C1067" s="10"/>
    </row>
    <row r="1068" spans="2:3">
      <c r="B1068" s="1"/>
      <c r="C1068" s="10"/>
    </row>
    <row r="1069" spans="2:3">
      <c r="B1069" s="1"/>
      <c r="C1069" s="10"/>
    </row>
    <row r="1070" spans="2:3">
      <c r="B1070" s="1"/>
      <c r="C1070" s="10"/>
    </row>
    <row r="1071" spans="2:3">
      <c r="B1071" s="1"/>
      <c r="C1071" s="10"/>
    </row>
    <row r="1072" spans="2:3">
      <c r="B1072" s="1"/>
      <c r="C1072" s="10"/>
    </row>
    <row r="1073" spans="2:3">
      <c r="B1073" s="1"/>
      <c r="C1073" s="10"/>
    </row>
    <row r="1074" spans="2:3">
      <c r="B1074" s="1"/>
      <c r="C1074" s="10"/>
    </row>
    <row r="1075" spans="2:3">
      <c r="B1075" s="1"/>
      <c r="C1075" s="10"/>
    </row>
    <row r="1076" spans="2:3">
      <c r="B1076" s="1"/>
      <c r="C1076" s="10"/>
    </row>
    <row r="1077" spans="2:3">
      <c r="B1077" s="1"/>
      <c r="C1077" s="10"/>
    </row>
    <row r="1078" spans="2:3">
      <c r="B1078" s="1"/>
      <c r="C1078" s="10"/>
    </row>
    <row r="1079" spans="2:3">
      <c r="B1079" s="1"/>
      <c r="C1079" s="10"/>
    </row>
    <row r="1080" spans="2:3">
      <c r="B1080" s="1"/>
      <c r="C1080" s="10"/>
    </row>
    <row r="1081" spans="2:3">
      <c r="B1081" s="1"/>
      <c r="C1081" s="10"/>
    </row>
    <row r="1082" spans="2:3">
      <c r="B1082" s="1"/>
      <c r="C1082" s="10"/>
    </row>
    <row r="1083" spans="2:3">
      <c r="B1083" s="1"/>
      <c r="C1083" s="10"/>
    </row>
    <row r="1084" spans="2:3">
      <c r="B1084" s="1"/>
      <c r="C1084" s="10"/>
    </row>
    <row r="1085" spans="2:3">
      <c r="B1085" s="1"/>
      <c r="C1085" s="10"/>
    </row>
    <row r="1086" spans="2:3">
      <c r="B1086" s="1"/>
      <c r="C1086" s="10"/>
    </row>
    <row r="1087" spans="2:3">
      <c r="B1087" s="1"/>
      <c r="C1087" s="10"/>
    </row>
    <row r="1088" spans="2:3">
      <c r="B1088" s="1"/>
      <c r="C1088" s="10"/>
    </row>
    <row r="1089" spans="2:3">
      <c r="B1089" s="1"/>
      <c r="C1089" s="10"/>
    </row>
    <row r="1090" spans="2:3">
      <c r="B1090" s="1"/>
      <c r="C1090" s="10"/>
    </row>
    <row r="1091" spans="2:3">
      <c r="B1091" s="1"/>
      <c r="C1091" s="10"/>
    </row>
    <row r="1092" spans="2:3">
      <c r="B1092" s="1"/>
      <c r="C1092" s="10"/>
    </row>
    <row r="1093" spans="2:3">
      <c r="B1093" s="1"/>
      <c r="C1093" s="10"/>
    </row>
    <row r="1094" spans="2:3">
      <c r="B1094" s="1"/>
      <c r="C1094" s="10"/>
    </row>
    <row r="1095" spans="2:3">
      <c r="B1095" s="1"/>
      <c r="C1095" s="10"/>
    </row>
    <row r="1096" spans="2:3">
      <c r="B1096" s="1"/>
      <c r="C1096" s="10"/>
    </row>
    <row r="1097" spans="2:3">
      <c r="B1097" s="1"/>
      <c r="C1097" s="10"/>
    </row>
    <row r="1098" spans="2:3">
      <c r="B1098" s="1"/>
      <c r="C1098" s="10"/>
    </row>
    <row r="1099" spans="2:3">
      <c r="B1099" s="1"/>
      <c r="C1099" s="10"/>
    </row>
    <row r="1100" spans="2:3">
      <c r="B1100" s="1"/>
      <c r="C1100" s="10"/>
    </row>
    <row r="1101" spans="2:3">
      <c r="B1101" s="1"/>
      <c r="C1101" s="10"/>
    </row>
    <row r="1102" spans="2:3">
      <c r="B1102" s="1"/>
      <c r="C1102" s="10"/>
    </row>
    <row r="1103" spans="2:3">
      <c r="B1103" s="1"/>
      <c r="C1103" s="10"/>
    </row>
    <row r="1104" spans="2:3">
      <c r="B1104" s="1"/>
      <c r="C1104" s="10"/>
    </row>
    <row r="1105" spans="2:3">
      <c r="B1105" s="1"/>
      <c r="C1105" s="10"/>
    </row>
    <row r="1106" spans="2:3">
      <c r="B1106" s="1"/>
      <c r="C1106" s="10"/>
    </row>
    <row r="1107" spans="2:3">
      <c r="B1107" s="1"/>
      <c r="C1107" s="10"/>
    </row>
    <row r="1108" spans="2:3">
      <c r="B1108" s="1"/>
      <c r="C1108" s="10"/>
    </row>
    <row r="1109" spans="2:3">
      <c r="B1109" s="1"/>
      <c r="C1109" s="10"/>
    </row>
    <row r="1110" spans="2:3">
      <c r="B1110" s="1"/>
      <c r="C1110" s="10"/>
    </row>
    <row r="1111" spans="2:3">
      <c r="B1111" s="1"/>
      <c r="C1111" s="10"/>
    </row>
    <row r="1112" spans="2:3">
      <c r="B1112" s="1"/>
      <c r="C1112" s="10"/>
    </row>
    <row r="1113" spans="2:3">
      <c r="B1113" s="1"/>
      <c r="C1113" s="10"/>
    </row>
    <row r="1114" spans="2:3">
      <c r="B1114" s="1"/>
      <c r="C1114" s="10"/>
    </row>
    <row r="1115" spans="2:3">
      <c r="B1115" s="1"/>
      <c r="C1115" s="10"/>
    </row>
    <row r="1116" spans="2:3">
      <c r="B1116" s="1"/>
      <c r="C1116" s="10"/>
    </row>
    <row r="1117" spans="2:3">
      <c r="B1117" s="1"/>
      <c r="C1117" s="10"/>
    </row>
    <row r="1118" spans="2:3">
      <c r="B1118" s="1"/>
      <c r="C1118" s="10"/>
    </row>
    <row r="1119" spans="2:3">
      <c r="B1119" s="1"/>
      <c r="C1119" s="10"/>
    </row>
    <row r="1120" spans="2:3">
      <c r="B1120" s="1"/>
      <c r="C1120" s="10"/>
    </row>
    <row r="1121" spans="2:3">
      <c r="B1121" s="1"/>
      <c r="C1121" s="10"/>
    </row>
    <row r="1122" spans="2:3">
      <c r="B1122" s="1"/>
      <c r="C1122" s="10"/>
    </row>
    <row r="1123" spans="2:3">
      <c r="B1123" s="1"/>
      <c r="C1123" s="10"/>
    </row>
    <row r="1124" spans="2:3">
      <c r="B1124" s="1"/>
      <c r="C1124" s="10"/>
    </row>
    <row r="1125" spans="2:3">
      <c r="B1125" s="1"/>
      <c r="C1125" s="10"/>
    </row>
    <row r="1126" spans="2:3">
      <c r="B1126" s="1"/>
      <c r="C1126" s="10"/>
    </row>
    <row r="1127" spans="2:3">
      <c r="B1127" s="1"/>
      <c r="C1127" s="10"/>
    </row>
    <row r="1128" spans="2:3">
      <c r="B1128" s="1"/>
      <c r="C1128" s="10"/>
    </row>
    <row r="1129" spans="2:3">
      <c r="B1129" s="1"/>
      <c r="C1129" s="10"/>
    </row>
    <row r="1130" spans="2:3">
      <c r="B1130" s="1"/>
      <c r="C1130" s="10"/>
    </row>
    <row r="1131" spans="2:3">
      <c r="B1131" s="1"/>
      <c r="C1131" s="10"/>
    </row>
    <row r="1132" spans="2:3">
      <c r="B1132" s="1"/>
      <c r="C1132" s="10"/>
    </row>
    <row r="1133" spans="2:3">
      <c r="B1133" s="1"/>
      <c r="C1133" s="10"/>
    </row>
    <row r="1134" spans="2:3">
      <c r="B1134" s="1"/>
      <c r="C1134" s="10"/>
    </row>
    <row r="1135" spans="2:3">
      <c r="B1135" s="1"/>
      <c r="C1135" s="10"/>
    </row>
    <row r="1136" spans="2:3">
      <c r="B1136" s="1"/>
      <c r="C1136" s="10"/>
    </row>
    <row r="1137" spans="2:3">
      <c r="B1137" s="1"/>
      <c r="C1137" s="10"/>
    </row>
    <row r="1138" spans="2:3">
      <c r="B1138" s="1"/>
      <c r="C1138" s="10"/>
    </row>
    <row r="1139" spans="2:3">
      <c r="B1139" s="1"/>
      <c r="C1139" s="10"/>
    </row>
    <row r="1140" spans="2:3">
      <c r="B1140" s="1"/>
      <c r="C1140" s="10"/>
    </row>
    <row r="1141" spans="2:3">
      <c r="B1141" s="1"/>
      <c r="C1141" s="10"/>
    </row>
    <row r="1142" spans="2:3">
      <c r="B1142" s="1"/>
      <c r="C1142" s="10"/>
    </row>
    <row r="1143" spans="2:3">
      <c r="B1143" s="1"/>
      <c r="C1143" s="10"/>
    </row>
    <row r="1144" spans="2:3">
      <c r="B1144" s="1"/>
      <c r="C1144" s="10"/>
    </row>
    <row r="1145" spans="2:3">
      <c r="B1145" s="1"/>
      <c r="C1145" s="10"/>
    </row>
    <row r="1146" spans="2:3">
      <c r="B1146" s="1"/>
      <c r="C1146" s="10"/>
    </row>
    <row r="1147" spans="2:3">
      <c r="B1147" s="1"/>
      <c r="C1147" s="10"/>
    </row>
    <row r="1148" spans="2:3">
      <c r="B1148" s="1"/>
      <c r="C1148" s="10"/>
    </row>
    <row r="1149" spans="2:3">
      <c r="B1149" s="1"/>
      <c r="C1149" s="10"/>
    </row>
    <row r="1150" spans="2:3">
      <c r="B1150" s="1"/>
      <c r="C1150" s="10"/>
    </row>
    <row r="1151" spans="2:3">
      <c r="B1151" s="1"/>
      <c r="C1151" s="10"/>
    </row>
    <row r="1152" spans="2:3">
      <c r="B1152" s="1"/>
      <c r="C1152" s="10"/>
    </row>
    <row r="1153" spans="2:3">
      <c r="B1153" s="1"/>
      <c r="C1153" s="10"/>
    </row>
    <row r="1154" spans="2:3">
      <c r="B1154" s="1"/>
      <c r="C1154" s="10"/>
    </row>
    <row r="1155" spans="2:3">
      <c r="B1155" s="1"/>
      <c r="C1155" s="10"/>
    </row>
    <row r="1156" spans="2:3">
      <c r="B1156" s="1"/>
      <c r="C1156" s="10"/>
    </row>
    <row r="1157" spans="2:3">
      <c r="B1157" s="1"/>
      <c r="C1157" s="10"/>
    </row>
    <row r="1158" spans="2:3">
      <c r="B1158" s="1"/>
      <c r="C1158" s="10"/>
    </row>
    <row r="1159" spans="2:3">
      <c r="B1159" s="1"/>
      <c r="C1159" s="10"/>
    </row>
    <row r="1160" spans="2:3">
      <c r="B1160" s="1"/>
      <c r="C1160" s="10"/>
    </row>
    <row r="1161" spans="2:3">
      <c r="B1161" s="1"/>
      <c r="C1161" s="10"/>
    </row>
    <row r="1162" spans="2:3">
      <c r="B1162" s="1"/>
      <c r="C1162" s="10"/>
    </row>
    <row r="1163" spans="2:3">
      <c r="B1163" s="1"/>
      <c r="C1163" s="10"/>
    </row>
    <row r="1164" spans="2:3">
      <c r="B1164" s="1"/>
      <c r="C1164" s="10"/>
    </row>
    <row r="1165" spans="2:3">
      <c r="B1165" s="1"/>
      <c r="C1165" s="10"/>
    </row>
    <row r="1166" spans="2:3">
      <c r="B1166" s="1"/>
      <c r="C1166" s="10"/>
    </row>
    <row r="1167" spans="2:3">
      <c r="B1167" s="1"/>
      <c r="C1167" s="10"/>
    </row>
    <row r="1168" spans="2:3">
      <c r="B1168" s="1"/>
      <c r="C1168" s="10"/>
    </row>
    <row r="1169" spans="2:3">
      <c r="B1169" s="1"/>
      <c r="C1169" s="10"/>
    </row>
    <row r="1170" spans="2:3">
      <c r="B1170" s="1"/>
      <c r="C1170" s="10"/>
    </row>
    <row r="1171" spans="2:3">
      <c r="B1171" s="1"/>
      <c r="C1171" s="10"/>
    </row>
    <row r="1172" spans="2:3">
      <c r="B1172" s="1"/>
      <c r="C1172" s="10"/>
    </row>
    <row r="1173" spans="2:3">
      <c r="B1173" s="1"/>
      <c r="C1173" s="10"/>
    </row>
    <row r="1174" spans="2:3">
      <c r="B1174" s="1"/>
      <c r="C1174" s="10"/>
    </row>
    <row r="1175" spans="2:3">
      <c r="B1175" s="1"/>
      <c r="C1175" s="10"/>
    </row>
    <row r="1176" spans="2:3">
      <c r="B1176" s="1"/>
      <c r="C1176" s="10"/>
    </row>
    <row r="1177" spans="2:3">
      <c r="B1177" s="1"/>
      <c r="C1177" s="10"/>
    </row>
    <row r="1178" spans="2:3">
      <c r="B1178" s="1"/>
      <c r="C1178" s="10"/>
    </row>
    <row r="1179" spans="2:3">
      <c r="B1179" s="1"/>
      <c r="C1179" s="10"/>
    </row>
    <row r="1180" spans="2:3">
      <c r="B1180" s="1"/>
      <c r="C1180" s="10"/>
    </row>
    <row r="1181" spans="2:3">
      <c r="B1181" s="1"/>
      <c r="C1181" s="10"/>
    </row>
    <row r="1182" spans="2:3">
      <c r="B1182" s="1"/>
      <c r="C1182" s="10"/>
    </row>
    <row r="1183" spans="2:3">
      <c r="B1183" s="1"/>
      <c r="C1183" s="10"/>
    </row>
    <row r="1184" spans="2:3">
      <c r="B1184" s="1"/>
      <c r="C1184" s="10"/>
    </row>
    <row r="1185" spans="2:3">
      <c r="B1185" s="1"/>
      <c r="C1185" s="10"/>
    </row>
    <row r="1186" spans="2:3">
      <c r="B1186" s="1"/>
      <c r="C1186" s="10"/>
    </row>
    <row r="1187" spans="2:3">
      <c r="B1187" s="1"/>
      <c r="C1187" s="10"/>
    </row>
    <row r="1188" spans="2:3">
      <c r="B1188" s="1"/>
      <c r="C1188" s="10"/>
    </row>
    <row r="1189" spans="2:3">
      <c r="B1189" s="1"/>
      <c r="C1189" s="10"/>
    </row>
    <row r="1190" spans="2:3">
      <c r="B1190" s="1"/>
      <c r="C1190" s="10"/>
    </row>
    <row r="1191" spans="2:3">
      <c r="B1191" s="1"/>
      <c r="C1191" s="10"/>
    </row>
    <row r="1192" spans="2:3">
      <c r="B1192" s="1"/>
      <c r="C1192" s="10"/>
    </row>
    <row r="1193" spans="2:3">
      <c r="B1193" s="1"/>
      <c r="C1193" s="10"/>
    </row>
    <row r="1194" spans="2:3">
      <c r="B1194" s="1"/>
      <c r="C1194" s="10"/>
    </row>
    <row r="1195" spans="2:3">
      <c r="B1195" s="1"/>
      <c r="C1195" s="10"/>
    </row>
    <row r="1196" spans="2:3">
      <c r="B1196" s="1"/>
      <c r="C1196" s="10"/>
    </row>
    <row r="1197" spans="2:3">
      <c r="B1197" s="1"/>
      <c r="C1197" s="10"/>
    </row>
    <row r="1198" spans="2:3">
      <c r="B1198" s="1"/>
      <c r="C1198" s="10"/>
    </row>
    <row r="1199" spans="2:3">
      <c r="B1199" s="1"/>
      <c r="C1199" s="10"/>
    </row>
    <row r="1200" spans="2:3">
      <c r="B1200" s="1"/>
      <c r="C1200" s="10"/>
    </row>
    <row r="1201" spans="2:3">
      <c r="B1201" s="1"/>
      <c r="C1201" s="10"/>
    </row>
    <row r="1202" spans="2:3">
      <c r="B1202" s="1"/>
      <c r="C1202" s="10"/>
    </row>
    <row r="1203" spans="2:3">
      <c r="B1203" s="1"/>
      <c r="C1203" s="10"/>
    </row>
    <row r="1204" spans="2:3">
      <c r="B1204" s="1"/>
      <c r="C1204" s="10"/>
    </row>
    <row r="1205" spans="2:3">
      <c r="B1205" s="1"/>
      <c r="C1205" s="10"/>
    </row>
    <row r="1206" spans="2:3">
      <c r="B1206" s="1"/>
      <c r="C1206" s="10"/>
    </row>
    <row r="1207" spans="2:3">
      <c r="B1207" s="1"/>
      <c r="C1207" s="10"/>
    </row>
    <row r="1208" spans="2:3">
      <c r="B1208" s="1"/>
      <c r="C1208" s="10"/>
    </row>
    <row r="1209" spans="2:3">
      <c r="B1209" s="1"/>
      <c r="C1209" s="10"/>
    </row>
    <row r="1210" spans="2:3">
      <c r="B1210" s="1"/>
      <c r="C1210" s="10"/>
    </row>
    <row r="1211" spans="2:3">
      <c r="B1211" s="1"/>
      <c r="C1211" s="10"/>
    </row>
    <row r="1212" spans="2:3">
      <c r="B1212" s="1"/>
      <c r="C1212" s="10"/>
    </row>
    <row r="1213" spans="2:3">
      <c r="B1213" s="1"/>
      <c r="C1213" s="10"/>
    </row>
    <row r="1214" spans="2:3">
      <c r="B1214" s="1"/>
      <c r="C1214" s="10"/>
    </row>
    <row r="1215" spans="2:3">
      <c r="B1215" s="1"/>
      <c r="C1215" s="10"/>
    </row>
    <row r="1216" spans="2:3">
      <c r="B1216" s="1"/>
      <c r="C1216" s="10"/>
    </row>
    <row r="1217" spans="2:3">
      <c r="B1217" s="1"/>
      <c r="C1217" s="10"/>
    </row>
    <row r="1218" spans="2:3">
      <c r="B1218" s="1"/>
      <c r="C1218" s="10"/>
    </row>
    <row r="1219" spans="2:3">
      <c r="B1219" s="1"/>
      <c r="C1219" s="10"/>
    </row>
    <row r="1220" spans="2:3">
      <c r="B1220" s="1"/>
      <c r="C1220" s="10"/>
    </row>
    <row r="1221" spans="2:3">
      <c r="B1221" s="1"/>
      <c r="C1221" s="10"/>
    </row>
    <row r="1222" spans="2:3">
      <c r="B1222" s="1"/>
      <c r="C1222" s="10"/>
    </row>
    <row r="1223" spans="2:3">
      <c r="B1223" s="1"/>
      <c r="C1223" s="10"/>
    </row>
    <row r="1224" spans="2:3">
      <c r="B1224" s="1"/>
      <c r="C1224" s="10"/>
    </row>
    <row r="1225" spans="2:3">
      <c r="B1225" s="1"/>
      <c r="C1225" s="10"/>
    </row>
    <row r="1226" spans="2:3">
      <c r="B1226" s="1"/>
      <c r="C1226" s="10"/>
    </row>
    <row r="1227" spans="2:3">
      <c r="B1227" s="1"/>
      <c r="C1227" s="10"/>
    </row>
    <row r="1228" spans="2:3">
      <c r="B1228" s="1"/>
      <c r="C1228" s="10"/>
    </row>
    <row r="1229" spans="2:3">
      <c r="B1229" s="1"/>
      <c r="C1229" s="10"/>
    </row>
    <row r="1230" spans="2:3">
      <c r="B1230" s="1"/>
      <c r="C1230" s="10"/>
    </row>
    <row r="1231" spans="2:3">
      <c r="B1231" s="1"/>
      <c r="C1231" s="10"/>
    </row>
    <row r="1232" spans="2:3">
      <c r="B1232" s="1"/>
      <c r="C1232" s="10"/>
    </row>
    <row r="1233" spans="2:3">
      <c r="B1233" s="1"/>
      <c r="C1233" s="10"/>
    </row>
    <row r="1234" spans="2:3">
      <c r="B1234" s="1"/>
      <c r="C1234" s="10"/>
    </row>
    <row r="1235" spans="2:3">
      <c r="B1235" s="1"/>
      <c r="C1235" s="10"/>
    </row>
    <row r="1236" spans="2:3">
      <c r="B1236" s="1"/>
      <c r="C1236" s="10"/>
    </row>
    <row r="1237" spans="2:3">
      <c r="B1237" s="1"/>
      <c r="C1237" s="10"/>
    </row>
    <row r="1238" spans="2:3">
      <c r="B1238" s="1"/>
      <c r="C1238" s="10"/>
    </row>
    <row r="1239" spans="2:3">
      <c r="B1239" s="1"/>
      <c r="C1239" s="10"/>
    </row>
    <row r="1240" spans="2:3">
      <c r="B1240" s="1"/>
      <c r="C1240" s="10"/>
    </row>
    <row r="1241" spans="2:3">
      <c r="B1241" s="1"/>
      <c r="C1241" s="10"/>
    </row>
    <row r="1242" spans="2:3">
      <c r="B1242" s="1"/>
      <c r="C1242" s="10"/>
    </row>
    <row r="1243" spans="2:3">
      <c r="B1243" s="1"/>
      <c r="C1243" s="10"/>
    </row>
    <row r="1244" spans="2:3">
      <c r="B1244" s="1"/>
      <c r="C1244" s="10"/>
    </row>
    <row r="1245" spans="2:3">
      <c r="B1245" s="1"/>
      <c r="C1245" s="10"/>
    </row>
    <row r="1246" spans="2:3">
      <c r="B1246" s="1"/>
      <c r="C1246" s="10"/>
    </row>
    <row r="1247" spans="2:3">
      <c r="B1247" s="1"/>
      <c r="C1247" s="10"/>
    </row>
    <row r="1248" spans="2:3">
      <c r="B1248" s="1"/>
      <c r="C1248" s="10"/>
    </row>
    <row r="1249" spans="2:3">
      <c r="B1249" s="1"/>
      <c r="C1249" s="10"/>
    </row>
    <row r="1250" spans="2:3">
      <c r="B1250" s="1"/>
      <c r="C1250" s="10"/>
    </row>
    <row r="1251" spans="2:3">
      <c r="B1251" s="1"/>
      <c r="C1251" s="10"/>
    </row>
    <row r="1252" spans="2:3">
      <c r="B1252" s="1"/>
      <c r="C1252" s="10"/>
    </row>
    <row r="1253" spans="2:3">
      <c r="B1253" s="1"/>
      <c r="C1253" s="10"/>
    </row>
    <row r="1254" spans="2:3">
      <c r="B1254" s="1"/>
      <c r="C1254" s="10"/>
    </row>
    <row r="1255" spans="2:3">
      <c r="B1255" s="1"/>
      <c r="C1255" s="10"/>
    </row>
    <row r="1256" spans="2:3">
      <c r="B1256" s="1"/>
      <c r="C1256" s="10"/>
    </row>
    <row r="1257" spans="2:3">
      <c r="B1257" s="1"/>
      <c r="C1257" s="10"/>
    </row>
    <row r="1258" spans="2:3">
      <c r="B1258" s="1"/>
      <c r="C1258" s="10"/>
    </row>
    <row r="1259" spans="2:3">
      <c r="B1259" s="1"/>
      <c r="C1259" s="10"/>
    </row>
    <row r="1260" spans="2:3">
      <c r="B1260" s="1"/>
      <c r="C1260" s="10"/>
    </row>
    <row r="1261" spans="2:3">
      <c r="B1261" s="1"/>
      <c r="C1261" s="10"/>
    </row>
    <row r="1262" spans="2:3">
      <c r="B1262" s="1"/>
      <c r="C1262" s="10"/>
    </row>
    <row r="1263" spans="2:3">
      <c r="B1263" s="1"/>
      <c r="C1263" s="10"/>
    </row>
    <row r="1264" spans="2:3">
      <c r="B1264" s="1"/>
      <c r="C1264" s="10"/>
    </row>
    <row r="1265" spans="2:3">
      <c r="B1265" s="1"/>
      <c r="C1265" s="10"/>
    </row>
    <row r="1266" spans="2:3">
      <c r="B1266" s="1"/>
      <c r="C1266" s="10"/>
    </row>
    <row r="1267" spans="2:3">
      <c r="B1267" s="1"/>
      <c r="C1267" s="10"/>
    </row>
    <row r="1268" spans="2:3">
      <c r="B1268" s="1"/>
      <c r="C1268" s="10"/>
    </row>
  </sheetData>
  <phoneticPr fontId="8" type="noConversion"/>
  <hyperlinks>
    <hyperlink ref="A3" r:id="rId1"/>
  </hyperlinks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Active 1</vt:lpstr>
      <vt:lpstr>Graphs 1</vt:lpstr>
      <vt:lpstr>Q_fit</vt:lpstr>
      <vt:lpstr>Q_fit (2)</vt:lpstr>
      <vt:lpstr>O-C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2024-01-30T04:50:31Z</dcterms:modified>
</cp:coreProperties>
</file>