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CADAA81E-F222-47E9-B554-09AA0C3F47D7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Q25" i="1" l="1"/>
  <c r="E25" i="1"/>
  <c r="F25" i="1"/>
  <c r="G25" i="1"/>
  <c r="J25" i="1"/>
  <c r="D9" i="1"/>
  <c r="C9" i="1"/>
  <c r="E21" i="1"/>
  <c r="F21" i="1"/>
  <c r="G21" i="1"/>
  <c r="K21" i="1"/>
  <c r="E22" i="1"/>
  <c r="F22" i="1"/>
  <c r="G22" i="1"/>
  <c r="K22" i="1"/>
  <c r="E24" i="1"/>
  <c r="F24" i="1"/>
  <c r="G24" i="1"/>
  <c r="E23" i="1"/>
  <c r="F23" i="1"/>
  <c r="G23" i="1"/>
  <c r="Q21" i="1"/>
  <c r="Q22" i="1"/>
  <c r="K24" i="1"/>
  <c r="Q24" i="1"/>
  <c r="J23" i="1"/>
  <c r="Q23" i="1"/>
  <c r="F16" i="1"/>
  <c r="F17" i="1" s="1"/>
  <c r="C17" i="1"/>
  <c r="C11" i="1"/>
  <c r="C12" i="1"/>
  <c r="C16" i="1" l="1"/>
  <c r="D18" i="1" s="1"/>
  <c r="O25" i="1"/>
  <c r="O23" i="1"/>
  <c r="O21" i="1"/>
  <c r="O22" i="1"/>
  <c r="C15" i="1"/>
  <c r="F18" i="1" s="1"/>
  <c r="O24" i="1"/>
  <c r="F19" i="1" l="1"/>
  <c r="C18" i="1"/>
</calcChain>
</file>

<file path=xl/sharedStrings.xml><?xml version="1.0" encoding="utf-8"?>
<sst xmlns="http://schemas.openxmlformats.org/spreadsheetml/2006/main" count="56" uniqueCount="49">
  <si>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</si>
  <si>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</si>
  <si>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</si>
  <si>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</si>
  <si>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</si>
  <si>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</si>
  <si>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</si>
  <si>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</si>
  <si>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</si>
  <si>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</si>
  <si>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</si>
  <si>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</si>
  <si>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</si>
  <si>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</si>
  <si>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</si>
  <si>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</si>
  <si>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</si>
  <si>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</si>
  <si>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</si>
  <si>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</si>
  <si>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</si>
  <si>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</si>
  <si>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</si>
  <si>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</si>
  <si>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</si>
  <si>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</si>
  <si>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</si>
  <si>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</si>
  <si>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</si>
  <si>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</si>
  <si>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</si>
  <si>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</si>
  <si>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</si>
  <si>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Add cycle</t>
  </si>
  <si>
    <t>Old Cycle</t>
  </si>
  <si>
    <t>New Cycle</t>
  </si>
  <si>
    <t>V2619 Cyg / GSC 2711-0645</t>
  </si>
  <si>
    <t>not avail.</t>
  </si>
  <si>
    <t>EW</t>
  </si>
  <si>
    <t>IBVS 6118</t>
  </si>
  <si>
    <t>I</t>
  </si>
  <si>
    <t>IBVS 5570</t>
  </si>
  <si>
    <t>IBVS 6018</t>
  </si>
  <si>
    <t>IBVS 6092</t>
  </si>
  <si>
    <t>IBVS 6157</t>
  </si>
  <si>
    <t>pg</t>
  </si>
  <si>
    <t>vis</t>
  </si>
  <si>
    <t>PE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</si>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</sst>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_);\(&quot;$&quot;#,##0\)"/>
    <numFmt numFmtId="172" formatCode="0.000"/>
  </numFmts>
  <fonts count="18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8">
    <xf numFmtId="0" fontId="0" fillId="0" borderId="0">
      <alignment vertical="top"/>
    </xf>
    <xf numFmtId="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7" fillId="0" borderId="2" applyNumberFormat="0" applyFont="0" applyFill="0" applyAlignment="0" applyProtection="0"/>
  </cellStyleXfs>
  <cellXfs count="40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5" fillId="0" borderId="0" xfId="0" applyFont="1" applyAlignment="1"/>
    <xf numFmtId="0" fontId="5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 applyAlignment="1">
      <alignment vertical="top"/>
    </xf>
    <xf numFmtId="0" fontId="11" fillId="0" borderId="0" xfId="0" applyFont="1" applyAlignment="1">
      <alignment horizontal="left"/>
    </xf>
    <xf numFmtId="0" fontId="5" fillId="0" borderId="1" xfId="0" applyFont="1" applyBorder="1" applyAlignment="1"/>
    <xf numFmtId="0" fontId="13" fillId="0" borderId="0" xfId="0" applyFont="1" applyAlignment="1">
      <alignment vertical="center"/>
    </xf>
    <xf numFmtId="172" fontId="0" fillId="0" borderId="0" xfId="0" applyNumberFormat="1" applyAlignment="1">
      <alignment horizontal="left"/>
    </xf>
    <xf numFmtId="0" fontId="14" fillId="0" borderId="0" xfId="0" applyFont="1" applyAlignment="1">
      <alignment wrapText="1"/>
    </xf>
    <xf numFmtId="0" fontId="14" fillId="0" borderId="0" xfId="0" applyFont="1" applyAlignment="1">
      <alignment horizontal="center" wrapText="1"/>
    </xf>
    <xf numFmtId="0" fontId="14" fillId="0" borderId="6" xfId="0" applyFont="1" applyBorder="1" applyAlignment="1">
      <alignment horizontal="left"/>
    </xf>
    <xf numFmtId="0" fontId="14" fillId="0" borderId="6" xfId="0" applyFont="1" applyBorder="1" applyAlignment="1">
      <alignment horizontal="left" wrapText="1"/>
    </xf>
    <xf numFmtId="0" fontId="15" fillId="0" borderId="0" xfId="0" applyFont="1" applyAlignment="1"/>
    <xf numFmtId="0" fontId="14" fillId="0" borderId="0" xfId="0" applyFont="1" applyAlignment="1"/>
    <xf numFmtId="0" fontId="14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V2619 Cyg - O-C Diagr.</a:t>
            </a:r>
          </a:p>
        </c:rich>
      </c:tx>
      <c:layout>
        <c:manualLayout>
          <c:xMode val="edge"/>
          <c:yMode val="edge"/>
          <c:x val="0.3669172932330827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1954887218045114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plus>
            <c:min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8235.5</c:v>
                </c:pt>
                <c:pt idx="2">
                  <c:v>9776</c:v>
                </c:pt>
                <c:pt idx="3">
                  <c:v>9780.5</c:v>
                </c:pt>
                <c:pt idx="4">
                  <c:v>11171</c:v>
                </c:pt>
              </c:numCache>
            </c:numRef>
          </c:xVal>
          <c:yVal>
            <c:numRef>
              <c:f>Active!$H$21:$H$998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FDF-42C2-BE06-4EE4505B18C2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8235.5</c:v>
                </c:pt>
                <c:pt idx="2">
                  <c:v>9776</c:v>
                </c:pt>
                <c:pt idx="3">
                  <c:v>9780.5</c:v>
                </c:pt>
                <c:pt idx="4">
                  <c:v>11171</c:v>
                </c:pt>
              </c:numCache>
            </c:numRef>
          </c:xVal>
          <c:yVal>
            <c:numRef>
              <c:f>Active!$I$21:$I$998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FDF-42C2-BE06-4EE4505B18C2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8235.5</c:v>
                </c:pt>
                <c:pt idx="2">
                  <c:v>9776</c:v>
                </c:pt>
                <c:pt idx="3">
                  <c:v>9780.5</c:v>
                </c:pt>
                <c:pt idx="4">
                  <c:v>11171</c:v>
                </c:pt>
              </c:numCache>
            </c:numRef>
          </c:xVal>
          <c:yVal>
            <c:numRef>
              <c:f>Active!$J$21:$J$998</c:f>
              <c:numCache>
                <c:formatCode>General</c:formatCode>
                <c:ptCount val="978"/>
                <c:pt idx="2">
                  <c:v>5.921200000011595E-2</c:v>
                </c:pt>
                <c:pt idx="4">
                  <c:v>8.3802000001014676E-2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FDF-42C2-BE06-4EE4505B18C2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8235.5</c:v>
                </c:pt>
                <c:pt idx="2">
                  <c:v>9776</c:v>
                </c:pt>
                <c:pt idx="3">
                  <c:v>9780.5</c:v>
                </c:pt>
                <c:pt idx="4">
                  <c:v>11171</c:v>
                </c:pt>
              </c:numCache>
            </c:numRef>
          </c:xVal>
          <c:yVal>
            <c:numRef>
              <c:f>Active!$K$21:$K$998</c:f>
              <c:numCache>
                <c:formatCode>General</c:formatCode>
                <c:ptCount val="978"/>
                <c:pt idx="0">
                  <c:v>0</c:v>
                </c:pt>
                <c:pt idx="1">
                  <c:v>3.9200999999593478E-2</c:v>
                </c:pt>
                <c:pt idx="3">
                  <c:v>5.9790999999677297E-2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FDF-42C2-BE06-4EE4505B18C2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8235.5</c:v>
                </c:pt>
                <c:pt idx="2">
                  <c:v>9776</c:v>
                </c:pt>
                <c:pt idx="3">
                  <c:v>9780.5</c:v>
                </c:pt>
                <c:pt idx="4">
                  <c:v>11171</c:v>
                </c:pt>
              </c:numCache>
            </c:numRef>
          </c:xVal>
          <c:yVal>
            <c:numRef>
              <c:f>Active!$L$21:$L$998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FDF-42C2-BE06-4EE4505B18C2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8235.5</c:v>
                </c:pt>
                <c:pt idx="2">
                  <c:v>9776</c:v>
                </c:pt>
                <c:pt idx="3">
                  <c:v>9780.5</c:v>
                </c:pt>
                <c:pt idx="4">
                  <c:v>11171</c:v>
                </c:pt>
              </c:numCache>
            </c:numRef>
          </c:xVal>
          <c:yVal>
            <c:numRef>
              <c:f>Active!$M$21:$M$998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FDF-42C2-BE06-4EE4505B18C2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1E-3</c:v>
                  </c:pt>
                  <c:pt idx="2">
                    <c:v>2E-3</c:v>
                  </c:pt>
                  <c:pt idx="3">
                    <c:v>4.0000000000000002E-4</c:v>
                  </c:pt>
                  <c:pt idx="4">
                    <c:v>2.0199999999999999E-2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8235.5</c:v>
                </c:pt>
                <c:pt idx="2">
                  <c:v>9776</c:v>
                </c:pt>
                <c:pt idx="3">
                  <c:v>9780.5</c:v>
                </c:pt>
                <c:pt idx="4">
                  <c:v>11171</c:v>
                </c:pt>
              </c:numCache>
            </c:numRef>
          </c:xVal>
          <c:yVal>
            <c:numRef>
              <c:f>Active!$N$21:$N$998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FDF-42C2-BE06-4EE4505B18C2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8235.5</c:v>
                </c:pt>
                <c:pt idx="2">
                  <c:v>9776</c:v>
                </c:pt>
                <c:pt idx="3">
                  <c:v>9780.5</c:v>
                </c:pt>
                <c:pt idx="4">
                  <c:v>11171</c:v>
                </c:pt>
              </c:numCache>
            </c:numRef>
          </c:xVal>
          <c:yVal>
            <c:numRef>
              <c:f>Active!$O$21:$O$998</c:f>
              <c:numCache>
                <c:formatCode>General</c:formatCode>
                <c:ptCount val="978"/>
                <c:pt idx="0">
                  <c:v>-8.6967136736415429E-2</c:v>
                </c:pt>
                <c:pt idx="1">
                  <c:v>3.771299136907702E-2</c:v>
                </c:pt>
                <c:pt idx="2">
                  <c:v>6.1035162135455651E-2</c:v>
                </c:pt>
                <c:pt idx="3">
                  <c:v>6.1103289216564827E-2</c:v>
                </c:pt>
                <c:pt idx="4">
                  <c:v>8.2154557279303875E-2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FDF-42C2-BE06-4EE4505B18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80487776"/>
        <c:axId val="1"/>
      </c:scatterChart>
      <c:valAx>
        <c:axId val="88048777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8048777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413533834586466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104775</xdr:colOff>
      <xdr:row>0</xdr:row>
      <xdr:rowOff>0</xdr:rowOff>
    </xdr:from>
    <xdr:to>
      <xdr:col>17</xdr:col>
      <xdr:colOff>190500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7BFF0245-4385-4809-DD22-2278DDBCBE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39"/>
  <sheetViews>
    <sheetView tabSelected="1" workbookViewId="0">
      <selection activeCell="C7" sqref="C7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36</v>
      </c>
    </row>
    <row r="2" spans="1:6" x14ac:dyDescent="0.2">
      <c r="A2" t="s">
        <v>23</v>
      </c>
      <c r="B2" t="s">
        <v>38</v>
      </c>
      <c r="D2" s="3"/>
    </row>
    <row r="3" spans="1:6" ht="13.5" thickBot="1" x14ac:dyDescent="0.25"/>
    <row r="4" spans="1:6" ht="14.25" thickTop="1" thickBot="1" x14ac:dyDescent="0.25">
      <c r="A4" s="5" t="s">
        <v>0</v>
      </c>
      <c r="C4" s="8" t="s">
        <v>37</v>
      </c>
      <c r="D4" s="9" t="s">
        <v>37</v>
      </c>
    </row>
    <row r="5" spans="1:6" ht="13.5" thickTop="1" x14ac:dyDescent="0.2">
      <c r="A5" s="11" t="s">
        <v>28</v>
      </c>
      <c r="B5" s="12"/>
      <c r="C5" s="13">
        <v>-9.5</v>
      </c>
      <c r="D5" s="12" t="s">
        <v>29</v>
      </c>
    </row>
    <row r="6" spans="1:6" x14ac:dyDescent="0.2">
      <c r="A6" s="5" t="s">
        <v>1</v>
      </c>
    </row>
    <row r="7" spans="1:6" x14ac:dyDescent="0.2">
      <c r="A7" t="s">
        <v>2</v>
      </c>
      <c r="C7">
        <v>51537.61</v>
      </c>
    </row>
    <row r="8" spans="1:6" x14ac:dyDescent="0.2">
      <c r="A8" t="s">
        <v>3</v>
      </c>
      <c r="C8">
        <v>0.50673800000000002</v>
      </c>
    </row>
    <row r="9" spans="1:6" x14ac:dyDescent="0.2">
      <c r="A9" s="26" t="s">
        <v>32</v>
      </c>
      <c r="B9" s="27">
        <v>22</v>
      </c>
      <c r="C9" s="24" t="str">
        <f>"F"&amp;B9</f>
        <v>F22</v>
      </c>
      <c r="D9" s="25" t="str">
        <f>"G"&amp;B9</f>
        <v>G22</v>
      </c>
    </row>
    <row r="10" spans="1:6" ht="13.5" thickBot="1" x14ac:dyDescent="0.25">
      <c r="A10" s="12"/>
      <c r="B10" s="12"/>
      <c r="C10" s="4" t="s">
        <v>19</v>
      </c>
      <c r="D10" s="4" t="s">
        <v>20</v>
      </c>
      <c r="E10" s="12"/>
    </row>
    <row r="11" spans="1:6" x14ac:dyDescent="0.2">
      <c r="A11" s="12" t="s">
        <v>15</v>
      </c>
      <c r="B11" s="12"/>
      <c r="C11" s="23">
        <f ca="1">INTERCEPT(INDIRECT($D$9):G991,INDIRECT($C$9):F991)</f>
        <v>-8.6967136736415429E-2</v>
      </c>
      <c r="D11" s="3"/>
      <c r="E11" s="12"/>
    </row>
    <row r="12" spans="1:6" x14ac:dyDescent="0.2">
      <c r="A12" s="12" t="s">
        <v>16</v>
      </c>
      <c r="B12" s="12"/>
      <c r="C12" s="23">
        <f ca="1">SLOPE(INDIRECT($D$9):G991,INDIRECT($C$9):F991)</f>
        <v>1.5139351357597287E-5</v>
      </c>
      <c r="D12" s="3"/>
      <c r="E12" s="12"/>
    </row>
    <row r="13" spans="1:6" x14ac:dyDescent="0.2">
      <c r="A13" s="12" t="s">
        <v>18</v>
      </c>
      <c r="B13" s="12"/>
      <c r="C13" s="3" t="s">
        <v>13</v>
      </c>
    </row>
    <row r="14" spans="1:6" x14ac:dyDescent="0.2">
      <c r="A14" s="12"/>
      <c r="B14" s="12"/>
      <c r="C14" s="12"/>
    </row>
    <row r="15" spans="1:6" x14ac:dyDescent="0.2">
      <c r="A15" s="14" t="s">
        <v>17</v>
      </c>
      <c r="B15" s="12"/>
      <c r="C15" s="15">
        <f ca="1">(C7+C11)+(C8+C12)*INT(MAX(F21:F3532))</f>
        <v>57198.462352557275</v>
      </c>
      <c r="E15" s="16" t="s">
        <v>33</v>
      </c>
      <c r="F15" s="13">
        <v>1</v>
      </c>
    </row>
    <row r="16" spans="1:6" x14ac:dyDescent="0.2">
      <c r="A16" s="18" t="s">
        <v>4</v>
      </c>
      <c r="B16" s="12"/>
      <c r="C16" s="19">
        <f ca="1">+C8+C12</f>
        <v>0.50675313935135757</v>
      </c>
      <c r="E16" s="16" t="s">
        <v>30</v>
      </c>
      <c r="F16" s="17">
        <f ca="1">NOW()+15018.5+$C$5/24</f>
        <v>60346.713526851847</v>
      </c>
    </row>
    <row r="17" spans="1:18" ht="13.5" thickBot="1" x14ac:dyDescent="0.25">
      <c r="A17" s="16" t="s">
        <v>27</v>
      </c>
      <c r="B17" s="12"/>
      <c r="C17" s="12">
        <f>COUNT(C21:C2190)</f>
        <v>5</v>
      </c>
      <c r="E17" s="16" t="s">
        <v>34</v>
      </c>
      <c r="F17" s="17">
        <f ca="1">ROUND(2*(F16-$C$7)/$C$8,0)/2+F15</f>
        <v>17385</v>
      </c>
    </row>
    <row r="18" spans="1:18" ht="14.25" thickTop="1" thickBot="1" x14ac:dyDescent="0.25">
      <c r="A18" s="18" t="s">
        <v>5</v>
      </c>
      <c r="B18" s="12"/>
      <c r="C18" s="21">
        <f ca="1">+C15</f>
        <v>57198.462352557275</v>
      </c>
      <c r="D18" s="22">
        <f ca="1">+C16</f>
        <v>0.50675313935135757</v>
      </c>
      <c r="E18" s="16" t="s">
        <v>35</v>
      </c>
      <c r="F18" s="25">
        <f ca="1">ROUND(2*(F16-$C$15)/$C$16,0)/2+F15</f>
        <v>6213.5</v>
      </c>
    </row>
    <row r="19" spans="1:18" ht="13.5" thickTop="1" x14ac:dyDescent="0.2">
      <c r="E19" s="16" t="s">
        <v>31</v>
      </c>
      <c r="F19" s="20">
        <f ca="1">+$C$15+$C$16*F18-15018.5-$C$5/24</f>
        <v>45329.068817250271</v>
      </c>
    </row>
    <row r="20" spans="1:18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45</v>
      </c>
      <c r="I20" s="7" t="s">
        <v>46</v>
      </c>
      <c r="J20" s="7" t="s">
        <v>47</v>
      </c>
      <c r="K20" s="7" t="s">
        <v>48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</row>
    <row r="21" spans="1:18" x14ac:dyDescent="0.2">
      <c r="A21" s="29" t="s">
        <v>41</v>
      </c>
      <c r="C21" s="10">
        <v>51537.61</v>
      </c>
      <c r="D21" s="10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K21">
        <f>+G21</f>
        <v>0</v>
      </c>
      <c r="O21">
        <f ca="1">+C$11+C$12*$F21</f>
        <v>-8.6967136736415429E-2</v>
      </c>
      <c r="Q21" s="2">
        <f>+C21-15018.5</f>
        <v>36519.11</v>
      </c>
      <c r="R21" t="s">
        <v>48</v>
      </c>
    </row>
    <row r="22" spans="1:18" x14ac:dyDescent="0.2">
      <c r="A22" s="28" t="s">
        <v>42</v>
      </c>
      <c r="C22" s="30">
        <v>55710.89</v>
      </c>
      <c r="D22" s="10">
        <v>1E-3</v>
      </c>
      <c r="E22">
        <f>+(C22-C$7)/C$8</f>
        <v>8235.5773595033297</v>
      </c>
      <c r="F22">
        <f>ROUND(2*E22,0)/2</f>
        <v>8235.5</v>
      </c>
      <c r="G22">
        <f>+C22-(C$7+F22*C$8)</f>
        <v>3.9200999999593478E-2</v>
      </c>
      <c r="K22">
        <f>+G22</f>
        <v>3.9200999999593478E-2</v>
      </c>
      <c r="O22">
        <f ca="1">+C$11+C$12*$F22</f>
        <v>3.771299136907702E-2</v>
      </c>
      <c r="Q22" s="2">
        <f>+C22-15018.5</f>
        <v>40692.39</v>
      </c>
      <c r="R22" t="s">
        <v>48</v>
      </c>
    </row>
    <row r="23" spans="1:18" x14ac:dyDescent="0.2">
      <c r="A23" s="31" t="s">
        <v>39</v>
      </c>
      <c r="B23" s="32" t="s">
        <v>40</v>
      </c>
      <c r="C23" s="33">
        <v>56491.539900000003</v>
      </c>
      <c r="D23" s="34">
        <v>2E-3</v>
      </c>
      <c r="E23">
        <f>+(C23-C$7)/C$8</f>
        <v>9776.1168493383211</v>
      </c>
      <c r="F23">
        <f>ROUND(2*E23,0)/2</f>
        <v>9776</v>
      </c>
      <c r="G23">
        <f>+C23-(C$7+F23*C$8)</f>
        <v>5.921200000011595E-2</v>
      </c>
      <c r="J23">
        <f>+G23</f>
        <v>5.921200000011595E-2</v>
      </c>
      <c r="O23">
        <f ca="1">+C$11+C$12*$F23</f>
        <v>6.1035162135455651E-2</v>
      </c>
      <c r="Q23" s="2">
        <f>+C23-15018.5</f>
        <v>41473.039900000003</v>
      </c>
      <c r="R23" t="s">
        <v>47</v>
      </c>
    </row>
    <row r="24" spans="1:18" x14ac:dyDescent="0.2">
      <c r="A24" s="35" t="s">
        <v>43</v>
      </c>
      <c r="B24" s="36"/>
      <c r="C24" s="37">
        <v>56493.820800000001</v>
      </c>
      <c r="D24" s="37">
        <v>4.0000000000000002E-4</v>
      </c>
      <c r="E24">
        <f>+(C24-C$7)/C$8</f>
        <v>9780.6179919406095</v>
      </c>
      <c r="F24">
        <f>ROUND(2*E24,0)/2</f>
        <v>9780.5</v>
      </c>
      <c r="G24">
        <f>+C24-(C$7+F24*C$8)</f>
        <v>5.9790999999677297E-2</v>
      </c>
      <c r="K24">
        <f>+G24</f>
        <v>5.9790999999677297E-2</v>
      </c>
      <c r="O24">
        <f ca="1">+C$11+C$12*$F24</f>
        <v>6.1103289216564827E-2</v>
      </c>
      <c r="Q24" s="2">
        <f>+C24-15018.5</f>
        <v>41475.320800000001</v>
      </c>
      <c r="R24" t="s">
        <v>48</v>
      </c>
    </row>
    <row r="25" spans="1:18" x14ac:dyDescent="0.2">
      <c r="A25" s="38" t="s">
        <v>44</v>
      </c>
      <c r="B25" s="39"/>
      <c r="C25" s="38">
        <v>57198.464</v>
      </c>
      <c r="D25" s="38">
        <v>2.0199999999999999E-2</v>
      </c>
      <c r="E25">
        <f>+(C25-C$7)/C$8</f>
        <v>11171.165375401093</v>
      </c>
      <c r="F25">
        <f>ROUND(2*E25,0)/2</f>
        <v>11171</v>
      </c>
      <c r="G25">
        <f>+C25-(C$7+F25*C$8)</f>
        <v>8.3802000001014676E-2</v>
      </c>
      <c r="J25">
        <f>+G25</f>
        <v>8.3802000001014676E-2</v>
      </c>
      <c r="O25">
        <f ca="1">+C$11+C$12*$F25</f>
        <v>8.2154557279303875E-2</v>
      </c>
      <c r="Q25" s="2">
        <f>+C25-15018.5</f>
        <v>42179.964</v>
      </c>
      <c r="R25" t="s">
        <v>47</v>
      </c>
    </row>
    <row r="26" spans="1:18" x14ac:dyDescent="0.2">
      <c r="C26" s="10"/>
      <c r="D26" s="10"/>
      <c r="Q26" s="2"/>
    </row>
    <row r="27" spans="1:18" x14ac:dyDescent="0.2">
      <c r="C27" s="10"/>
      <c r="D27" s="10"/>
      <c r="Q27" s="2"/>
    </row>
    <row r="28" spans="1:18" x14ac:dyDescent="0.2">
      <c r="C28" s="10"/>
      <c r="D28" s="10"/>
      <c r="Q28" s="2"/>
    </row>
    <row r="29" spans="1:18" x14ac:dyDescent="0.2">
      <c r="C29" s="10"/>
      <c r="D29" s="10"/>
      <c r="Q29" s="2"/>
    </row>
    <row r="30" spans="1:18" x14ac:dyDescent="0.2">
      <c r="C30" s="10"/>
      <c r="D30" s="10"/>
      <c r="Q30" s="2"/>
    </row>
    <row r="31" spans="1:18" x14ac:dyDescent="0.2">
      <c r="C31" s="10"/>
      <c r="D31" s="10"/>
      <c r="Q31" s="2"/>
    </row>
    <row r="32" spans="1:18" x14ac:dyDescent="0.2">
      <c r="C32" s="10"/>
      <c r="D32" s="10"/>
      <c r="Q32" s="2"/>
    </row>
    <row r="33" spans="3:4" x14ac:dyDescent="0.2">
      <c r="C33" s="10"/>
      <c r="D33" s="10"/>
    </row>
    <row r="34" spans="3:4" x14ac:dyDescent="0.2">
      <c r="C34" s="10"/>
      <c r="D34" s="10"/>
    </row>
    <row r="35" spans="3:4" x14ac:dyDescent="0.2">
      <c r="C35" s="10"/>
      <c r="D35" s="10"/>
    </row>
    <row r="36" spans="3:4" x14ac:dyDescent="0.2">
      <c r="C36" s="10"/>
      <c r="D36" s="10"/>
    </row>
    <row r="37" spans="3:4" x14ac:dyDescent="0.2">
      <c r="C37" s="10"/>
      <c r="D37" s="10"/>
    </row>
    <row r="38" spans="3:4" x14ac:dyDescent="0.2">
      <c r="C38" s="10"/>
      <c r="D38" s="10"/>
    </row>
    <row r="39" spans="3:4" x14ac:dyDescent="0.2">
      <c r="C39" s="10"/>
      <c r="D39" s="10"/>
    </row>
    <row r="40" spans="3:4" x14ac:dyDescent="0.2">
      <c r="C40" s="10"/>
      <c r="D40" s="10"/>
    </row>
    <row r="41" spans="3:4" x14ac:dyDescent="0.2">
      <c r="C41" s="10"/>
      <c r="D41" s="10"/>
    </row>
    <row r="42" spans="3:4" x14ac:dyDescent="0.2">
      <c r="C42" s="10"/>
      <c r="D42" s="10"/>
    </row>
    <row r="43" spans="3:4" x14ac:dyDescent="0.2">
      <c r="C43" s="10"/>
      <c r="D43" s="10"/>
    </row>
    <row r="44" spans="3:4" x14ac:dyDescent="0.2">
      <c r="C44" s="10"/>
      <c r="D44" s="10"/>
    </row>
    <row r="45" spans="3:4" x14ac:dyDescent="0.2">
      <c r="C45" s="10"/>
      <c r="D45" s="10"/>
    </row>
    <row r="46" spans="3:4" x14ac:dyDescent="0.2">
      <c r="C46" s="10"/>
      <c r="D46" s="10"/>
    </row>
    <row r="47" spans="3:4" x14ac:dyDescent="0.2">
      <c r="C47" s="10"/>
      <c r="D47" s="10"/>
    </row>
    <row r="48" spans="3:4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  <row r="6932" spans="3:4" x14ac:dyDescent="0.2">
      <c r="C6932" s="10"/>
      <c r="D6932" s="10"/>
    </row>
    <row r="6933" spans="3:4" x14ac:dyDescent="0.2">
      <c r="C6933" s="10"/>
      <c r="D6933" s="10"/>
    </row>
    <row r="6934" spans="3:4" x14ac:dyDescent="0.2">
      <c r="C6934" s="10"/>
      <c r="D6934" s="10"/>
    </row>
    <row r="6935" spans="3:4" x14ac:dyDescent="0.2">
      <c r="C6935" s="10"/>
      <c r="D6935" s="10"/>
    </row>
    <row r="6936" spans="3:4" x14ac:dyDescent="0.2">
      <c r="C6936" s="10"/>
      <c r="D6936" s="10"/>
    </row>
    <row r="6937" spans="3:4" x14ac:dyDescent="0.2">
      <c r="C6937" s="10"/>
      <c r="D6937" s="10"/>
    </row>
    <row r="6938" spans="3:4" x14ac:dyDescent="0.2">
      <c r="C6938" s="10"/>
      <c r="D6938" s="10"/>
    </row>
    <row r="6939" spans="3:4" x14ac:dyDescent="0.2">
      <c r="C6939" s="10"/>
      <c r="D6939" s="10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2024-02-06T04:07:28Z</dcterms:modified>
</cp:coreProperties>
</file>